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d.docs.live.net/593d0f436bb181ac/Documents/The Fund Work/2025-2026/CFA Research/"/>
    </mc:Choice>
  </mc:AlternateContent>
  <xr:revisionPtr revIDLastSave="205" documentId="8_{96F5572E-3111-4EF4-9783-E6288EB92430}" xr6:coauthVersionLast="47" xr6:coauthVersionMax="47" xr10:uidLastSave="{2AC7F369-99B8-4207-ADCF-5B8740740159}"/>
  <bookViews>
    <workbookView xWindow="-28910" yWindow="-110" windowWidth="29020" windowHeight="15700" activeTab="2" xr2:uid="{00000000-000D-0000-FFFF-FFFF00000000}"/>
  </bookViews>
  <sheets>
    <sheet name="3 Statement Model" sheetId="1" r:id="rId1"/>
    <sheet name="Comps" sheetId="2" r:id="rId2"/>
    <sheet name="WACC &amp; DCF" sheetId="3" r:id="rId3"/>
    <sheet name="Valuation Summary" sheetId="4" r:id="rId4"/>
    <sheet name="Financial Highlights for Report" sheetId="5" r:id="rId5"/>
    <sheet name="Share Price Performance" sheetId="6" r:id="rId6"/>
    <sheet name="IS" sheetId="7" r:id="rId7"/>
    <sheet name="BS" sheetId="8" r:id="rId8"/>
    <sheet name="CF" sheetId="9" r:id="rId9"/>
    <sheet name="2025 Segments" sheetId="11" r:id="rId10"/>
    <sheet name="2024 Segments" sheetId="10" r:id="rId11"/>
    <sheet name="Store Count FY 24" sheetId="12" r:id="rId12"/>
    <sheet name="Store Count FY 23" sheetId="13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7" roundtripDataChecksum="pKDJOpPvTsEcH7KV5ix4Eic2JBRYbMMmzIANgVhPoT0="/>
    </ext>
  </extLst>
</workbook>
</file>

<file path=xl/calcChain.xml><?xml version="1.0" encoding="utf-8"?>
<calcChain xmlns="http://schemas.openxmlformats.org/spreadsheetml/2006/main">
  <c r="L35" i="1" l="1"/>
  <c r="F300" i="1"/>
  <c r="F25" i="3"/>
  <c r="G14" i="1"/>
  <c r="H14" i="1"/>
  <c r="I14" i="1"/>
  <c r="J14" i="1"/>
  <c r="F14" i="1"/>
  <c r="C18" i="2" l="1"/>
  <c r="L18" i="2"/>
  <c r="C21" i="2"/>
  <c r="J307" i="1"/>
  <c r="H307" i="1"/>
  <c r="I307" i="1"/>
  <c r="G340" i="1"/>
  <c r="H340" i="1" s="1"/>
  <c r="I340" i="1" s="1"/>
  <c r="J340" i="1" s="1"/>
  <c r="F340" i="1"/>
  <c r="G337" i="1"/>
  <c r="H337" i="1" s="1"/>
  <c r="I337" i="1" s="1"/>
  <c r="J337" i="1" s="1"/>
  <c r="F337" i="1"/>
  <c r="J308" i="1"/>
  <c r="I308" i="1"/>
  <c r="I274" i="1" s="1"/>
  <c r="H308" i="1"/>
  <c r="P48" i="9"/>
  <c r="Q46" i="9"/>
  <c r="R46" i="9"/>
  <c r="S46" i="9"/>
  <c r="T46" i="9"/>
  <c r="U46" i="9"/>
  <c r="V46" i="9"/>
  <c r="W46" i="9"/>
  <c r="X46" i="9"/>
  <c r="Y46" i="9"/>
  <c r="P46" i="9"/>
  <c r="G249" i="1"/>
  <c r="G339" i="1"/>
  <c r="H339" i="1"/>
  <c r="I339" i="1"/>
  <c r="J339" i="1"/>
  <c r="G338" i="1"/>
  <c r="H338" i="1"/>
  <c r="I338" i="1"/>
  <c r="J338" i="1"/>
  <c r="G336" i="1"/>
  <c r="H336" i="1"/>
  <c r="I336" i="1"/>
  <c r="J336" i="1"/>
  <c r="P71" i="3"/>
  <c r="P70" i="3"/>
  <c r="F249" i="1"/>
  <c r="E222" i="1"/>
  <c r="F338" i="1"/>
  <c r="F339" i="1"/>
  <c r="F336" i="1"/>
  <c r="E276" i="1"/>
  <c r="C280" i="1"/>
  <c r="D280" i="1"/>
  <c r="E280" i="1"/>
  <c r="B280" i="1"/>
  <c r="B278" i="1"/>
  <c r="E275" i="1"/>
  <c r="E274" i="1"/>
  <c r="E269" i="1"/>
  <c r="E268" i="1"/>
  <c r="F60" i="3" s="1"/>
  <c r="E263" i="1"/>
  <c r="E261" i="1"/>
  <c r="E262" i="1"/>
  <c r="E24" i="1"/>
  <c r="G24" i="1" s="1"/>
  <c r="E315" i="1"/>
  <c r="E316" i="1"/>
  <c r="E307" i="1"/>
  <c r="E308" i="1"/>
  <c r="E300" i="1"/>
  <c r="E301" i="1"/>
  <c r="E273" i="1"/>
  <c r="F22" i="1"/>
  <c r="I22" i="1" s="1"/>
  <c r="G322" i="1"/>
  <c r="I322" i="1"/>
  <c r="E322" i="1"/>
  <c r="F322" i="1" s="1"/>
  <c r="E323" i="1"/>
  <c r="E299" i="1"/>
  <c r="E247" i="1"/>
  <c r="E248" i="1"/>
  <c r="E249" i="1"/>
  <c r="E250" i="1"/>
  <c r="E240" i="1"/>
  <c r="E241" i="1"/>
  <c r="E242" i="1"/>
  <c r="E339" i="1" s="1"/>
  <c r="E243" i="1"/>
  <c r="E244" i="1"/>
  <c r="E340" i="1" s="1"/>
  <c r="E230" i="1"/>
  <c r="E231" i="1"/>
  <c r="E232" i="1"/>
  <c r="E233" i="1"/>
  <c r="E336" i="1" s="1"/>
  <c r="E234" i="1"/>
  <c r="E235" i="1"/>
  <c r="E338" i="1" s="1"/>
  <c r="E236" i="1"/>
  <c r="E337" i="1" s="1"/>
  <c r="C217" i="1"/>
  <c r="D217" i="1"/>
  <c r="E217" i="1"/>
  <c r="B217" i="1"/>
  <c r="C209" i="1"/>
  <c r="D209" i="1"/>
  <c r="D13" i="1" s="1"/>
  <c r="E209" i="1"/>
  <c r="B209" i="1"/>
  <c r="E218" i="1"/>
  <c r="E215" i="1"/>
  <c r="E210" i="1"/>
  <c r="E211" i="1"/>
  <c r="E212" i="1"/>
  <c r="E213" i="1"/>
  <c r="E203" i="1"/>
  <c r="E204" i="1"/>
  <c r="E205" i="1"/>
  <c r="E198" i="1"/>
  <c r="E199" i="1"/>
  <c r="J132" i="1"/>
  <c r="E138" i="1"/>
  <c r="E145" i="1" s="1"/>
  <c r="I145" i="1" s="1"/>
  <c r="D138" i="1"/>
  <c r="D186" i="1" s="1"/>
  <c r="D127" i="1"/>
  <c r="J116" i="1"/>
  <c r="C122" i="1"/>
  <c r="D122" i="1"/>
  <c r="E122" i="1"/>
  <c r="G122" i="1" s="1"/>
  <c r="B122" i="1"/>
  <c r="C121" i="1"/>
  <c r="D121" i="1"/>
  <c r="E121" i="1"/>
  <c r="G121" i="1" s="1"/>
  <c r="B121" i="1"/>
  <c r="C116" i="1"/>
  <c r="D116" i="1"/>
  <c r="E116" i="1"/>
  <c r="B116" i="1"/>
  <c r="C115" i="1"/>
  <c r="C180" i="1" s="1"/>
  <c r="D115" i="1"/>
  <c r="E115" i="1"/>
  <c r="B115" i="1"/>
  <c r="B180" i="1" s="1"/>
  <c r="C113" i="1"/>
  <c r="D113" i="1"/>
  <c r="E113" i="1"/>
  <c r="B113" i="1"/>
  <c r="C110" i="1"/>
  <c r="D108" i="1" s="1"/>
  <c r="D110" i="1"/>
  <c r="E108" i="1" s="1"/>
  <c r="E110" i="1"/>
  <c r="B110" i="1"/>
  <c r="C108" i="1" s="1"/>
  <c r="B108" i="1"/>
  <c r="J98" i="1"/>
  <c r="C103" i="1"/>
  <c r="D103" i="1"/>
  <c r="E103" i="1"/>
  <c r="F103" i="1" s="1"/>
  <c r="C104" i="1"/>
  <c r="D104" i="1"/>
  <c r="E104" i="1"/>
  <c r="H104" i="1" s="1"/>
  <c r="C105" i="1"/>
  <c r="D105" i="1"/>
  <c r="E105" i="1"/>
  <c r="G105" i="1" s="1"/>
  <c r="B105" i="1"/>
  <c r="B104" i="1"/>
  <c r="B103" i="1"/>
  <c r="C98" i="1"/>
  <c r="D98" i="1"/>
  <c r="E98" i="1"/>
  <c r="B98" i="1"/>
  <c r="C97" i="1"/>
  <c r="D97" i="1"/>
  <c r="E97" i="1"/>
  <c r="B97" i="1"/>
  <c r="B173" i="1" s="1"/>
  <c r="C95" i="1"/>
  <c r="D95" i="1"/>
  <c r="E95" i="1"/>
  <c r="B95" i="1"/>
  <c r="C92" i="1"/>
  <c r="D90" i="1" s="1"/>
  <c r="D92" i="1"/>
  <c r="E90" i="1" s="1"/>
  <c r="E92" i="1"/>
  <c r="F90" i="1" s="1"/>
  <c r="B92" i="1"/>
  <c r="C90" i="1" s="1"/>
  <c r="B90" i="1"/>
  <c r="C85" i="1"/>
  <c r="D85" i="1"/>
  <c r="E85" i="1"/>
  <c r="H85" i="1" s="1"/>
  <c r="C86" i="1"/>
  <c r="D86" i="1"/>
  <c r="E86" i="1"/>
  <c r="J86" i="1" s="1"/>
  <c r="C87" i="1"/>
  <c r="D87" i="1"/>
  <c r="E87" i="1"/>
  <c r="G87" i="1" s="1"/>
  <c r="B87" i="1"/>
  <c r="B86" i="1"/>
  <c r="B85" i="1"/>
  <c r="J80" i="1"/>
  <c r="J62" i="1"/>
  <c r="C80" i="1"/>
  <c r="D80" i="1"/>
  <c r="E80" i="1"/>
  <c r="B80" i="1"/>
  <c r="C79" i="1"/>
  <c r="D79" i="1"/>
  <c r="E79" i="1"/>
  <c r="B79" i="1"/>
  <c r="B166" i="1" s="1"/>
  <c r="C77" i="1"/>
  <c r="D77" i="1"/>
  <c r="E77" i="1"/>
  <c r="B77" i="1"/>
  <c r="C74" i="1"/>
  <c r="D72" i="1" s="1"/>
  <c r="D74" i="1"/>
  <c r="E72" i="1" s="1"/>
  <c r="E74" i="1"/>
  <c r="B74" i="1"/>
  <c r="C72" i="1" s="1"/>
  <c r="B72" i="1"/>
  <c r="C68" i="1"/>
  <c r="D68" i="1"/>
  <c r="E68" i="1"/>
  <c r="G68" i="1" s="1"/>
  <c r="C69" i="1"/>
  <c r="D69" i="1"/>
  <c r="E69" i="1"/>
  <c r="J69" i="1" s="1"/>
  <c r="B69" i="1"/>
  <c r="B68" i="1"/>
  <c r="C67" i="1"/>
  <c r="D67" i="1"/>
  <c r="E67" i="1"/>
  <c r="F67" i="1" s="1"/>
  <c r="B67" i="1"/>
  <c r="C62" i="1"/>
  <c r="D62" i="1"/>
  <c r="E62" i="1"/>
  <c r="B62" i="1"/>
  <c r="C61" i="1"/>
  <c r="C159" i="1" s="1"/>
  <c r="D61" i="1"/>
  <c r="E61" i="1"/>
  <c r="B61" i="1"/>
  <c r="B159" i="1" s="1"/>
  <c r="C59" i="1"/>
  <c r="D59" i="1"/>
  <c r="E59" i="1"/>
  <c r="B59" i="1"/>
  <c r="C56" i="1"/>
  <c r="D54" i="1" s="1"/>
  <c r="D56" i="1"/>
  <c r="G107" i="5" s="1"/>
  <c r="E56" i="1"/>
  <c r="B56" i="1"/>
  <c r="C54" i="1" s="1"/>
  <c r="B54" i="1"/>
  <c r="C51" i="1"/>
  <c r="D51" i="1"/>
  <c r="E51" i="1"/>
  <c r="F51" i="1" s="1"/>
  <c r="B51" i="1"/>
  <c r="C50" i="1"/>
  <c r="D50" i="1"/>
  <c r="E50" i="1"/>
  <c r="F50" i="1" s="1"/>
  <c r="B50" i="1"/>
  <c r="C49" i="1"/>
  <c r="D49" i="1"/>
  <c r="E49" i="1"/>
  <c r="H49" i="1" s="1"/>
  <c r="B49" i="1"/>
  <c r="C48" i="1"/>
  <c r="D48" i="1"/>
  <c r="E48" i="1"/>
  <c r="J48" i="1" s="1"/>
  <c r="B48" i="1"/>
  <c r="C43" i="1"/>
  <c r="D43" i="1"/>
  <c r="E43" i="1"/>
  <c r="B43" i="1"/>
  <c r="C42" i="1"/>
  <c r="D42" i="1"/>
  <c r="D151" i="1" s="1"/>
  <c r="E42" i="1"/>
  <c r="B42" i="1"/>
  <c r="C40" i="1"/>
  <c r="D40" i="1"/>
  <c r="E40" i="1"/>
  <c r="H40" i="1" s="1"/>
  <c r="B40" i="1"/>
  <c r="C37" i="1"/>
  <c r="F105" i="5" s="1"/>
  <c r="D37" i="1"/>
  <c r="E35" i="1" s="1"/>
  <c r="E37" i="1"/>
  <c r="F35" i="1" s="1"/>
  <c r="B37" i="1"/>
  <c r="B35" i="1"/>
  <c r="G132" i="13"/>
  <c r="G131" i="13"/>
  <c r="G130" i="13"/>
  <c r="G129" i="13"/>
  <c r="G128" i="13"/>
  <c r="G127" i="13"/>
  <c r="G126" i="13"/>
  <c r="G125" i="13"/>
  <c r="G124" i="13"/>
  <c r="G123" i="13"/>
  <c r="G122" i="13"/>
  <c r="G121" i="13"/>
  <c r="G120" i="13"/>
  <c r="G119" i="13"/>
  <c r="G118" i="13"/>
  <c r="G117" i="13"/>
  <c r="G116" i="13"/>
  <c r="G115" i="13"/>
  <c r="G114" i="13"/>
  <c r="G113" i="13"/>
  <c r="G112" i="13"/>
  <c r="G111" i="13"/>
  <c r="G110" i="13"/>
  <c r="G109" i="13"/>
  <c r="G108" i="13"/>
  <c r="G107" i="13"/>
  <c r="G106" i="13"/>
  <c r="G105" i="13"/>
  <c r="G104" i="13"/>
  <c r="G103" i="13"/>
  <c r="G102" i="13"/>
  <c r="G101" i="13"/>
  <c r="G100" i="13"/>
  <c r="G99" i="13"/>
  <c r="G98" i="13"/>
  <c r="G97" i="13"/>
  <c r="G96" i="13"/>
  <c r="G95" i="13"/>
  <c r="G94" i="13"/>
  <c r="G93" i="13"/>
  <c r="G92" i="13"/>
  <c r="G91" i="13"/>
  <c r="G90" i="13"/>
  <c r="G89" i="13"/>
  <c r="G88" i="13"/>
  <c r="G87" i="13"/>
  <c r="G86" i="13"/>
  <c r="G85" i="13"/>
  <c r="G84" i="13"/>
  <c r="G83" i="13"/>
  <c r="G82" i="13"/>
  <c r="G81" i="13"/>
  <c r="G80" i="13"/>
  <c r="G79" i="13"/>
  <c r="G78" i="13"/>
  <c r="G77" i="13"/>
  <c r="G76" i="13"/>
  <c r="G75" i="13"/>
  <c r="G74" i="13"/>
  <c r="G73" i="13"/>
  <c r="G72" i="13"/>
  <c r="G71" i="13"/>
  <c r="G70" i="13"/>
  <c r="G69" i="13"/>
  <c r="G68" i="13"/>
  <c r="G67" i="13"/>
  <c r="G66" i="13"/>
  <c r="G65" i="13"/>
  <c r="G64" i="13"/>
  <c r="G63" i="13"/>
  <c r="G62" i="13"/>
  <c r="G61" i="13"/>
  <c r="G60" i="13"/>
  <c r="G59" i="13"/>
  <c r="G58" i="13"/>
  <c r="G57" i="13"/>
  <c r="G56" i="13"/>
  <c r="G55" i="13"/>
  <c r="G54" i="13"/>
  <c r="G53" i="13"/>
  <c r="G52" i="13"/>
  <c r="G51" i="13"/>
  <c r="G50" i="13"/>
  <c r="G49" i="13"/>
  <c r="G48" i="13"/>
  <c r="G47" i="13"/>
  <c r="G46" i="13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6" i="13"/>
  <c r="G5" i="13"/>
  <c r="I83" i="7"/>
  <c r="H83" i="7"/>
  <c r="G83" i="7"/>
  <c r="BU1273" i="6"/>
  <c r="BU1272" i="6"/>
  <c r="BU1271" i="6"/>
  <c r="BU1270" i="6"/>
  <c r="BU1269" i="6"/>
  <c r="BU1268" i="6"/>
  <c r="BU1267" i="6"/>
  <c r="BU1266" i="6"/>
  <c r="BU1265" i="6"/>
  <c r="BU1264" i="6"/>
  <c r="BU1263" i="6"/>
  <c r="BU1262" i="6"/>
  <c r="BU1261" i="6"/>
  <c r="BU1260" i="6"/>
  <c r="BU1259" i="6"/>
  <c r="BU1258" i="6"/>
  <c r="BU1257" i="6"/>
  <c r="BU1256" i="6"/>
  <c r="BU1255" i="6"/>
  <c r="BG1255" i="6"/>
  <c r="BF1255" i="6"/>
  <c r="AM1255" i="6"/>
  <c r="AL1255" i="6"/>
  <c r="AK1255" i="6"/>
  <c r="AJ1255" i="6"/>
  <c r="AI1255" i="6"/>
  <c r="AH1255" i="6"/>
  <c r="AG1255" i="6"/>
  <c r="BU1254" i="6"/>
  <c r="BG1254" i="6"/>
  <c r="BF1254" i="6"/>
  <c r="AM1254" i="6"/>
  <c r="AL1254" i="6"/>
  <c r="AK1254" i="6"/>
  <c r="AJ1254" i="6"/>
  <c r="AI1254" i="6"/>
  <c r="AH1254" i="6"/>
  <c r="AG1254" i="6"/>
  <c r="BU1253" i="6"/>
  <c r="BG1253" i="6"/>
  <c r="BF1253" i="6"/>
  <c r="AM1253" i="6"/>
  <c r="AL1253" i="6"/>
  <c r="AK1253" i="6"/>
  <c r="AJ1253" i="6"/>
  <c r="AI1253" i="6"/>
  <c r="AH1253" i="6"/>
  <c r="AG1253" i="6"/>
  <c r="BU1252" i="6"/>
  <c r="BG1252" i="6"/>
  <c r="BF1252" i="6"/>
  <c r="AM1252" i="6"/>
  <c r="AL1252" i="6"/>
  <c r="AK1252" i="6"/>
  <c r="AJ1252" i="6"/>
  <c r="AI1252" i="6"/>
  <c r="AH1252" i="6"/>
  <c r="AG1252" i="6"/>
  <c r="BU1251" i="6"/>
  <c r="BG1251" i="6"/>
  <c r="BF1251" i="6"/>
  <c r="AM1251" i="6"/>
  <c r="AL1251" i="6"/>
  <c r="AK1251" i="6"/>
  <c r="AJ1251" i="6"/>
  <c r="AI1251" i="6"/>
  <c r="AH1251" i="6"/>
  <c r="AG1251" i="6"/>
  <c r="BU1250" i="6"/>
  <c r="BG1250" i="6"/>
  <c r="BF1250" i="6"/>
  <c r="AM1250" i="6"/>
  <c r="AL1250" i="6"/>
  <c r="AK1250" i="6"/>
  <c r="AJ1250" i="6"/>
  <c r="AI1250" i="6"/>
  <c r="AH1250" i="6"/>
  <c r="AG1250" i="6"/>
  <c r="BU1249" i="6"/>
  <c r="BG1249" i="6"/>
  <c r="BF1249" i="6"/>
  <c r="AM1249" i="6"/>
  <c r="AL1249" i="6"/>
  <c r="AK1249" i="6"/>
  <c r="AJ1249" i="6"/>
  <c r="AI1249" i="6"/>
  <c r="AH1249" i="6"/>
  <c r="AG1249" i="6"/>
  <c r="BU1248" i="6"/>
  <c r="BG1248" i="6"/>
  <c r="BF1248" i="6"/>
  <c r="AM1248" i="6"/>
  <c r="AL1248" i="6"/>
  <c r="AK1248" i="6"/>
  <c r="AJ1248" i="6"/>
  <c r="AI1248" i="6"/>
  <c r="AH1248" i="6"/>
  <c r="AG1248" i="6"/>
  <c r="BU1247" i="6"/>
  <c r="BG1247" i="6"/>
  <c r="BF1247" i="6"/>
  <c r="AM1247" i="6"/>
  <c r="AL1247" i="6"/>
  <c r="AK1247" i="6"/>
  <c r="AJ1247" i="6"/>
  <c r="AI1247" i="6"/>
  <c r="AH1247" i="6"/>
  <c r="AG1247" i="6"/>
  <c r="BU1246" i="6"/>
  <c r="BG1246" i="6"/>
  <c r="BF1246" i="6"/>
  <c r="AM1246" i="6"/>
  <c r="AL1246" i="6"/>
  <c r="AK1246" i="6"/>
  <c r="AJ1246" i="6"/>
  <c r="AI1246" i="6"/>
  <c r="AH1246" i="6"/>
  <c r="AG1246" i="6"/>
  <c r="BU1245" i="6"/>
  <c r="BG1245" i="6"/>
  <c r="BF1245" i="6"/>
  <c r="AM1245" i="6"/>
  <c r="AL1245" i="6"/>
  <c r="AK1245" i="6"/>
  <c r="AJ1245" i="6"/>
  <c r="AI1245" i="6"/>
  <c r="AH1245" i="6"/>
  <c r="AG1245" i="6"/>
  <c r="BU1244" i="6"/>
  <c r="BG1244" i="6"/>
  <c r="BF1244" i="6"/>
  <c r="AM1244" i="6"/>
  <c r="AL1244" i="6"/>
  <c r="AK1244" i="6"/>
  <c r="AJ1244" i="6"/>
  <c r="AI1244" i="6"/>
  <c r="AH1244" i="6"/>
  <c r="AG1244" i="6"/>
  <c r="BU1243" i="6"/>
  <c r="BG1243" i="6"/>
  <c r="BF1243" i="6"/>
  <c r="AM1243" i="6"/>
  <c r="AL1243" i="6"/>
  <c r="AK1243" i="6"/>
  <c r="AJ1243" i="6"/>
  <c r="AI1243" i="6"/>
  <c r="AH1243" i="6"/>
  <c r="AG1243" i="6"/>
  <c r="BU1242" i="6"/>
  <c r="BG1242" i="6"/>
  <c r="BF1242" i="6"/>
  <c r="AM1242" i="6"/>
  <c r="AL1242" i="6"/>
  <c r="AK1242" i="6"/>
  <c r="AJ1242" i="6"/>
  <c r="AI1242" i="6"/>
  <c r="AH1242" i="6"/>
  <c r="AG1242" i="6"/>
  <c r="BU1241" i="6"/>
  <c r="BG1241" i="6"/>
  <c r="BF1241" i="6"/>
  <c r="AM1241" i="6"/>
  <c r="AL1241" i="6"/>
  <c r="AK1241" i="6"/>
  <c r="AJ1241" i="6"/>
  <c r="AI1241" i="6"/>
  <c r="AH1241" i="6"/>
  <c r="AG1241" i="6"/>
  <c r="BU1240" i="6"/>
  <c r="BG1240" i="6"/>
  <c r="BF1240" i="6"/>
  <c r="AM1240" i="6"/>
  <c r="AL1240" i="6"/>
  <c r="AK1240" i="6"/>
  <c r="AJ1240" i="6"/>
  <c r="AI1240" i="6"/>
  <c r="AH1240" i="6"/>
  <c r="AG1240" i="6"/>
  <c r="BU1239" i="6"/>
  <c r="BG1239" i="6"/>
  <c r="BF1239" i="6"/>
  <c r="AM1239" i="6"/>
  <c r="AL1239" i="6"/>
  <c r="AK1239" i="6"/>
  <c r="AJ1239" i="6"/>
  <c r="AI1239" i="6"/>
  <c r="AH1239" i="6"/>
  <c r="AG1239" i="6"/>
  <c r="BU1238" i="6"/>
  <c r="BG1238" i="6"/>
  <c r="BF1238" i="6"/>
  <c r="AM1238" i="6"/>
  <c r="AL1238" i="6"/>
  <c r="AK1238" i="6"/>
  <c r="AJ1238" i="6"/>
  <c r="AI1238" i="6"/>
  <c r="AH1238" i="6"/>
  <c r="AG1238" i="6"/>
  <c r="BU1237" i="6"/>
  <c r="BG1237" i="6"/>
  <c r="BF1237" i="6"/>
  <c r="AM1237" i="6"/>
  <c r="AL1237" i="6"/>
  <c r="AK1237" i="6"/>
  <c r="AJ1237" i="6"/>
  <c r="AI1237" i="6"/>
  <c r="AH1237" i="6"/>
  <c r="AG1237" i="6"/>
  <c r="BU1236" i="6"/>
  <c r="BG1236" i="6"/>
  <c r="BF1236" i="6"/>
  <c r="AM1236" i="6"/>
  <c r="AL1236" i="6"/>
  <c r="AK1236" i="6"/>
  <c r="AJ1236" i="6"/>
  <c r="AI1236" i="6"/>
  <c r="AH1236" i="6"/>
  <c r="AG1236" i="6"/>
  <c r="BU1235" i="6"/>
  <c r="BG1235" i="6"/>
  <c r="BF1235" i="6"/>
  <c r="AM1235" i="6"/>
  <c r="AL1235" i="6"/>
  <c r="AK1235" i="6"/>
  <c r="AJ1235" i="6"/>
  <c r="AI1235" i="6"/>
  <c r="AH1235" i="6"/>
  <c r="AG1235" i="6"/>
  <c r="BU1234" i="6"/>
  <c r="BG1234" i="6"/>
  <c r="BF1234" i="6"/>
  <c r="AM1234" i="6"/>
  <c r="AL1234" i="6"/>
  <c r="AK1234" i="6"/>
  <c r="AJ1234" i="6"/>
  <c r="AI1234" i="6"/>
  <c r="AH1234" i="6"/>
  <c r="AG1234" i="6"/>
  <c r="BU1233" i="6"/>
  <c r="BG1233" i="6"/>
  <c r="BF1233" i="6"/>
  <c r="AM1233" i="6"/>
  <c r="AL1233" i="6"/>
  <c r="AK1233" i="6"/>
  <c r="AJ1233" i="6"/>
  <c r="AI1233" i="6"/>
  <c r="AH1233" i="6"/>
  <c r="AG1233" i="6"/>
  <c r="BU1232" i="6"/>
  <c r="BG1232" i="6"/>
  <c r="BF1232" i="6"/>
  <c r="AM1232" i="6"/>
  <c r="AL1232" i="6"/>
  <c r="AK1232" i="6"/>
  <c r="AJ1232" i="6"/>
  <c r="AI1232" i="6"/>
  <c r="AH1232" i="6"/>
  <c r="AG1232" i="6"/>
  <c r="BU1231" i="6"/>
  <c r="BG1231" i="6"/>
  <c r="BF1231" i="6"/>
  <c r="AM1231" i="6"/>
  <c r="AL1231" i="6"/>
  <c r="AK1231" i="6"/>
  <c r="AJ1231" i="6"/>
  <c r="AI1231" i="6"/>
  <c r="AH1231" i="6"/>
  <c r="AG1231" i="6"/>
  <c r="BU1230" i="6"/>
  <c r="BG1230" i="6"/>
  <c r="BF1230" i="6"/>
  <c r="AM1230" i="6"/>
  <c r="AL1230" i="6"/>
  <c r="AK1230" i="6"/>
  <c r="AJ1230" i="6"/>
  <c r="AI1230" i="6"/>
  <c r="AH1230" i="6"/>
  <c r="AG1230" i="6"/>
  <c r="BU1229" i="6"/>
  <c r="BG1229" i="6"/>
  <c r="BF1229" i="6"/>
  <c r="AM1229" i="6"/>
  <c r="AL1229" i="6"/>
  <c r="AK1229" i="6"/>
  <c r="AJ1229" i="6"/>
  <c r="AI1229" i="6"/>
  <c r="AH1229" i="6"/>
  <c r="AG1229" i="6"/>
  <c r="BU1228" i="6"/>
  <c r="BG1228" i="6"/>
  <c r="BF1228" i="6"/>
  <c r="AM1228" i="6"/>
  <c r="AL1228" i="6"/>
  <c r="AK1228" i="6"/>
  <c r="AJ1228" i="6"/>
  <c r="AI1228" i="6"/>
  <c r="AH1228" i="6"/>
  <c r="AG1228" i="6"/>
  <c r="BU1227" i="6"/>
  <c r="BG1227" i="6"/>
  <c r="BF1227" i="6"/>
  <c r="AM1227" i="6"/>
  <c r="AL1227" i="6"/>
  <c r="AK1227" i="6"/>
  <c r="AJ1227" i="6"/>
  <c r="AI1227" i="6"/>
  <c r="AH1227" i="6"/>
  <c r="AG1227" i="6"/>
  <c r="BU1226" i="6"/>
  <c r="BG1226" i="6"/>
  <c r="BF1226" i="6"/>
  <c r="AM1226" i="6"/>
  <c r="AL1226" i="6"/>
  <c r="AK1226" i="6"/>
  <c r="AJ1226" i="6"/>
  <c r="AI1226" i="6"/>
  <c r="AH1226" i="6"/>
  <c r="AG1226" i="6"/>
  <c r="BU1225" i="6"/>
  <c r="BG1225" i="6"/>
  <c r="BF1225" i="6"/>
  <c r="AM1225" i="6"/>
  <c r="AL1225" i="6"/>
  <c r="AK1225" i="6"/>
  <c r="AJ1225" i="6"/>
  <c r="AI1225" i="6"/>
  <c r="AH1225" i="6"/>
  <c r="AG1225" i="6"/>
  <c r="BU1224" i="6"/>
  <c r="BG1224" i="6"/>
  <c r="BF1224" i="6"/>
  <c r="AM1224" i="6"/>
  <c r="AL1224" i="6"/>
  <c r="AK1224" i="6"/>
  <c r="AJ1224" i="6"/>
  <c r="AI1224" i="6"/>
  <c r="AH1224" i="6"/>
  <c r="AG1224" i="6"/>
  <c r="BU1223" i="6"/>
  <c r="BG1223" i="6"/>
  <c r="BF1223" i="6"/>
  <c r="AM1223" i="6"/>
  <c r="AL1223" i="6"/>
  <c r="AK1223" i="6"/>
  <c r="AJ1223" i="6"/>
  <c r="AI1223" i="6"/>
  <c r="AH1223" i="6"/>
  <c r="AG1223" i="6"/>
  <c r="BU1222" i="6"/>
  <c r="BG1222" i="6"/>
  <c r="BF1222" i="6"/>
  <c r="AM1222" i="6"/>
  <c r="AL1222" i="6"/>
  <c r="AK1222" i="6"/>
  <c r="AJ1222" i="6"/>
  <c r="AI1222" i="6"/>
  <c r="AH1222" i="6"/>
  <c r="AG1222" i="6"/>
  <c r="BU1221" i="6"/>
  <c r="BG1221" i="6"/>
  <c r="BF1221" i="6"/>
  <c r="AM1221" i="6"/>
  <c r="AL1221" i="6"/>
  <c r="AK1221" i="6"/>
  <c r="AJ1221" i="6"/>
  <c r="AI1221" i="6"/>
  <c r="AH1221" i="6"/>
  <c r="AG1221" i="6"/>
  <c r="BU1220" i="6"/>
  <c r="BG1220" i="6"/>
  <c r="BF1220" i="6"/>
  <c r="AM1220" i="6"/>
  <c r="AL1220" i="6"/>
  <c r="AK1220" i="6"/>
  <c r="AJ1220" i="6"/>
  <c r="AI1220" i="6"/>
  <c r="AH1220" i="6"/>
  <c r="AG1220" i="6"/>
  <c r="BU1219" i="6"/>
  <c r="BG1219" i="6"/>
  <c r="BF1219" i="6"/>
  <c r="AM1219" i="6"/>
  <c r="AL1219" i="6"/>
  <c r="AK1219" i="6"/>
  <c r="AJ1219" i="6"/>
  <c r="AI1219" i="6"/>
  <c r="AH1219" i="6"/>
  <c r="AG1219" i="6"/>
  <c r="BU1218" i="6"/>
  <c r="BG1218" i="6"/>
  <c r="BF1218" i="6"/>
  <c r="AM1218" i="6"/>
  <c r="AL1218" i="6"/>
  <c r="AK1218" i="6"/>
  <c r="AJ1218" i="6"/>
  <c r="AI1218" i="6"/>
  <c r="AH1218" i="6"/>
  <c r="AG1218" i="6"/>
  <c r="BU1217" i="6"/>
  <c r="BG1217" i="6"/>
  <c r="BF1217" i="6"/>
  <c r="AM1217" i="6"/>
  <c r="AL1217" i="6"/>
  <c r="AK1217" i="6"/>
  <c r="AJ1217" i="6"/>
  <c r="AI1217" i="6"/>
  <c r="AH1217" i="6"/>
  <c r="AG1217" i="6"/>
  <c r="BU1216" i="6"/>
  <c r="BG1216" i="6"/>
  <c r="BF1216" i="6"/>
  <c r="AM1216" i="6"/>
  <c r="AL1216" i="6"/>
  <c r="AK1216" i="6"/>
  <c r="AJ1216" i="6"/>
  <c r="AI1216" i="6"/>
  <c r="AH1216" i="6"/>
  <c r="AG1216" i="6"/>
  <c r="BU1215" i="6"/>
  <c r="BG1215" i="6"/>
  <c r="BF1215" i="6"/>
  <c r="AM1215" i="6"/>
  <c r="AL1215" i="6"/>
  <c r="AK1215" i="6"/>
  <c r="AJ1215" i="6"/>
  <c r="AI1215" i="6"/>
  <c r="AH1215" i="6"/>
  <c r="AG1215" i="6"/>
  <c r="BU1214" i="6"/>
  <c r="BG1214" i="6"/>
  <c r="BF1214" i="6"/>
  <c r="AM1214" i="6"/>
  <c r="AL1214" i="6"/>
  <c r="AK1214" i="6"/>
  <c r="AJ1214" i="6"/>
  <c r="AI1214" i="6"/>
  <c r="AH1214" i="6"/>
  <c r="AG1214" i="6"/>
  <c r="BU1213" i="6"/>
  <c r="BG1213" i="6"/>
  <c r="BF1213" i="6"/>
  <c r="AM1213" i="6"/>
  <c r="AL1213" i="6"/>
  <c r="AK1213" i="6"/>
  <c r="AJ1213" i="6"/>
  <c r="AI1213" i="6"/>
  <c r="AH1213" i="6"/>
  <c r="AG1213" i="6"/>
  <c r="BU1212" i="6"/>
  <c r="BG1212" i="6"/>
  <c r="BF1212" i="6"/>
  <c r="AM1212" i="6"/>
  <c r="AL1212" i="6"/>
  <c r="AK1212" i="6"/>
  <c r="AJ1212" i="6"/>
  <c r="AI1212" i="6"/>
  <c r="AH1212" i="6"/>
  <c r="AG1212" i="6"/>
  <c r="BU1211" i="6"/>
  <c r="BG1211" i="6"/>
  <c r="BF1211" i="6"/>
  <c r="AM1211" i="6"/>
  <c r="AL1211" i="6"/>
  <c r="AK1211" i="6"/>
  <c r="AJ1211" i="6"/>
  <c r="AI1211" i="6"/>
  <c r="AH1211" i="6"/>
  <c r="AG1211" i="6"/>
  <c r="BU1210" i="6"/>
  <c r="BG1210" i="6"/>
  <c r="BF1210" i="6"/>
  <c r="AM1210" i="6"/>
  <c r="AL1210" i="6"/>
  <c r="AK1210" i="6"/>
  <c r="AJ1210" i="6"/>
  <c r="AI1210" i="6"/>
  <c r="AH1210" i="6"/>
  <c r="AG1210" i="6"/>
  <c r="BU1209" i="6"/>
  <c r="BG1209" i="6"/>
  <c r="BF1209" i="6"/>
  <c r="AM1209" i="6"/>
  <c r="AL1209" i="6"/>
  <c r="AK1209" i="6"/>
  <c r="AJ1209" i="6"/>
  <c r="AI1209" i="6"/>
  <c r="AH1209" i="6"/>
  <c r="AG1209" i="6"/>
  <c r="BU1208" i="6"/>
  <c r="BG1208" i="6"/>
  <c r="BF1208" i="6"/>
  <c r="AM1208" i="6"/>
  <c r="AL1208" i="6"/>
  <c r="AK1208" i="6"/>
  <c r="AJ1208" i="6"/>
  <c r="AI1208" i="6"/>
  <c r="AH1208" i="6"/>
  <c r="AG1208" i="6"/>
  <c r="BU1207" i="6"/>
  <c r="BG1207" i="6"/>
  <c r="BF1207" i="6"/>
  <c r="AM1207" i="6"/>
  <c r="AL1207" i="6"/>
  <c r="AK1207" i="6"/>
  <c r="AJ1207" i="6"/>
  <c r="AI1207" i="6"/>
  <c r="AH1207" i="6"/>
  <c r="AG1207" i="6"/>
  <c r="BU1206" i="6"/>
  <c r="BG1206" i="6"/>
  <c r="BF1206" i="6"/>
  <c r="AM1206" i="6"/>
  <c r="AL1206" i="6"/>
  <c r="AK1206" i="6"/>
  <c r="AJ1206" i="6"/>
  <c r="AI1206" i="6"/>
  <c r="AH1206" i="6"/>
  <c r="AG1206" i="6"/>
  <c r="BU1205" i="6"/>
  <c r="BG1205" i="6"/>
  <c r="BF1205" i="6"/>
  <c r="AM1205" i="6"/>
  <c r="AL1205" i="6"/>
  <c r="AK1205" i="6"/>
  <c r="AJ1205" i="6"/>
  <c r="AI1205" i="6"/>
  <c r="AH1205" i="6"/>
  <c r="AG1205" i="6"/>
  <c r="BU1204" i="6"/>
  <c r="BG1204" i="6"/>
  <c r="BF1204" i="6"/>
  <c r="AM1204" i="6"/>
  <c r="AL1204" i="6"/>
  <c r="AK1204" i="6"/>
  <c r="AJ1204" i="6"/>
  <c r="AI1204" i="6"/>
  <c r="AH1204" i="6"/>
  <c r="AG1204" i="6"/>
  <c r="BU1203" i="6"/>
  <c r="BG1203" i="6"/>
  <c r="BF1203" i="6"/>
  <c r="AM1203" i="6"/>
  <c r="AL1203" i="6"/>
  <c r="AK1203" i="6"/>
  <c r="AJ1203" i="6"/>
  <c r="AI1203" i="6"/>
  <c r="AH1203" i="6"/>
  <c r="AG1203" i="6"/>
  <c r="BU1202" i="6"/>
  <c r="BG1202" i="6"/>
  <c r="BF1202" i="6"/>
  <c r="AM1202" i="6"/>
  <c r="AL1202" i="6"/>
  <c r="AK1202" i="6"/>
  <c r="AJ1202" i="6"/>
  <c r="AI1202" i="6"/>
  <c r="AH1202" i="6"/>
  <c r="AG1202" i="6"/>
  <c r="BU1201" i="6"/>
  <c r="BG1201" i="6"/>
  <c r="BF1201" i="6"/>
  <c r="AM1201" i="6"/>
  <c r="AL1201" i="6"/>
  <c r="AK1201" i="6"/>
  <c r="AJ1201" i="6"/>
  <c r="AI1201" i="6"/>
  <c r="AH1201" i="6"/>
  <c r="AG1201" i="6"/>
  <c r="BU1200" i="6"/>
  <c r="BG1200" i="6"/>
  <c r="BF1200" i="6"/>
  <c r="AM1200" i="6"/>
  <c r="AL1200" i="6"/>
  <c r="AK1200" i="6"/>
  <c r="AJ1200" i="6"/>
  <c r="AI1200" i="6"/>
  <c r="AH1200" i="6"/>
  <c r="AG1200" i="6"/>
  <c r="BU1199" i="6"/>
  <c r="BG1199" i="6"/>
  <c r="BF1199" i="6"/>
  <c r="AM1199" i="6"/>
  <c r="AL1199" i="6"/>
  <c r="AK1199" i="6"/>
  <c r="AJ1199" i="6"/>
  <c r="AI1199" i="6"/>
  <c r="AH1199" i="6"/>
  <c r="AG1199" i="6"/>
  <c r="BU1198" i="6"/>
  <c r="BG1198" i="6"/>
  <c r="BF1198" i="6"/>
  <c r="AM1198" i="6"/>
  <c r="AL1198" i="6"/>
  <c r="AK1198" i="6"/>
  <c r="AJ1198" i="6"/>
  <c r="AI1198" i="6"/>
  <c r="AH1198" i="6"/>
  <c r="AG1198" i="6"/>
  <c r="BU1197" i="6"/>
  <c r="BG1197" i="6"/>
  <c r="BF1197" i="6"/>
  <c r="AM1197" i="6"/>
  <c r="AL1197" i="6"/>
  <c r="AK1197" i="6"/>
  <c r="AJ1197" i="6"/>
  <c r="AI1197" i="6"/>
  <c r="AH1197" i="6"/>
  <c r="AG1197" i="6"/>
  <c r="BU1196" i="6"/>
  <c r="BG1196" i="6"/>
  <c r="BF1196" i="6"/>
  <c r="AM1196" i="6"/>
  <c r="AL1196" i="6"/>
  <c r="AK1196" i="6"/>
  <c r="AJ1196" i="6"/>
  <c r="AI1196" i="6"/>
  <c r="AH1196" i="6"/>
  <c r="AG1196" i="6"/>
  <c r="BU1195" i="6"/>
  <c r="BG1195" i="6"/>
  <c r="BF1195" i="6"/>
  <c r="AM1195" i="6"/>
  <c r="AL1195" i="6"/>
  <c r="AK1195" i="6"/>
  <c r="AJ1195" i="6"/>
  <c r="AI1195" i="6"/>
  <c r="AH1195" i="6"/>
  <c r="AG1195" i="6"/>
  <c r="BU1194" i="6"/>
  <c r="BG1194" i="6"/>
  <c r="BF1194" i="6"/>
  <c r="AM1194" i="6"/>
  <c r="AL1194" i="6"/>
  <c r="AK1194" i="6"/>
  <c r="AJ1194" i="6"/>
  <c r="AI1194" i="6"/>
  <c r="AH1194" i="6"/>
  <c r="AG1194" i="6"/>
  <c r="BU1193" i="6"/>
  <c r="BG1193" i="6"/>
  <c r="BF1193" i="6"/>
  <c r="AM1193" i="6"/>
  <c r="AL1193" i="6"/>
  <c r="AK1193" i="6"/>
  <c r="AJ1193" i="6"/>
  <c r="AI1193" i="6"/>
  <c r="AH1193" i="6"/>
  <c r="AG1193" i="6"/>
  <c r="BU1192" i="6"/>
  <c r="BG1192" i="6"/>
  <c r="BF1192" i="6"/>
  <c r="AM1192" i="6"/>
  <c r="AL1192" i="6"/>
  <c r="AK1192" i="6"/>
  <c r="AJ1192" i="6"/>
  <c r="AI1192" i="6"/>
  <c r="AH1192" i="6"/>
  <c r="AG1192" i="6"/>
  <c r="BU1191" i="6"/>
  <c r="BG1191" i="6"/>
  <c r="BF1191" i="6"/>
  <c r="AM1191" i="6"/>
  <c r="AL1191" i="6"/>
  <c r="AK1191" i="6"/>
  <c r="AJ1191" i="6"/>
  <c r="AI1191" i="6"/>
  <c r="AH1191" i="6"/>
  <c r="AG1191" i="6"/>
  <c r="BU1190" i="6"/>
  <c r="BG1190" i="6"/>
  <c r="BF1190" i="6"/>
  <c r="AM1190" i="6"/>
  <c r="AL1190" i="6"/>
  <c r="AK1190" i="6"/>
  <c r="AJ1190" i="6"/>
  <c r="AI1190" i="6"/>
  <c r="AH1190" i="6"/>
  <c r="AG1190" i="6"/>
  <c r="BU1189" i="6"/>
  <c r="BG1189" i="6"/>
  <c r="BF1189" i="6"/>
  <c r="AM1189" i="6"/>
  <c r="AL1189" i="6"/>
  <c r="AK1189" i="6"/>
  <c r="AJ1189" i="6"/>
  <c r="AI1189" i="6"/>
  <c r="AH1189" i="6"/>
  <c r="AG1189" i="6"/>
  <c r="BU1188" i="6"/>
  <c r="BG1188" i="6"/>
  <c r="BF1188" i="6"/>
  <c r="AM1188" i="6"/>
  <c r="AL1188" i="6"/>
  <c r="AK1188" i="6"/>
  <c r="AJ1188" i="6"/>
  <c r="AI1188" i="6"/>
  <c r="AH1188" i="6"/>
  <c r="AG1188" i="6"/>
  <c r="BU1187" i="6"/>
  <c r="BG1187" i="6"/>
  <c r="BF1187" i="6"/>
  <c r="AM1187" i="6"/>
  <c r="AL1187" i="6"/>
  <c r="AK1187" i="6"/>
  <c r="AJ1187" i="6"/>
  <c r="AI1187" i="6"/>
  <c r="AH1187" i="6"/>
  <c r="AG1187" i="6"/>
  <c r="BU1186" i="6"/>
  <c r="BG1186" i="6"/>
  <c r="BF1186" i="6"/>
  <c r="AM1186" i="6"/>
  <c r="AL1186" i="6"/>
  <c r="AK1186" i="6"/>
  <c r="AJ1186" i="6"/>
  <c r="AI1186" i="6"/>
  <c r="AH1186" i="6"/>
  <c r="AG1186" i="6"/>
  <c r="BU1185" i="6"/>
  <c r="BG1185" i="6"/>
  <c r="BF1185" i="6"/>
  <c r="AM1185" i="6"/>
  <c r="AL1185" i="6"/>
  <c r="AK1185" i="6"/>
  <c r="AJ1185" i="6"/>
  <c r="AI1185" i="6"/>
  <c r="AH1185" i="6"/>
  <c r="AG1185" i="6"/>
  <c r="BU1184" i="6"/>
  <c r="BG1184" i="6"/>
  <c r="BF1184" i="6"/>
  <c r="AM1184" i="6"/>
  <c r="AL1184" i="6"/>
  <c r="AK1184" i="6"/>
  <c r="AJ1184" i="6"/>
  <c r="AI1184" i="6"/>
  <c r="AH1184" i="6"/>
  <c r="AG1184" i="6"/>
  <c r="BU1183" i="6"/>
  <c r="BG1183" i="6"/>
  <c r="BF1183" i="6"/>
  <c r="AM1183" i="6"/>
  <c r="AL1183" i="6"/>
  <c r="AK1183" i="6"/>
  <c r="AJ1183" i="6"/>
  <c r="AI1183" i="6"/>
  <c r="AH1183" i="6"/>
  <c r="AG1183" i="6"/>
  <c r="BU1182" i="6"/>
  <c r="BG1182" i="6"/>
  <c r="BF1182" i="6"/>
  <c r="AM1182" i="6"/>
  <c r="AL1182" i="6"/>
  <c r="AK1182" i="6"/>
  <c r="AJ1182" i="6"/>
  <c r="AI1182" i="6"/>
  <c r="AH1182" i="6"/>
  <c r="AG1182" i="6"/>
  <c r="BU1181" i="6"/>
  <c r="BG1181" i="6"/>
  <c r="BF1181" i="6"/>
  <c r="AM1181" i="6"/>
  <c r="AL1181" i="6"/>
  <c r="AK1181" i="6"/>
  <c r="AJ1181" i="6"/>
  <c r="AI1181" i="6"/>
  <c r="AH1181" i="6"/>
  <c r="AG1181" i="6"/>
  <c r="BU1180" i="6"/>
  <c r="BG1180" i="6"/>
  <c r="BF1180" i="6"/>
  <c r="AM1180" i="6"/>
  <c r="AL1180" i="6"/>
  <c r="AK1180" i="6"/>
  <c r="AJ1180" i="6"/>
  <c r="AI1180" i="6"/>
  <c r="AH1180" i="6"/>
  <c r="AG1180" i="6"/>
  <c r="BU1179" i="6"/>
  <c r="BG1179" i="6"/>
  <c r="BF1179" i="6"/>
  <c r="AM1179" i="6"/>
  <c r="AL1179" i="6"/>
  <c r="AK1179" i="6"/>
  <c r="AJ1179" i="6"/>
  <c r="AI1179" i="6"/>
  <c r="AH1179" i="6"/>
  <c r="AG1179" i="6"/>
  <c r="BU1178" i="6"/>
  <c r="BG1178" i="6"/>
  <c r="BF1178" i="6"/>
  <c r="AM1178" i="6"/>
  <c r="AL1178" i="6"/>
  <c r="AK1178" i="6"/>
  <c r="AJ1178" i="6"/>
  <c r="AI1178" i="6"/>
  <c r="AH1178" i="6"/>
  <c r="AG1178" i="6"/>
  <c r="BU1177" i="6"/>
  <c r="BG1177" i="6"/>
  <c r="BF1177" i="6"/>
  <c r="AM1177" i="6"/>
  <c r="AL1177" i="6"/>
  <c r="AK1177" i="6"/>
  <c r="AJ1177" i="6"/>
  <c r="AI1177" i="6"/>
  <c r="AH1177" i="6"/>
  <c r="AG1177" i="6"/>
  <c r="BU1176" i="6"/>
  <c r="BG1176" i="6"/>
  <c r="BF1176" i="6"/>
  <c r="AM1176" i="6"/>
  <c r="AL1176" i="6"/>
  <c r="AK1176" i="6"/>
  <c r="AJ1176" i="6"/>
  <c r="AI1176" i="6"/>
  <c r="AH1176" i="6"/>
  <c r="AG1176" i="6"/>
  <c r="BU1175" i="6"/>
  <c r="BG1175" i="6"/>
  <c r="BF1175" i="6"/>
  <c r="AM1175" i="6"/>
  <c r="AL1175" i="6"/>
  <c r="AK1175" i="6"/>
  <c r="AJ1175" i="6"/>
  <c r="AI1175" i="6"/>
  <c r="AH1175" i="6"/>
  <c r="AG1175" i="6"/>
  <c r="BU1174" i="6"/>
  <c r="BG1174" i="6"/>
  <c r="BF1174" i="6"/>
  <c r="AM1174" i="6"/>
  <c r="AL1174" i="6"/>
  <c r="AK1174" i="6"/>
  <c r="AJ1174" i="6"/>
  <c r="AI1174" i="6"/>
  <c r="AH1174" i="6"/>
  <c r="AG1174" i="6"/>
  <c r="BU1173" i="6"/>
  <c r="BG1173" i="6"/>
  <c r="BF1173" i="6"/>
  <c r="AM1173" i="6"/>
  <c r="AL1173" i="6"/>
  <c r="AK1173" i="6"/>
  <c r="AJ1173" i="6"/>
  <c r="AI1173" i="6"/>
  <c r="AH1173" i="6"/>
  <c r="AG1173" i="6"/>
  <c r="BU1172" i="6"/>
  <c r="BG1172" i="6"/>
  <c r="BF1172" i="6"/>
  <c r="AM1172" i="6"/>
  <c r="AL1172" i="6"/>
  <c r="AK1172" i="6"/>
  <c r="AJ1172" i="6"/>
  <c r="AI1172" i="6"/>
  <c r="AH1172" i="6"/>
  <c r="AG1172" i="6"/>
  <c r="BU1171" i="6"/>
  <c r="BG1171" i="6"/>
  <c r="BF1171" i="6"/>
  <c r="AM1171" i="6"/>
  <c r="AL1171" i="6"/>
  <c r="AK1171" i="6"/>
  <c r="AJ1171" i="6"/>
  <c r="AI1171" i="6"/>
  <c r="AH1171" i="6"/>
  <c r="AG1171" i="6"/>
  <c r="BU1170" i="6"/>
  <c r="BG1170" i="6"/>
  <c r="BF1170" i="6"/>
  <c r="AM1170" i="6"/>
  <c r="AL1170" i="6"/>
  <c r="AK1170" i="6"/>
  <c r="AJ1170" i="6"/>
  <c r="AI1170" i="6"/>
  <c r="AH1170" i="6"/>
  <c r="AG1170" i="6"/>
  <c r="BU1169" i="6"/>
  <c r="BG1169" i="6"/>
  <c r="BF1169" i="6"/>
  <c r="AM1169" i="6"/>
  <c r="AL1169" i="6"/>
  <c r="AK1169" i="6"/>
  <c r="AJ1169" i="6"/>
  <c r="AI1169" i="6"/>
  <c r="AH1169" i="6"/>
  <c r="AG1169" i="6"/>
  <c r="BU1168" i="6"/>
  <c r="BG1168" i="6"/>
  <c r="BF1168" i="6"/>
  <c r="AM1168" i="6"/>
  <c r="AL1168" i="6"/>
  <c r="AK1168" i="6"/>
  <c r="AJ1168" i="6"/>
  <c r="AI1168" i="6"/>
  <c r="AH1168" i="6"/>
  <c r="AG1168" i="6"/>
  <c r="BU1167" i="6"/>
  <c r="BG1167" i="6"/>
  <c r="BF1167" i="6"/>
  <c r="AM1167" i="6"/>
  <c r="AL1167" i="6"/>
  <c r="AK1167" i="6"/>
  <c r="AJ1167" i="6"/>
  <c r="AI1167" i="6"/>
  <c r="AH1167" i="6"/>
  <c r="AG1167" i="6"/>
  <c r="BU1166" i="6"/>
  <c r="BG1166" i="6"/>
  <c r="BF1166" i="6"/>
  <c r="AM1166" i="6"/>
  <c r="AL1166" i="6"/>
  <c r="AK1166" i="6"/>
  <c r="AJ1166" i="6"/>
  <c r="AI1166" i="6"/>
  <c r="AH1166" i="6"/>
  <c r="AG1166" i="6"/>
  <c r="BU1165" i="6"/>
  <c r="BG1165" i="6"/>
  <c r="BF1165" i="6"/>
  <c r="AM1165" i="6"/>
  <c r="AL1165" i="6"/>
  <c r="AK1165" i="6"/>
  <c r="AJ1165" i="6"/>
  <c r="AI1165" i="6"/>
  <c r="AH1165" i="6"/>
  <c r="AG1165" i="6"/>
  <c r="BU1164" i="6"/>
  <c r="BG1164" i="6"/>
  <c r="BF1164" i="6"/>
  <c r="AM1164" i="6"/>
  <c r="AL1164" i="6"/>
  <c r="AK1164" i="6"/>
  <c r="AJ1164" i="6"/>
  <c r="AI1164" i="6"/>
  <c r="AH1164" i="6"/>
  <c r="AG1164" i="6"/>
  <c r="BU1163" i="6"/>
  <c r="BG1163" i="6"/>
  <c r="BF1163" i="6"/>
  <c r="AM1163" i="6"/>
  <c r="AL1163" i="6"/>
  <c r="AK1163" i="6"/>
  <c r="AJ1163" i="6"/>
  <c r="AI1163" i="6"/>
  <c r="AH1163" i="6"/>
  <c r="AG1163" i="6"/>
  <c r="BU1162" i="6"/>
  <c r="BG1162" i="6"/>
  <c r="BF1162" i="6"/>
  <c r="AM1162" i="6"/>
  <c r="AL1162" i="6"/>
  <c r="AK1162" i="6"/>
  <c r="AJ1162" i="6"/>
  <c r="AI1162" i="6"/>
  <c r="AH1162" i="6"/>
  <c r="AG1162" i="6"/>
  <c r="BU1161" i="6"/>
  <c r="BG1161" i="6"/>
  <c r="BF1161" i="6"/>
  <c r="AM1161" i="6"/>
  <c r="AL1161" i="6"/>
  <c r="AK1161" i="6"/>
  <c r="AJ1161" i="6"/>
  <c r="AI1161" i="6"/>
  <c r="AH1161" i="6"/>
  <c r="AG1161" i="6"/>
  <c r="BU1160" i="6"/>
  <c r="BG1160" i="6"/>
  <c r="BF1160" i="6"/>
  <c r="AM1160" i="6"/>
  <c r="AL1160" i="6"/>
  <c r="AK1160" i="6"/>
  <c r="AJ1160" i="6"/>
  <c r="AI1160" i="6"/>
  <c r="AH1160" i="6"/>
  <c r="AG1160" i="6"/>
  <c r="BU1159" i="6"/>
  <c r="BG1159" i="6"/>
  <c r="BF1159" i="6"/>
  <c r="AM1159" i="6"/>
  <c r="AL1159" i="6"/>
  <c r="AK1159" i="6"/>
  <c r="AJ1159" i="6"/>
  <c r="AI1159" i="6"/>
  <c r="AH1159" i="6"/>
  <c r="AG1159" i="6"/>
  <c r="BU1158" i="6"/>
  <c r="BG1158" i="6"/>
  <c r="BF1158" i="6"/>
  <c r="AM1158" i="6"/>
  <c r="AL1158" i="6"/>
  <c r="AK1158" i="6"/>
  <c r="AJ1158" i="6"/>
  <c r="AI1158" i="6"/>
  <c r="AH1158" i="6"/>
  <c r="AG1158" i="6"/>
  <c r="BU1157" i="6"/>
  <c r="BG1157" i="6"/>
  <c r="BF1157" i="6"/>
  <c r="AM1157" i="6"/>
  <c r="AL1157" i="6"/>
  <c r="AK1157" i="6"/>
  <c r="AJ1157" i="6"/>
  <c r="AI1157" i="6"/>
  <c r="AH1157" i="6"/>
  <c r="AG1157" i="6"/>
  <c r="BU1156" i="6"/>
  <c r="BG1156" i="6"/>
  <c r="BF1156" i="6"/>
  <c r="AM1156" i="6"/>
  <c r="AL1156" i="6"/>
  <c r="AK1156" i="6"/>
  <c r="AJ1156" i="6"/>
  <c r="AI1156" i="6"/>
  <c r="AH1156" i="6"/>
  <c r="AG1156" i="6"/>
  <c r="BU1155" i="6"/>
  <c r="BG1155" i="6"/>
  <c r="BF1155" i="6"/>
  <c r="AM1155" i="6"/>
  <c r="AL1155" i="6"/>
  <c r="AK1155" i="6"/>
  <c r="AJ1155" i="6"/>
  <c r="AI1155" i="6"/>
  <c r="AH1155" i="6"/>
  <c r="AG1155" i="6"/>
  <c r="BU1154" i="6"/>
  <c r="BG1154" i="6"/>
  <c r="BF1154" i="6"/>
  <c r="AM1154" i="6"/>
  <c r="AL1154" i="6"/>
  <c r="AK1154" i="6"/>
  <c r="AJ1154" i="6"/>
  <c r="AI1154" i="6"/>
  <c r="AH1154" i="6"/>
  <c r="AG1154" i="6"/>
  <c r="BU1153" i="6"/>
  <c r="BG1153" i="6"/>
  <c r="BF1153" i="6"/>
  <c r="AM1153" i="6"/>
  <c r="AL1153" i="6"/>
  <c r="AK1153" i="6"/>
  <c r="AJ1153" i="6"/>
  <c r="AI1153" i="6"/>
  <c r="AH1153" i="6"/>
  <c r="AG1153" i="6"/>
  <c r="BU1152" i="6"/>
  <c r="BG1152" i="6"/>
  <c r="BF1152" i="6"/>
  <c r="AM1152" i="6"/>
  <c r="AL1152" i="6"/>
  <c r="AK1152" i="6"/>
  <c r="AJ1152" i="6"/>
  <c r="AI1152" i="6"/>
  <c r="AH1152" i="6"/>
  <c r="AG1152" i="6"/>
  <c r="BU1151" i="6"/>
  <c r="BG1151" i="6"/>
  <c r="BF1151" i="6"/>
  <c r="AM1151" i="6"/>
  <c r="AL1151" i="6"/>
  <c r="AK1151" i="6"/>
  <c r="AJ1151" i="6"/>
  <c r="AI1151" i="6"/>
  <c r="AH1151" i="6"/>
  <c r="AG1151" i="6"/>
  <c r="BU1150" i="6"/>
  <c r="BG1150" i="6"/>
  <c r="BF1150" i="6"/>
  <c r="AM1150" i="6"/>
  <c r="AL1150" i="6"/>
  <c r="AK1150" i="6"/>
  <c r="AJ1150" i="6"/>
  <c r="AI1150" i="6"/>
  <c r="AH1150" i="6"/>
  <c r="AG1150" i="6"/>
  <c r="BU1149" i="6"/>
  <c r="BG1149" i="6"/>
  <c r="BF1149" i="6"/>
  <c r="AM1149" i="6"/>
  <c r="AL1149" i="6"/>
  <c r="AK1149" i="6"/>
  <c r="AJ1149" i="6"/>
  <c r="AI1149" i="6"/>
  <c r="AH1149" i="6"/>
  <c r="AG1149" i="6"/>
  <c r="BU1148" i="6"/>
  <c r="BG1148" i="6"/>
  <c r="BF1148" i="6"/>
  <c r="AM1148" i="6"/>
  <c r="AL1148" i="6"/>
  <c r="AK1148" i="6"/>
  <c r="AJ1148" i="6"/>
  <c r="AI1148" i="6"/>
  <c r="AH1148" i="6"/>
  <c r="AG1148" i="6"/>
  <c r="BU1147" i="6"/>
  <c r="BG1147" i="6"/>
  <c r="BF1147" i="6"/>
  <c r="AM1147" i="6"/>
  <c r="AL1147" i="6"/>
  <c r="AK1147" i="6"/>
  <c r="AJ1147" i="6"/>
  <c r="AI1147" i="6"/>
  <c r="AH1147" i="6"/>
  <c r="AG1147" i="6"/>
  <c r="BU1146" i="6"/>
  <c r="BG1146" i="6"/>
  <c r="BF1146" i="6"/>
  <c r="AM1146" i="6"/>
  <c r="AL1146" i="6"/>
  <c r="AK1146" i="6"/>
  <c r="AJ1146" i="6"/>
  <c r="AI1146" i="6"/>
  <c r="AH1146" i="6"/>
  <c r="AG1146" i="6"/>
  <c r="BU1145" i="6"/>
  <c r="BG1145" i="6"/>
  <c r="BF1145" i="6"/>
  <c r="AM1145" i="6"/>
  <c r="AL1145" i="6"/>
  <c r="AK1145" i="6"/>
  <c r="AJ1145" i="6"/>
  <c r="AI1145" i="6"/>
  <c r="AH1145" i="6"/>
  <c r="AG1145" i="6"/>
  <c r="BU1144" i="6"/>
  <c r="BG1144" i="6"/>
  <c r="BF1144" i="6"/>
  <c r="AM1144" i="6"/>
  <c r="AL1144" i="6"/>
  <c r="AK1144" i="6"/>
  <c r="AJ1144" i="6"/>
  <c r="AI1144" i="6"/>
  <c r="AH1144" i="6"/>
  <c r="AG1144" i="6"/>
  <c r="BU1143" i="6"/>
  <c r="BG1143" i="6"/>
  <c r="BF1143" i="6"/>
  <c r="AM1143" i="6"/>
  <c r="AL1143" i="6"/>
  <c r="AK1143" i="6"/>
  <c r="AJ1143" i="6"/>
  <c r="AI1143" i="6"/>
  <c r="AH1143" i="6"/>
  <c r="AG1143" i="6"/>
  <c r="BU1142" i="6"/>
  <c r="BG1142" i="6"/>
  <c r="BF1142" i="6"/>
  <c r="AM1142" i="6"/>
  <c r="AL1142" i="6"/>
  <c r="AK1142" i="6"/>
  <c r="AJ1142" i="6"/>
  <c r="AI1142" i="6"/>
  <c r="AH1142" i="6"/>
  <c r="AG1142" i="6"/>
  <c r="BU1141" i="6"/>
  <c r="BG1141" i="6"/>
  <c r="BF1141" i="6"/>
  <c r="AM1141" i="6"/>
  <c r="AL1141" i="6"/>
  <c r="AK1141" i="6"/>
  <c r="AJ1141" i="6"/>
  <c r="AI1141" i="6"/>
  <c r="AH1141" i="6"/>
  <c r="AG1141" i="6"/>
  <c r="BU1140" i="6"/>
  <c r="BG1140" i="6"/>
  <c r="BF1140" i="6"/>
  <c r="AM1140" i="6"/>
  <c r="AL1140" i="6"/>
  <c r="AK1140" i="6"/>
  <c r="AJ1140" i="6"/>
  <c r="AI1140" i="6"/>
  <c r="AH1140" i="6"/>
  <c r="AG1140" i="6"/>
  <c r="BU1139" i="6"/>
  <c r="BG1139" i="6"/>
  <c r="BF1139" i="6"/>
  <c r="AM1139" i="6"/>
  <c r="AL1139" i="6"/>
  <c r="AK1139" i="6"/>
  <c r="AJ1139" i="6"/>
  <c r="AI1139" i="6"/>
  <c r="AH1139" i="6"/>
  <c r="AG1139" i="6"/>
  <c r="BU1138" i="6"/>
  <c r="BG1138" i="6"/>
  <c r="BF1138" i="6"/>
  <c r="AM1138" i="6"/>
  <c r="AL1138" i="6"/>
  <c r="AK1138" i="6"/>
  <c r="AJ1138" i="6"/>
  <c r="AI1138" i="6"/>
  <c r="AH1138" i="6"/>
  <c r="AG1138" i="6"/>
  <c r="BU1137" i="6"/>
  <c r="BG1137" i="6"/>
  <c r="BF1137" i="6"/>
  <c r="AM1137" i="6"/>
  <c r="AL1137" i="6"/>
  <c r="AK1137" i="6"/>
  <c r="AJ1137" i="6"/>
  <c r="AI1137" i="6"/>
  <c r="AH1137" i="6"/>
  <c r="AG1137" i="6"/>
  <c r="BU1136" i="6"/>
  <c r="BG1136" i="6"/>
  <c r="BF1136" i="6"/>
  <c r="AM1136" i="6"/>
  <c r="AL1136" i="6"/>
  <c r="AK1136" i="6"/>
  <c r="AJ1136" i="6"/>
  <c r="AI1136" i="6"/>
  <c r="AH1136" i="6"/>
  <c r="AG1136" i="6"/>
  <c r="BU1135" i="6"/>
  <c r="BG1135" i="6"/>
  <c r="BF1135" i="6"/>
  <c r="AM1135" i="6"/>
  <c r="AL1135" i="6"/>
  <c r="AK1135" i="6"/>
  <c r="AJ1135" i="6"/>
  <c r="AI1135" i="6"/>
  <c r="AH1135" i="6"/>
  <c r="AG1135" i="6"/>
  <c r="BU1134" i="6"/>
  <c r="BG1134" i="6"/>
  <c r="BF1134" i="6"/>
  <c r="AM1134" i="6"/>
  <c r="AL1134" i="6"/>
  <c r="AK1134" i="6"/>
  <c r="AJ1134" i="6"/>
  <c r="AI1134" i="6"/>
  <c r="AH1134" i="6"/>
  <c r="AG1134" i="6"/>
  <c r="BU1133" i="6"/>
  <c r="BG1133" i="6"/>
  <c r="BF1133" i="6"/>
  <c r="AM1133" i="6"/>
  <c r="AL1133" i="6"/>
  <c r="AK1133" i="6"/>
  <c r="AJ1133" i="6"/>
  <c r="AI1133" i="6"/>
  <c r="AH1133" i="6"/>
  <c r="AG1133" i="6"/>
  <c r="BU1132" i="6"/>
  <c r="BG1132" i="6"/>
  <c r="BF1132" i="6"/>
  <c r="AM1132" i="6"/>
  <c r="AL1132" i="6"/>
  <c r="AK1132" i="6"/>
  <c r="AJ1132" i="6"/>
  <c r="AI1132" i="6"/>
  <c r="AH1132" i="6"/>
  <c r="AG1132" i="6"/>
  <c r="BU1131" i="6"/>
  <c r="BG1131" i="6"/>
  <c r="BF1131" i="6"/>
  <c r="AM1131" i="6"/>
  <c r="AL1131" i="6"/>
  <c r="AK1131" i="6"/>
  <c r="AJ1131" i="6"/>
  <c r="AI1131" i="6"/>
  <c r="AH1131" i="6"/>
  <c r="AG1131" i="6"/>
  <c r="BU1130" i="6"/>
  <c r="BG1130" i="6"/>
  <c r="BF1130" i="6"/>
  <c r="AM1130" i="6"/>
  <c r="AL1130" i="6"/>
  <c r="AK1130" i="6"/>
  <c r="AJ1130" i="6"/>
  <c r="AI1130" i="6"/>
  <c r="AH1130" i="6"/>
  <c r="AG1130" i="6"/>
  <c r="BU1129" i="6"/>
  <c r="BG1129" i="6"/>
  <c r="BF1129" i="6"/>
  <c r="AM1129" i="6"/>
  <c r="AL1129" i="6"/>
  <c r="AK1129" i="6"/>
  <c r="AJ1129" i="6"/>
  <c r="AI1129" i="6"/>
  <c r="AH1129" i="6"/>
  <c r="AG1129" i="6"/>
  <c r="BU1128" i="6"/>
  <c r="BG1128" i="6"/>
  <c r="BF1128" i="6"/>
  <c r="AM1128" i="6"/>
  <c r="AL1128" i="6"/>
  <c r="AK1128" i="6"/>
  <c r="AJ1128" i="6"/>
  <c r="AI1128" i="6"/>
  <c r="AH1128" i="6"/>
  <c r="AG1128" i="6"/>
  <c r="BU1127" i="6"/>
  <c r="BG1127" i="6"/>
  <c r="BF1127" i="6"/>
  <c r="AM1127" i="6"/>
  <c r="AL1127" i="6"/>
  <c r="AK1127" i="6"/>
  <c r="AJ1127" i="6"/>
  <c r="AI1127" i="6"/>
  <c r="AH1127" i="6"/>
  <c r="AG1127" i="6"/>
  <c r="BU1126" i="6"/>
  <c r="BG1126" i="6"/>
  <c r="BF1126" i="6"/>
  <c r="AM1126" i="6"/>
  <c r="AL1126" i="6"/>
  <c r="AK1126" i="6"/>
  <c r="AJ1126" i="6"/>
  <c r="AI1126" i="6"/>
  <c r="AH1126" i="6"/>
  <c r="AG1126" i="6"/>
  <c r="BU1125" i="6"/>
  <c r="BG1125" i="6"/>
  <c r="BF1125" i="6"/>
  <c r="AM1125" i="6"/>
  <c r="AL1125" i="6"/>
  <c r="AK1125" i="6"/>
  <c r="AJ1125" i="6"/>
  <c r="AI1125" i="6"/>
  <c r="AH1125" i="6"/>
  <c r="AG1125" i="6"/>
  <c r="BU1124" i="6"/>
  <c r="BG1124" i="6"/>
  <c r="BF1124" i="6"/>
  <c r="AM1124" i="6"/>
  <c r="AL1124" i="6"/>
  <c r="AK1124" i="6"/>
  <c r="AJ1124" i="6"/>
  <c r="AI1124" i="6"/>
  <c r="AH1124" i="6"/>
  <c r="AG1124" i="6"/>
  <c r="BU1123" i="6"/>
  <c r="BG1123" i="6"/>
  <c r="BF1123" i="6"/>
  <c r="AM1123" i="6"/>
  <c r="AL1123" i="6"/>
  <c r="AK1123" i="6"/>
  <c r="AJ1123" i="6"/>
  <c r="AI1123" i="6"/>
  <c r="AH1123" i="6"/>
  <c r="AG1123" i="6"/>
  <c r="BU1122" i="6"/>
  <c r="BG1122" i="6"/>
  <c r="BF1122" i="6"/>
  <c r="AM1122" i="6"/>
  <c r="AL1122" i="6"/>
  <c r="AK1122" i="6"/>
  <c r="AJ1122" i="6"/>
  <c r="AI1122" i="6"/>
  <c r="AH1122" i="6"/>
  <c r="AG1122" i="6"/>
  <c r="BU1121" i="6"/>
  <c r="BG1121" i="6"/>
  <c r="BF1121" i="6"/>
  <c r="AM1121" i="6"/>
  <c r="AL1121" i="6"/>
  <c r="AK1121" i="6"/>
  <c r="AJ1121" i="6"/>
  <c r="AI1121" i="6"/>
  <c r="AH1121" i="6"/>
  <c r="AG1121" i="6"/>
  <c r="BU1120" i="6"/>
  <c r="BG1120" i="6"/>
  <c r="BF1120" i="6"/>
  <c r="AM1120" i="6"/>
  <c r="AL1120" i="6"/>
  <c r="AK1120" i="6"/>
  <c r="AJ1120" i="6"/>
  <c r="AI1120" i="6"/>
  <c r="AH1120" i="6"/>
  <c r="AG1120" i="6"/>
  <c r="BU1119" i="6"/>
  <c r="BG1119" i="6"/>
  <c r="BF1119" i="6"/>
  <c r="AM1119" i="6"/>
  <c r="AL1119" i="6"/>
  <c r="AK1119" i="6"/>
  <c r="AJ1119" i="6"/>
  <c r="AI1119" i="6"/>
  <c r="AH1119" i="6"/>
  <c r="AG1119" i="6"/>
  <c r="BU1118" i="6"/>
  <c r="BG1118" i="6"/>
  <c r="BF1118" i="6"/>
  <c r="AM1118" i="6"/>
  <c r="AL1118" i="6"/>
  <c r="AK1118" i="6"/>
  <c r="AJ1118" i="6"/>
  <c r="AI1118" i="6"/>
  <c r="AH1118" i="6"/>
  <c r="AG1118" i="6"/>
  <c r="BU1117" i="6"/>
  <c r="BG1117" i="6"/>
  <c r="BF1117" i="6"/>
  <c r="AM1117" i="6"/>
  <c r="AL1117" i="6"/>
  <c r="AK1117" i="6"/>
  <c r="AJ1117" i="6"/>
  <c r="AI1117" i="6"/>
  <c r="AH1117" i="6"/>
  <c r="AG1117" i="6"/>
  <c r="BU1116" i="6"/>
  <c r="BG1116" i="6"/>
  <c r="BF1116" i="6"/>
  <c r="AM1116" i="6"/>
  <c r="AL1116" i="6"/>
  <c r="AK1116" i="6"/>
  <c r="AJ1116" i="6"/>
  <c r="AI1116" i="6"/>
  <c r="AH1116" i="6"/>
  <c r="AG1116" i="6"/>
  <c r="BU1115" i="6"/>
  <c r="BG1115" i="6"/>
  <c r="BF1115" i="6"/>
  <c r="AM1115" i="6"/>
  <c r="AL1115" i="6"/>
  <c r="AK1115" i="6"/>
  <c r="AJ1115" i="6"/>
  <c r="AI1115" i="6"/>
  <c r="AH1115" i="6"/>
  <c r="AG1115" i="6"/>
  <c r="BU1114" i="6"/>
  <c r="BG1114" i="6"/>
  <c r="BF1114" i="6"/>
  <c r="AM1114" i="6"/>
  <c r="AL1114" i="6"/>
  <c r="AK1114" i="6"/>
  <c r="AJ1114" i="6"/>
  <c r="AI1114" i="6"/>
  <c r="AH1114" i="6"/>
  <c r="AG1114" i="6"/>
  <c r="BU1113" i="6"/>
  <c r="BG1113" i="6"/>
  <c r="BF1113" i="6"/>
  <c r="AM1113" i="6"/>
  <c r="AL1113" i="6"/>
  <c r="AK1113" i="6"/>
  <c r="AJ1113" i="6"/>
  <c r="AI1113" i="6"/>
  <c r="AH1113" i="6"/>
  <c r="AG1113" i="6"/>
  <c r="BU1112" i="6"/>
  <c r="BG1112" i="6"/>
  <c r="BF1112" i="6"/>
  <c r="AM1112" i="6"/>
  <c r="AL1112" i="6"/>
  <c r="AK1112" i="6"/>
  <c r="AJ1112" i="6"/>
  <c r="AI1112" i="6"/>
  <c r="AH1112" i="6"/>
  <c r="AG1112" i="6"/>
  <c r="BU1111" i="6"/>
  <c r="BG1111" i="6"/>
  <c r="BF1111" i="6"/>
  <c r="AM1111" i="6"/>
  <c r="AL1111" i="6"/>
  <c r="AK1111" i="6"/>
  <c r="AJ1111" i="6"/>
  <c r="AI1111" i="6"/>
  <c r="AH1111" i="6"/>
  <c r="AG1111" i="6"/>
  <c r="BU1110" i="6"/>
  <c r="BG1110" i="6"/>
  <c r="BF1110" i="6"/>
  <c r="AM1110" i="6"/>
  <c r="AL1110" i="6"/>
  <c r="AK1110" i="6"/>
  <c r="AJ1110" i="6"/>
  <c r="AI1110" i="6"/>
  <c r="AH1110" i="6"/>
  <c r="AG1110" i="6"/>
  <c r="BU1109" i="6"/>
  <c r="BG1109" i="6"/>
  <c r="BF1109" i="6"/>
  <c r="AM1109" i="6"/>
  <c r="AL1109" i="6"/>
  <c r="AK1109" i="6"/>
  <c r="AJ1109" i="6"/>
  <c r="AI1109" i="6"/>
  <c r="AH1109" i="6"/>
  <c r="AG1109" i="6"/>
  <c r="BU1108" i="6"/>
  <c r="BG1108" i="6"/>
  <c r="BF1108" i="6"/>
  <c r="AM1108" i="6"/>
  <c r="AL1108" i="6"/>
  <c r="AK1108" i="6"/>
  <c r="AJ1108" i="6"/>
  <c r="AI1108" i="6"/>
  <c r="AH1108" i="6"/>
  <c r="AG1108" i="6"/>
  <c r="BU1107" i="6"/>
  <c r="BG1107" i="6"/>
  <c r="BF1107" i="6"/>
  <c r="AM1107" i="6"/>
  <c r="AL1107" i="6"/>
  <c r="AK1107" i="6"/>
  <c r="AJ1107" i="6"/>
  <c r="AI1107" i="6"/>
  <c r="AH1107" i="6"/>
  <c r="AG1107" i="6"/>
  <c r="BU1106" i="6"/>
  <c r="BG1106" i="6"/>
  <c r="BF1106" i="6"/>
  <c r="AM1106" i="6"/>
  <c r="AL1106" i="6"/>
  <c r="AK1106" i="6"/>
  <c r="AJ1106" i="6"/>
  <c r="AI1106" i="6"/>
  <c r="AH1106" i="6"/>
  <c r="AG1106" i="6"/>
  <c r="BU1105" i="6"/>
  <c r="BG1105" i="6"/>
  <c r="BF1105" i="6"/>
  <c r="AM1105" i="6"/>
  <c r="AL1105" i="6"/>
  <c r="AK1105" i="6"/>
  <c r="AJ1105" i="6"/>
  <c r="AI1105" i="6"/>
  <c r="AH1105" i="6"/>
  <c r="AG1105" i="6"/>
  <c r="BU1104" i="6"/>
  <c r="BG1104" i="6"/>
  <c r="BF1104" i="6"/>
  <c r="AM1104" i="6"/>
  <c r="AL1104" i="6"/>
  <c r="AK1104" i="6"/>
  <c r="AJ1104" i="6"/>
  <c r="AI1104" i="6"/>
  <c r="AH1104" i="6"/>
  <c r="AG1104" i="6"/>
  <c r="BU1103" i="6"/>
  <c r="BG1103" i="6"/>
  <c r="BF1103" i="6"/>
  <c r="AM1103" i="6"/>
  <c r="AL1103" i="6"/>
  <c r="AK1103" i="6"/>
  <c r="AJ1103" i="6"/>
  <c r="AI1103" i="6"/>
  <c r="AH1103" i="6"/>
  <c r="AG1103" i="6"/>
  <c r="BU1102" i="6"/>
  <c r="BG1102" i="6"/>
  <c r="BF1102" i="6"/>
  <c r="AM1102" i="6"/>
  <c r="AL1102" i="6"/>
  <c r="AK1102" i="6"/>
  <c r="AJ1102" i="6"/>
  <c r="AI1102" i="6"/>
  <c r="AH1102" i="6"/>
  <c r="AG1102" i="6"/>
  <c r="BU1101" i="6"/>
  <c r="BG1101" i="6"/>
  <c r="BF1101" i="6"/>
  <c r="AM1101" i="6"/>
  <c r="AL1101" i="6"/>
  <c r="AK1101" i="6"/>
  <c r="AJ1101" i="6"/>
  <c r="AI1101" i="6"/>
  <c r="AH1101" i="6"/>
  <c r="AG1101" i="6"/>
  <c r="BU1100" i="6"/>
  <c r="BG1100" i="6"/>
  <c r="BF1100" i="6"/>
  <c r="AM1100" i="6"/>
  <c r="AL1100" i="6"/>
  <c r="AK1100" i="6"/>
  <c r="AJ1100" i="6"/>
  <c r="AI1100" i="6"/>
  <c r="AH1100" i="6"/>
  <c r="AG1100" i="6"/>
  <c r="BU1099" i="6"/>
  <c r="BG1099" i="6"/>
  <c r="BF1099" i="6"/>
  <c r="AM1099" i="6"/>
  <c r="AL1099" i="6"/>
  <c r="AK1099" i="6"/>
  <c r="AJ1099" i="6"/>
  <c r="AI1099" i="6"/>
  <c r="AH1099" i="6"/>
  <c r="AG1099" i="6"/>
  <c r="BU1098" i="6"/>
  <c r="BG1098" i="6"/>
  <c r="BF1098" i="6"/>
  <c r="AM1098" i="6"/>
  <c r="AL1098" i="6"/>
  <c r="AK1098" i="6"/>
  <c r="AJ1098" i="6"/>
  <c r="AI1098" i="6"/>
  <c r="AH1098" i="6"/>
  <c r="AG1098" i="6"/>
  <c r="BU1097" i="6"/>
  <c r="BG1097" i="6"/>
  <c r="BF1097" i="6"/>
  <c r="AM1097" i="6"/>
  <c r="AL1097" i="6"/>
  <c r="AK1097" i="6"/>
  <c r="AJ1097" i="6"/>
  <c r="AI1097" i="6"/>
  <c r="AH1097" i="6"/>
  <c r="AG1097" i="6"/>
  <c r="BU1096" i="6"/>
  <c r="BG1096" i="6"/>
  <c r="BF1096" i="6"/>
  <c r="AM1096" i="6"/>
  <c r="AL1096" i="6"/>
  <c r="AK1096" i="6"/>
  <c r="AJ1096" i="6"/>
  <c r="AI1096" i="6"/>
  <c r="AH1096" i="6"/>
  <c r="AG1096" i="6"/>
  <c r="BU1095" i="6"/>
  <c r="BG1095" i="6"/>
  <c r="BF1095" i="6"/>
  <c r="AM1095" i="6"/>
  <c r="AL1095" i="6"/>
  <c r="AK1095" i="6"/>
  <c r="AJ1095" i="6"/>
  <c r="AI1095" i="6"/>
  <c r="AH1095" i="6"/>
  <c r="AG1095" i="6"/>
  <c r="BU1094" i="6"/>
  <c r="BG1094" i="6"/>
  <c r="BF1094" i="6"/>
  <c r="AM1094" i="6"/>
  <c r="AL1094" i="6"/>
  <c r="AK1094" i="6"/>
  <c r="AJ1094" i="6"/>
  <c r="AI1094" i="6"/>
  <c r="AH1094" i="6"/>
  <c r="AG1094" i="6"/>
  <c r="BU1093" i="6"/>
  <c r="BG1093" i="6"/>
  <c r="BF1093" i="6"/>
  <c r="AM1093" i="6"/>
  <c r="AL1093" i="6"/>
  <c r="AK1093" i="6"/>
  <c r="AJ1093" i="6"/>
  <c r="AI1093" i="6"/>
  <c r="AH1093" i="6"/>
  <c r="AG1093" i="6"/>
  <c r="BU1092" i="6"/>
  <c r="BG1092" i="6"/>
  <c r="BF1092" i="6"/>
  <c r="AM1092" i="6"/>
  <c r="AL1092" i="6"/>
  <c r="AK1092" i="6"/>
  <c r="AJ1092" i="6"/>
  <c r="AI1092" i="6"/>
  <c r="AH1092" i="6"/>
  <c r="AG1092" i="6"/>
  <c r="BU1091" i="6"/>
  <c r="BG1091" i="6"/>
  <c r="BF1091" i="6"/>
  <c r="AM1091" i="6"/>
  <c r="AL1091" i="6"/>
  <c r="AK1091" i="6"/>
  <c r="AJ1091" i="6"/>
  <c r="AI1091" i="6"/>
  <c r="AH1091" i="6"/>
  <c r="AG1091" i="6"/>
  <c r="BU1090" i="6"/>
  <c r="BG1090" i="6"/>
  <c r="BF1090" i="6"/>
  <c r="AM1090" i="6"/>
  <c r="AL1090" i="6"/>
  <c r="AK1090" i="6"/>
  <c r="AJ1090" i="6"/>
  <c r="AI1090" i="6"/>
  <c r="AH1090" i="6"/>
  <c r="AG1090" i="6"/>
  <c r="BU1089" i="6"/>
  <c r="BG1089" i="6"/>
  <c r="BF1089" i="6"/>
  <c r="AM1089" i="6"/>
  <c r="AL1089" i="6"/>
  <c r="AK1089" i="6"/>
  <c r="AJ1089" i="6"/>
  <c r="AI1089" i="6"/>
  <c r="AH1089" i="6"/>
  <c r="AG1089" i="6"/>
  <c r="BU1088" i="6"/>
  <c r="BG1088" i="6"/>
  <c r="BF1088" i="6"/>
  <c r="AM1088" i="6"/>
  <c r="AL1088" i="6"/>
  <c r="AK1088" i="6"/>
  <c r="AJ1088" i="6"/>
  <c r="AI1088" i="6"/>
  <c r="AH1088" i="6"/>
  <c r="AG1088" i="6"/>
  <c r="BU1087" i="6"/>
  <c r="BG1087" i="6"/>
  <c r="BF1087" i="6"/>
  <c r="AM1087" i="6"/>
  <c r="AL1087" i="6"/>
  <c r="AK1087" i="6"/>
  <c r="AJ1087" i="6"/>
  <c r="AI1087" i="6"/>
  <c r="AH1087" i="6"/>
  <c r="AG1087" i="6"/>
  <c r="BU1086" i="6"/>
  <c r="BG1086" i="6"/>
  <c r="BF1086" i="6"/>
  <c r="AM1086" i="6"/>
  <c r="AL1086" i="6"/>
  <c r="AK1086" i="6"/>
  <c r="AJ1086" i="6"/>
  <c r="AI1086" i="6"/>
  <c r="AH1086" i="6"/>
  <c r="AG1086" i="6"/>
  <c r="BU1085" i="6"/>
  <c r="BG1085" i="6"/>
  <c r="BF1085" i="6"/>
  <c r="AM1085" i="6"/>
  <c r="AL1085" i="6"/>
  <c r="AK1085" i="6"/>
  <c r="AJ1085" i="6"/>
  <c r="AI1085" i="6"/>
  <c r="AH1085" i="6"/>
  <c r="AG1085" i="6"/>
  <c r="BU1084" i="6"/>
  <c r="BG1084" i="6"/>
  <c r="BF1084" i="6"/>
  <c r="AM1084" i="6"/>
  <c r="AL1084" i="6"/>
  <c r="AK1084" i="6"/>
  <c r="AJ1084" i="6"/>
  <c r="AI1084" i="6"/>
  <c r="AH1084" i="6"/>
  <c r="AG1084" i="6"/>
  <c r="BU1083" i="6"/>
  <c r="BG1083" i="6"/>
  <c r="BF1083" i="6"/>
  <c r="AM1083" i="6"/>
  <c r="AL1083" i="6"/>
  <c r="AK1083" i="6"/>
  <c r="AJ1083" i="6"/>
  <c r="AI1083" i="6"/>
  <c r="AH1083" i="6"/>
  <c r="AG1083" i="6"/>
  <c r="BU1082" i="6"/>
  <c r="BG1082" i="6"/>
  <c r="BF1082" i="6"/>
  <c r="AM1082" i="6"/>
  <c r="AL1082" i="6"/>
  <c r="AK1082" i="6"/>
  <c r="AJ1082" i="6"/>
  <c r="AI1082" i="6"/>
  <c r="AH1082" i="6"/>
  <c r="AG1082" i="6"/>
  <c r="BU1081" i="6"/>
  <c r="BG1081" i="6"/>
  <c r="BF1081" i="6"/>
  <c r="AM1081" i="6"/>
  <c r="AL1081" i="6"/>
  <c r="AK1081" i="6"/>
  <c r="AJ1081" i="6"/>
  <c r="AI1081" i="6"/>
  <c r="AH1081" i="6"/>
  <c r="AG1081" i="6"/>
  <c r="BU1080" i="6"/>
  <c r="BG1080" i="6"/>
  <c r="BF1080" i="6"/>
  <c r="AM1080" i="6"/>
  <c r="AL1080" i="6"/>
  <c r="AK1080" i="6"/>
  <c r="AJ1080" i="6"/>
  <c r="AI1080" i="6"/>
  <c r="AH1080" i="6"/>
  <c r="AG1080" i="6"/>
  <c r="BU1079" i="6"/>
  <c r="BG1079" i="6"/>
  <c r="BF1079" i="6"/>
  <c r="AM1079" i="6"/>
  <c r="AL1079" i="6"/>
  <c r="AK1079" i="6"/>
  <c r="AJ1079" i="6"/>
  <c r="AI1079" i="6"/>
  <c r="AH1079" i="6"/>
  <c r="AG1079" i="6"/>
  <c r="BU1078" i="6"/>
  <c r="BG1078" i="6"/>
  <c r="BF1078" i="6"/>
  <c r="AM1078" i="6"/>
  <c r="AL1078" i="6"/>
  <c r="AK1078" i="6"/>
  <c r="AJ1078" i="6"/>
  <c r="AI1078" i="6"/>
  <c r="AH1078" i="6"/>
  <c r="AG1078" i="6"/>
  <c r="BU1077" i="6"/>
  <c r="BG1077" i="6"/>
  <c r="BF1077" i="6"/>
  <c r="AM1077" i="6"/>
  <c r="AL1077" i="6"/>
  <c r="AK1077" i="6"/>
  <c r="AJ1077" i="6"/>
  <c r="AI1077" i="6"/>
  <c r="AH1077" i="6"/>
  <c r="AG1077" i="6"/>
  <c r="BU1076" i="6"/>
  <c r="BG1076" i="6"/>
  <c r="BF1076" i="6"/>
  <c r="AM1076" i="6"/>
  <c r="AL1076" i="6"/>
  <c r="AK1076" i="6"/>
  <c r="AJ1076" i="6"/>
  <c r="AI1076" i="6"/>
  <c r="AH1076" i="6"/>
  <c r="AG1076" i="6"/>
  <c r="BU1075" i="6"/>
  <c r="BG1075" i="6"/>
  <c r="BF1075" i="6"/>
  <c r="AM1075" i="6"/>
  <c r="AL1075" i="6"/>
  <c r="AK1075" i="6"/>
  <c r="AJ1075" i="6"/>
  <c r="AI1075" i="6"/>
  <c r="AH1075" i="6"/>
  <c r="AG1075" i="6"/>
  <c r="BU1074" i="6"/>
  <c r="BG1074" i="6"/>
  <c r="BF1074" i="6"/>
  <c r="AM1074" i="6"/>
  <c r="AL1074" i="6"/>
  <c r="AK1074" i="6"/>
  <c r="AJ1074" i="6"/>
  <c r="AI1074" i="6"/>
  <c r="AH1074" i="6"/>
  <c r="AG1074" i="6"/>
  <c r="BU1073" i="6"/>
  <c r="BG1073" i="6"/>
  <c r="BF1073" i="6"/>
  <c r="AM1073" i="6"/>
  <c r="AL1073" i="6"/>
  <c r="AK1073" i="6"/>
  <c r="AJ1073" i="6"/>
  <c r="AI1073" i="6"/>
  <c r="AH1073" i="6"/>
  <c r="AG1073" i="6"/>
  <c r="BU1072" i="6"/>
  <c r="BG1072" i="6"/>
  <c r="BF1072" i="6"/>
  <c r="AM1072" i="6"/>
  <c r="AL1072" i="6"/>
  <c r="AK1072" i="6"/>
  <c r="AJ1072" i="6"/>
  <c r="AI1072" i="6"/>
  <c r="AH1072" i="6"/>
  <c r="AG1072" i="6"/>
  <c r="BU1071" i="6"/>
  <c r="BG1071" i="6"/>
  <c r="BF1071" i="6"/>
  <c r="AM1071" i="6"/>
  <c r="AL1071" i="6"/>
  <c r="AK1071" i="6"/>
  <c r="AJ1071" i="6"/>
  <c r="AI1071" i="6"/>
  <c r="AH1071" i="6"/>
  <c r="AG1071" i="6"/>
  <c r="BU1070" i="6"/>
  <c r="BG1070" i="6"/>
  <c r="BF1070" i="6"/>
  <c r="AM1070" i="6"/>
  <c r="AL1070" i="6"/>
  <c r="AK1070" i="6"/>
  <c r="AJ1070" i="6"/>
  <c r="AI1070" i="6"/>
  <c r="AH1070" i="6"/>
  <c r="AG1070" i="6"/>
  <c r="BU1069" i="6"/>
  <c r="BG1069" i="6"/>
  <c r="BF1069" i="6"/>
  <c r="AM1069" i="6"/>
  <c r="AL1069" i="6"/>
  <c r="AK1069" i="6"/>
  <c r="AJ1069" i="6"/>
  <c r="AI1069" i="6"/>
  <c r="AH1069" i="6"/>
  <c r="AG1069" i="6"/>
  <c r="BU1068" i="6"/>
  <c r="BG1068" i="6"/>
  <c r="BF1068" i="6"/>
  <c r="AM1068" i="6"/>
  <c r="AL1068" i="6"/>
  <c r="AK1068" i="6"/>
  <c r="AJ1068" i="6"/>
  <c r="AI1068" i="6"/>
  <c r="AH1068" i="6"/>
  <c r="AG1068" i="6"/>
  <c r="BU1067" i="6"/>
  <c r="BG1067" i="6"/>
  <c r="BF1067" i="6"/>
  <c r="AM1067" i="6"/>
  <c r="AL1067" i="6"/>
  <c r="AK1067" i="6"/>
  <c r="AJ1067" i="6"/>
  <c r="AI1067" i="6"/>
  <c r="AH1067" i="6"/>
  <c r="AG1067" i="6"/>
  <c r="BU1066" i="6"/>
  <c r="BG1066" i="6"/>
  <c r="BF1066" i="6"/>
  <c r="AM1066" i="6"/>
  <c r="AL1066" i="6"/>
  <c r="AK1066" i="6"/>
  <c r="AJ1066" i="6"/>
  <c r="AI1066" i="6"/>
  <c r="AH1066" i="6"/>
  <c r="AG1066" i="6"/>
  <c r="BU1065" i="6"/>
  <c r="BG1065" i="6"/>
  <c r="BF1065" i="6"/>
  <c r="AM1065" i="6"/>
  <c r="AL1065" i="6"/>
  <c r="AK1065" i="6"/>
  <c r="AJ1065" i="6"/>
  <c r="AI1065" i="6"/>
  <c r="AH1065" i="6"/>
  <c r="AG1065" i="6"/>
  <c r="BU1064" i="6"/>
  <c r="BG1064" i="6"/>
  <c r="BF1064" i="6"/>
  <c r="AM1064" i="6"/>
  <c r="AL1064" i="6"/>
  <c r="AK1064" i="6"/>
  <c r="AJ1064" i="6"/>
  <c r="AI1064" i="6"/>
  <c r="AH1064" i="6"/>
  <c r="AG1064" i="6"/>
  <c r="BU1063" i="6"/>
  <c r="BG1063" i="6"/>
  <c r="BF1063" i="6"/>
  <c r="AM1063" i="6"/>
  <c r="AL1063" i="6"/>
  <c r="AK1063" i="6"/>
  <c r="AJ1063" i="6"/>
  <c r="AI1063" i="6"/>
  <c r="AH1063" i="6"/>
  <c r="AG1063" i="6"/>
  <c r="BU1062" i="6"/>
  <c r="BG1062" i="6"/>
  <c r="BF1062" i="6"/>
  <c r="AM1062" i="6"/>
  <c r="AL1062" i="6"/>
  <c r="AK1062" i="6"/>
  <c r="AJ1062" i="6"/>
  <c r="AI1062" i="6"/>
  <c r="AH1062" i="6"/>
  <c r="AG1062" i="6"/>
  <c r="BU1061" i="6"/>
  <c r="BG1061" i="6"/>
  <c r="BF1061" i="6"/>
  <c r="AM1061" i="6"/>
  <c r="AL1061" i="6"/>
  <c r="AK1061" i="6"/>
  <c r="AJ1061" i="6"/>
  <c r="AI1061" i="6"/>
  <c r="AH1061" i="6"/>
  <c r="AG1061" i="6"/>
  <c r="BU1060" i="6"/>
  <c r="BG1060" i="6"/>
  <c r="BF1060" i="6"/>
  <c r="AM1060" i="6"/>
  <c r="AL1060" i="6"/>
  <c r="AK1060" i="6"/>
  <c r="AJ1060" i="6"/>
  <c r="AI1060" i="6"/>
  <c r="AH1060" i="6"/>
  <c r="AG1060" i="6"/>
  <c r="BU1059" i="6"/>
  <c r="BG1059" i="6"/>
  <c r="BF1059" i="6"/>
  <c r="AM1059" i="6"/>
  <c r="AL1059" i="6"/>
  <c r="AK1059" i="6"/>
  <c r="AJ1059" i="6"/>
  <c r="AI1059" i="6"/>
  <c r="AH1059" i="6"/>
  <c r="AG1059" i="6"/>
  <c r="BU1058" i="6"/>
  <c r="BG1058" i="6"/>
  <c r="BF1058" i="6"/>
  <c r="AM1058" i="6"/>
  <c r="AL1058" i="6"/>
  <c r="AK1058" i="6"/>
  <c r="AJ1058" i="6"/>
  <c r="AI1058" i="6"/>
  <c r="AH1058" i="6"/>
  <c r="AG1058" i="6"/>
  <c r="BU1057" i="6"/>
  <c r="BG1057" i="6"/>
  <c r="BF1057" i="6"/>
  <c r="AM1057" i="6"/>
  <c r="AL1057" i="6"/>
  <c r="AK1057" i="6"/>
  <c r="AJ1057" i="6"/>
  <c r="AI1057" i="6"/>
  <c r="AH1057" i="6"/>
  <c r="AG1057" i="6"/>
  <c r="BU1056" i="6"/>
  <c r="BG1056" i="6"/>
  <c r="BF1056" i="6"/>
  <c r="AM1056" i="6"/>
  <c r="AL1056" i="6"/>
  <c r="AK1056" i="6"/>
  <c r="AJ1056" i="6"/>
  <c r="AI1056" i="6"/>
  <c r="AH1056" i="6"/>
  <c r="AG1056" i="6"/>
  <c r="BU1055" i="6"/>
  <c r="BG1055" i="6"/>
  <c r="BF1055" i="6"/>
  <c r="AM1055" i="6"/>
  <c r="AL1055" i="6"/>
  <c r="AK1055" i="6"/>
  <c r="AJ1055" i="6"/>
  <c r="AI1055" i="6"/>
  <c r="AH1055" i="6"/>
  <c r="AG1055" i="6"/>
  <c r="BU1054" i="6"/>
  <c r="BG1054" i="6"/>
  <c r="BF1054" i="6"/>
  <c r="AM1054" i="6"/>
  <c r="AL1054" i="6"/>
  <c r="AK1054" i="6"/>
  <c r="AJ1054" i="6"/>
  <c r="AI1054" i="6"/>
  <c r="AH1054" i="6"/>
  <c r="AG1054" i="6"/>
  <c r="BU1053" i="6"/>
  <c r="BG1053" i="6"/>
  <c r="BF1053" i="6"/>
  <c r="AM1053" i="6"/>
  <c r="AL1053" i="6"/>
  <c r="AK1053" i="6"/>
  <c r="AJ1053" i="6"/>
  <c r="AI1053" i="6"/>
  <c r="AH1053" i="6"/>
  <c r="AG1053" i="6"/>
  <c r="BU1052" i="6"/>
  <c r="BG1052" i="6"/>
  <c r="BF1052" i="6"/>
  <c r="AM1052" i="6"/>
  <c r="AL1052" i="6"/>
  <c r="AK1052" i="6"/>
  <c r="AJ1052" i="6"/>
  <c r="AI1052" i="6"/>
  <c r="AH1052" i="6"/>
  <c r="AG1052" i="6"/>
  <c r="BU1051" i="6"/>
  <c r="BG1051" i="6"/>
  <c r="BF1051" i="6"/>
  <c r="AM1051" i="6"/>
  <c r="AL1051" i="6"/>
  <c r="AK1051" i="6"/>
  <c r="AJ1051" i="6"/>
  <c r="AI1051" i="6"/>
  <c r="AH1051" i="6"/>
  <c r="AG1051" i="6"/>
  <c r="BU1050" i="6"/>
  <c r="BG1050" i="6"/>
  <c r="BF1050" i="6"/>
  <c r="AM1050" i="6"/>
  <c r="AL1050" i="6"/>
  <c r="AK1050" i="6"/>
  <c r="AJ1050" i="6"/>
  <c r="AI1050" i="6"/>
  <c r="AH1050" i="6"/>
  <c r="AG1050" i="6"/>
  <c r="BU1049" i="6"/>
  <c r="BG1049" i="6"/>
  <c r="BF1049" i="6"/>
  <c r="AM1049" i="6"/>
  <c r="AL1049" i="6"/>
  <c r="AK1049" i="6"/>
  <c r="AJ1049" i="6"/>
  <c r="AI1049" i="6"/>
  <c r="AH1049" i="6"/>
  <c r="AG1049" i="6"/>
  <c r="BU1048" i="6"/>
  <c r="BG1048" i="6"/>
  <c r="BF1048" i="6"/>
  <c r="AM1048" i="6"/>
  <c r="AL1048" i="6"/>
  <c r="AK1048" i="6"/>
  <c r="AJ1048" i="6"/>
  <c r="AI1048" i="6"/>
  <c r="AH1048" i="6"/>
  <c r="AG1048" i="6"/>
  <c r="BU1047" i="6"/>
  <c r="BG1047" i="6"/>
  <c r="BF1047" i="6"/>
  <c r="AM1047" i="6"/>
  <c r="AL1047" i="6"/>
  <c r="AK1047" i="6"/>
  <c r="AJ1047" i="6"/>
  <c r="AI1047" i="6"/>
  <c r="AH1047" i="6"/>
  <c r="AG1047" i="6"/>
  <c r="BU1046" i="6"/>
  <c r="BG1046" i="6"/>
  <c r="BF1046" i="6"/>
  <c r="AM1046" i="6"/>
  <c r="AL1046" i="6"/>
  <c r="AK1046" i="6"/>
  <c r="AJ1046" i="6"/>
  <c r="AI1046" i="6"/>
  <c r="AH1046" i="6"/>
  <c r="AG1046" i="6"/>
  <c r="BU1045" i="6"/>
  <c r="BG1045" i="6"/>
  <c r="BF1045" i="6"/>
  <c r="AM1045" i="6"/>
  <c r="AL1045" i="6"/>
  <c r="AK1045" i="6"/>
  <c r="AJ1045" i="6"/>
  <c r="AI1045" i="6"/>
  <c r="AH1045" i="6"/>
  <c r="AG1045" i="6"/>
  <c r="BU1044" i="6"/>
  <c r="BG1044" i="6"/>
  <c r="BF1044" i="6"/>
  <c r="AM1044" i="6"/>
  <c r="AL1044" i="6"/>
  <c r="AK1044" i="6"/>
  <c r="AJ1044" i="6"/>
  <c r="AI1044" i="6"/>
  <c r="AH1044" i="6"/>
  <c r="AG1044" i="6"/>
  <c r="BU1043" i="6"/>
  <c r="BG1043" i="6"/>
  <c r="BF1043" i="6"/>
  <c r="AM1043" i="6"/>
  <c r="AL1043" i="6"/>
  <c r="AK1043" i="6"/>
  <c r="AJ1043" i="6"/>
  <c r="AI1043" i="6"/>
  <c r="AH1043" i="6"/>
  <c r="AG1043" i="6"/>
  <c r="BU1042" i="6"/>
  <c r="BG1042" i="6"/>
  <c r="BF1042" i="6"/>
  <c r="AM1042" i="6"/>
  <c r="AL1042" i="6"/>
  <c r="AK1042" i="6"/>
  <c r="AJ1042" i="6"/>
  <c r="AI1042" i="6"/>
  <c r="AH1042" i="6"/>
  <c r="AG1042" i="6"/>
  <c r="BU1041" i="6"/>
  <c r="BG1041" i="6"/>
  <c r="BF1041" i="6"/>
  <c r="AM1041" i="6"/>
  <c r="AL1041" i="6"/>
  <c r="AK1041" i="6"/>
  <c r="AJ1041" i="6"/>
  <c r="AI1041" i="6"/>
  <c r="AH1041" i="6"/>
  <c r="AG1041" i="6"/>
  <c r="BU1040" i="6"/>
  <c r="BG1040" i="6"/>
  <c r="BF1040" i="6"/>
  <c r="AM1040" i="6"/>
  <c r="AL1040" i="6"/>
  <c r="AK1040" i="6"/>
  <c r="AJ1040" i="6"/>
  <c r="AI1040" i="6"/>
  <c r="AH1040" i="6"/>
  <c r="AG1040" i="6"/>
  <c r="BU1039" i="6"/>
  <c r="BG1039" i="6"/>
  <c r="BF1039" i="6"/>
  <c r="AM1039" i="6"/>
  <c r="AL1039" i="6"/>
  <c r="AK1039" i="6"/>
  <c r="AJ1039" i="6"/>
  <c r="AI1039" i="6"/>
  <c r="AH1039" i="6"/>
  <c r="AG1039" i="6"/>
  <c r="BU1038" i="6"/>
  <c r="BG1038" i="6"/>
  <c r="BF1038" i="6"/>
  <c r="AM1038" i="6"/>
  <c r="AL1038" i="6"/>
  <c r="AK1038" i="6"/>
  <c r="AJ1038" i="6"/>
  <c r="AI1038" i="6"/>
  <c r="AH1038" i="6"/>
  <c r="AG1038" i="6"/>
  <c r="BU1037" i="6"/>
  <c r="BG1037" i="6"/>
  <c r="BF1037" i="6"/>
  <c r="AM1037" i="6"/>
  <c r="AL1037" i="6"/>
  <c r="AK1037" i="6"/>
  <c r="AJ1037" i="6"/>
  <c r="AI1037" i="6"/>
  <c r="AH1037" i="6"/>
  <c r="AG1037" i="6"/>
  <c r="BU1036" i="6"/>
  <c r="BG1036" i="6"/>
  <c r="BF1036" i="6"/>
  <c r="AM1036" i="6"/>
  <c r="AL1036" i="6"/>
  <c r="AK1036" i="6"/>
  <c r="AJ1036" i="6"/>
  <c r="AI1036" i="6"/>
  <c r="AH1036" i="6"/>
  <c r="AG1036" i="6"/>
  <c r="BU1035" i="6"/>
  <c r="BG1035" i="6"/>
  <c r="BF1035" i="6"/>
  <c r="AM1035" i="6"/>
  <c r="AL1035" i="6"/>
  <c r="AK1035" i="6"/>
  <c r="AJ1035" i="6"/>
  <c r="AI1035" i="6"/>
  <c r="AH1035" i="6"/>
  <c r="AG1035" i="6"/>
  <c r="BU1034" i="6"/>
  <c r="BG1034" i="6"/>
  <c r="BF1034" i="6"/>
  <c r="AM1034" i="6"/>
  <c r="AL1034" i="6"/>
  <c r="AK1034" i="6"/>
  <c r="AJ1034" i="6"/>
  <c r="AI1034" i="6"/>
  <c r="AH1034" i="6"/>
  <c r="AG1034" i="6"/>
  <c r="BU1033" i="6"/>
  <c r="BG1033" i="6"/>
  <c r="BF1033" i="6"/>
  <c r="AM1033" i="6"/>
  <c r="AL1033" i="6"/>
  <c r="AK1033" i="6"/>
  <c r="AJ1033" i="6"/>
  <c r="AI1033" i="6"/>
  <c r="AH1033" i="6"/>
  <c r="AG1033" i="6"/>
  <c r="BU1032" i="6"/>
  <c r="BG1032" i="6"/>
  <c r="BF1032" i="6"/>
  <c r="AM1032" i="6"/>
  <c r="AL1032" i="6"/>
  <c r="AK1032" i="6"/>
  <c r="AJ1032" i="6"/>
  <c r="AI1032" i="6"/>
  <c r="AH1032" i="6"/>
  <c r="AG1032" i="6"/>
  <c r="BU1031" i="6"/>
  <c r="BG1031" i="6"/>
  <c r="BF1031" i="6"/>
  <c r="AM1031" i="6"/>
  <c r="AL1031" i="6"/>
  <c r="AK1031" i="6"/>
  <c r="AJ1031" i="6"/>
  <c r="AI1031" i="6"/>
  <c r="AH1031" i="6"/>
  <c r="AG1031" i="6"/>
  <c r="BU1030" i="6"/>
  <c r="BG1030" i="6"/>
  <c r="BF1030" i="6"/>
  <c r="AM1030" i="6"/>
  <c r="AL1030" i="6"/>
  <c r="AK1030" i="6"/>
  <c r="AJ1030" i="6"/>
  <c r="AI1030" i="6"/>
  <c r="AH1030" i="6"/>
  <c r="AG1030" i="6"/>
  <c r="BU1029" i="6"/>
  <c r="BG1029" i="6"/>
  <c r="BF1029" i="6"/>
  <c r="AM1029" i="6"/>
  <c r="AL1029" i="6"/>
  <c r="AK1029" i="6"/>
  <c r="AJ1029" i="6"/>
  <c r="AI1029" i="6"/>
  <c r="AH1029" i="6"/>
  <c r="AG1029" i="6"/>
  <c r="BU1028" i="6"/>
  <c r="BG1028" i="6"/>
  <c r="BF1028" i="6"/>
  <c r="AM1028" i="6"/>
  <c r="AL1028" i="6"/>
  <c r="AK1028" i="6"/>
  <c r="AJ1028" i="6"/>
  <c r="AI1028" i="6"/>
  <c r="AH1028" i="6"/>
  <c r="AG1028" i="6"/>
  <c r="BU1027" i="6"/>
  <c r="BG1027" i="6"/>
  <c r="BF1027" i="6"/>
  <c r="AM1027" i="6"/>
  <c r="AL1027" i="6"/>
  <c r="AK1027" i="6"/>
  <c r="AJ1027" i="6"/>
  <c r="AI1027" i="6"/>
  <c r="AH1027" i="6"/>
  <c r="AG1027" i="6"/>
  <c r="BU1026" i="6"/>
  <c r="BG1026" i="6"/>
  <c r="BF1026" i="6"/>
  <c r="AM1026" i="6"/>
  <c r="AL1026" i="6"/>
  <c r="AK1026" i="6"/>
  <c r="AJ1026" i="6"/>
  <c r="AI1026" i="6"/>
  <c r="AH1026" i="6"/>
  <c r="AG1026" i="6"/>
  <c r="BU1025" i="6"/>
  <c r="BG1025" i="6"/>
  <c r="BF1025" i="6"/>
  <c r="AM1025" i="6"/>
  <c r="AL1025" i="6"/>
  <c r="AK1025" i="6"/>
  <c r="AJ1025" i="6"/>
  <c r="AI1025" i="6"/>
  <c r="AH1025" i="6"/>
  <c r="AG1025" i="6"/>
  <c r="BU1024" i="6"/>
  <c r="BG1024" i="6"/>
  <c r="BF1024" i="6"/>
  <c r="AM1024" i="6"/>
  <c r="AL1024" i="6"/>
  <c r="AK1024" i="6"/>
  <c r="AJ1024" i="6"/>
  <c r="AI1024" i="6"/>
  <c r="AH1024" i="6"/>
  <c r="AG1024" i="6"/>
  <c r="BU1023" i="6"/>
  <c r="BG1023" i="6"/>
  <c r="BF1023" i="6"/>
  <c r="AM1023" i="6"/>
  <c r="AL1023" i="6"/>
  <c r="AK1023" i="6"/>
  <c r="AJ1023" i="6"/>
  <c r="AI1023" i="6"/>
  <c r="AH1023" i="6"/>
  <c r="AG1023" i="6"/>
  <c r="BU1022" i="6"/>
  <c r="BG1022" i="6"/>
  <c r="BF1022" i="6"/>
  <c r="AM1022" i="6"/>
  <c r="AL1022" i="6"/>
  <c r="AK1022" i="6"/>
  <c r="AJ1022" i="6"/>
  <c r="AI1022" i="6"/>
  <c r="AH1022" i="6"/>
  <c r="AG1022" i="6"/>
  <c r="BU1021" i="6"/>
  <c r="BG1021" i="6"/>
  <c r="BF1021" i="6"/>
  <c r="AM1021" i="6"/>
  <c r="AL1021" i="6"/>
  <c r="AK1021" i="6"/>
  <c r="AJ1021" i="6"/>
  <c r="AI1021" i="6"/>
  <c r="AH1021" i="6"/>
  <c r="AG1021" i="6"/>
  <c r="BU1020" i="6"/>
  <c r="BG1020" i="6"/>
  <c r="BF1020" i="6"/>
  <c r="AM1020" i="6"/>
  <c r="AL1020" i="6"/>
  <c r="AK1020" i="6"/>
  <c r="AJ1020" i="6"/>
  <c r="AI1020" i="6"/>
  <c r="AH1020" i="6"/>
  <c r="AG1020" i="6"/>
  <c r="BU1019" i="6"/>
  <c r="BG1019" i="6"/>
  <c r="BF1019" i="6"/>
  <c r="AM1019" i="6"/>
  <c r="AL1019" i="6"/>
  <c r="AK1019" i="6"/>
  <c r="AJ1019" i="6"/>
  <c r="AI1019" i="6"/>
  <c r="AH1019" i="6"/>
  <c r="AG1019" i="6"/>
  <c r="BU1018" i="6"/>
  <c r="BG1018" i="6"/>
  <c r="BF1018" i="6"/>
  <c r="AM1018" i="6"/>
  <c r="AL1018" i="6"/>
  <c r="AK1018" i="6"/>
  <c r="AJ1018" i="6"/>
  <c r="AI1018" i="6"/>
  <c r="AH1018" i="6"/>
  <c r="AG1018" i="6"/>
  <c r="BU1017" i="6"/>
  <c r="BG1017" i="6"/>
  <c r="BF1017" i="6"/>
  <c r="AM1017" i="6"/>
  <c r="AL1017" i="6"/>
  <c r="AK1017" i="6"/>
  <c r="AJ1017" i="6"/>
  <c r="AI1017" i="6"/>
  <c r="AH1017" i="6"/>
  <c r="AG1017" i="6"/>
  <c r="BU1016" i="6"/>
  <c r="BG1016" i="6"/>
  <c r="BF1016" i="6"/>
  <c r="AM1016" i="6"/>
  <c r="AL1016" i="6"/>
  <c r="AK1016" i="6"/>
  <c r="AJ1016" i="6"/>
  <c r="AI1016" i="6"/>
  <c r="AH1016" i="6"/>
  <c r="AG1016" i="6"/>
  <c r="BU1015" i="6"/>
  <c r="BG1015" i="6"/>
  <c r="BF1015" i="6"/>
  <c r="AM1015" i="6"/>
  <c r="AL1015" i="6"/>
  <c r="AK1015" i="6"/>
  <c r="AJ1015" i="6"/>
  <c r="AI1015" i="6"/>
  <c r="AH1015" i="6"/>
  <c r="AG1015" i="6"/>
  <c r="BU1014" i="6"/>
  <c r="BG1014" i="6"/>
  <c r="BF1014" i="6"/>
  <c r="AM1014" i="6"/>
  <c r="AL1014" i="6"/>
  <c r="AK1014" i="6"/>
  <c r="AJ1014" i="6"/>
  <c r="AI1014" i="6"/>
  <c r="AH1014" i="6"/>
  <c r="AG1014" i="6"/>
  <c r="BU1013" i="6"/>
  <c r="BG1013" i="6"/>
  <c r="BF1013" i="6"/>
  <c r="AM1013" i="6"/>
  <c r="AL1013" i="6"/>
  <c r="AK1013" i="6"/>
  <c r="AJ1013" i="6"/>
  <c r="AI1013" i="6"/>
  <c r="AH1013" i="6"/>
  <c r="AG1013" i="6"/>
  <c r="BU1012" i="6"/>
  <c r="BG1012" i="6"/>
  <c r="BF1012" i="6"/>
  <c r="AM1012" i="6"/>
  <c r="AL1012" i="6"/>
  <c r="AK1012" i="6"/>
  <c r="AJ1012" i="6"/>
  <c r="AI1012" i="6"/>
  <c r="AH1012" i="6"/>
  <c r="AG1012" i="6"/>
  <c r="BU1011" i="6"/>
  <c r="BG1011" i="6"/>
  <c r="BF1011" i="6"/>
  <c r="AM1011" i="6"/>
  <c r="AL1011" i="6"/>
  <c r="AK1011" i="6"/>
  <c r="AJ1011" i="6"/>
  <c r="AI1011" i="6"/>
  <c r="AH1011" i="6"/>
  <c r="AG1011" i="6"/>
  <c r="BU1010" i="6"/>
  <c r="BG1010" i="6"/>
  <c r="BF1010" i="6"/>
  <c r="AM1010" i="6"/>
  <c r="AL1010" i="6"/>
  <c r="AK1010" i="6"/>
  <c r="AJ1010" i="6"/>
  <c r="AI1010" i="6"/>
  <c r="AH1010" i="6"/>
  <c r="AG1010" i="6"/>
  <c r="BU1009" i="6"/>
  <c r="BG1009" i="6"/>
  <c r="BF1009" i="6"/>
  <c r="AM1009" i="6"/>
  <c r="AL1009" i="6"/>
  <c r="AK1009" i="6"/>
  <c r="AJ1009" i="6"/>
  <c r="AI1009" i="6"/>
  <c r="AH1009" i="6"/>
  <c r="AG1009" i="6"/>
  <c r="BU1008" i="6"/>
  <c r="BG1008" i="6"/>
  <c r="BF1008" i="6"/>
  <c r="AM1008" i="6"/>
  <c r="AL1008" i="6"/>
  <c r="AK1008" i="6"/>
  <c r="AJ1008" i="6"/>
  <c r="AI1008" i="6"/>
  <c r="AH1008" i="6"/>
  <c r="AG1008" i="6"/>
  <c r="BU1007" i="6"/>
  <c r="BG1007" i="6"/>
  <c r="BF1007" i="6"/>
  <c r="AM1007" i="6"/>
  <c r="AL1007" i="6"/>
  <c r="AK1007" i="6"/>
  <c r="AJ1007" i="6"/>
  <c r="AI1007" i="6"/>
  <c r="AH1007" i="6"/>
  <c r="AG1007" i="6"/>
  <c r="BU1006" i="6"/>
  <c r="BG1006" i="6"/>
  <c r="BF1006" i="6"/>
  <c r="AM1006" i="6"/>
  <c r="AL1006" i="6"/>
  <c r="AK1006" i="6"/>
  <c r="AJ1006" i="6"/>
  <c r="AI1006" i="6"/>
  <c r="AH1006" i="6"/>
  <c r="AG1006" i="6"/>
  <c r="BU1005" i="6"/>
  <c r="BG1005" i="6"/>
  <c r="BF1005" i="6"/>
  <c r="AM1005" i="6"/>
  <c r="AL1005" i="6"/>
  <c r="AK1005" i="6"/>
  <c r="AJ1005" i="6"/>
  <c r="AI1005" i="6"/>
  <c r="AH1005" i="6"/>
  <c r="AG1005" i="6"/>
  <c r="BU1004" i="6"/>
  <c r="BG1004" i="6"/>
  <c r="BF1004" i="6"/>
  <c r="AM1004" i="6"/>
  <c r="AL1004" i="6"/>
  <c r="AK1004" i="6"/>
  <c r="AJ1004" i="6"/>
  <c r="AI1004" i="6"/>
  <c r="AH1004" i="6"/>
  <c r="AG1004" i="6"/>
  <c r="BU1003" i="6"/>
  <c r="BG1003" i="6"/>
  <c r="BF1003" i="6"/>
  <c r="AM1003" i="6"/>
  <c r="AL1003" i="6"/>
  <c r="AK1003" i="6"/>
  <c r="AJ1003" i="6"/>
  <c r="AI1003" i="6"/>
  <c r="AH1003" i="6"/>
  <c r="AG1003" i="6"/>
  <c r="BU1002" i="6"/>
  <c r="BG1002" i="6"/>
  <c r="BF1002" i="6"/>
  <c r="AM1002" i="6"/>
  <c r="AL1002" i="6"/>
  <c r="AK1002" i="6"/>
  <c r="AJ1002" i="6"/>
  <c r="AI1002" i="6"/>
  <c r="AH1002" i="6"/>
  <c r="AG1002" i="6"/>
  <c r="BU1001" i="6"/>
  <c r="BG1001" i="6"/>
  <c r="BF1001" i="6"/>
  <c r="AM1001" i="6"/>
  <c r="AL1001" i="6"/>
  <c r="AK1001" i="6"/>
  <c r="AJ1001" i="6"/>
  <c r="AI1001" i="6"/>
  <c r="AH1001" i="6"/>
  <c r="AG1001" i="6"/>
  <c r="BU1000" i="6"/>
  <c r="BG1000" i="6"/>
  <c r="BF1000" i="6"/>
  <c r="AM1000" i="6"/>
  <c r="AL1000" i="6"/>
  <c r="AK1000" i="6"/>
  <c r="AJ1000" i="6"/>
  <c r="AI1000" i="6"/>
  <c r="AH1000" i="6"/>
  <c r="AG1000" i="6"/>
  <c r="BU999" i="6"/>
  <c r="BG999" i="6"/>
  <c r="BF999" i="6"/>
  <c r="AM999" i="6"/>
  <c r="AL999" i="6"/>
  <c r="AK999" i="6"/>
  <c r="AJ999" i="6"/>
  <c r="AI999" i="6"/>
  <c r="AH999" i="6"/>
  <c r="AG999" i="6"/>
  <c r="BU998" i="6"/>
  <c r="BG998" i="6"/>
  <c r="BF998" i="6"/>
  <c r="AM998" i="6"/>
  <c r="AL998" i="6"/>
  <c r="AK998" i="6"/>
  <c r="AJ998" i="6"/>
  <c r="AI998" i="6"/>
  <c r="AH998" i="6"/>
  <c r="AG998" i="6"/>
  <c r="BU997" i="6"/>
  <c r="BG997" i="6"/>
  <c r="BF997" i="6"/>
  <c r="AM997" i="6"/>
  <c r="AL997" i="6"/>
  <c r="AK997" i="6"/>
  <c r="AJ997" i="6"/>
  <c r="AI997" i="6"/>
  <c r="AH997" i="6"/>
  <c r="AG997" i="6"/>
  <c r="BU996" i="6"/>
  <c r="BG996" i="6"/>
  <c r="BF996" i="6"/>
  <c r="AM996" i="6"/>
  <c r="AL996" i="6"/>
  <c r="AK996" i="6"/>
  <c r="AJ996" i="6"/>
  <c r="AI996" i="6"/>
  <c r="AH996" i="6"/>
  <c r="AG996" i="6"/>
  <c r="BU995" i="6"/>
  <c r="BG995" i="6"/>
  <c r="BF995" i="6"/>
  <c r="AM995" i="6"/>
  <c r="AL995" i="6"/>
  <c r="AK995" i="6"/>
  <c r="AJ995" i="6"/>
  <c r="AI995" i="6"/>
  <c r="AH995" i="6"/>
  <c r="AG995" i="6"/>
  <c r="BU994" i="6"/>
  <c r="BG994" i="6"/>
  <c r="BF994" i="6"/>
  <c r="AM994" i="6"/>
  <c r="AL994" i="6"/>
  <c r="AK994" i="6"/>
  <c r="AJ994" i="6"/>
  <c r="AI994" i="6"/>
  <c r="AH994" i="6"/>
  <c r="AG994" i="6"/>
  <c r="BU993" i="6"/>
  <c r="BG993" i="6"/>
  <c r="BF993" i="6"/>
  <c r="AM993" i="6"/>
  <c r="AL993" i="6"/>
  <c r="AK993" i="6"/>
  <c r="AJ993" i="6"/>
  <c r="AI993" i="6"/>
  <c r="AH993" i="6"/>
  <c r="AG993" i="6"/>
  <c r="BU992" i="6"/>
  <c r="BG992" i="6"/>
  <c r="BF992" i="6"/>
  <c r="AM992" i="6"/>
  <c r="AL992" i="6"/>
  <c r="AK992" i="6"/>
  <c r="AJ992" i="6"/>
  <c r="AI992" i="6"/>
  <c r="AH992" i="6"/>
  <c r="AG992" i="6"/>
  <c r="BU991" i="6"/>
  <c r="BG991" i="6"/>
  <c r="BF991" i="6"/>
  <c r="AM991" i="6"/>
  <c r="AL991" i="6"/>
  <c r="AK991" i="6"/>
  <c r="AJ991" i="6"/>
  <c r="AI991" i="6"/>
  <c r="AH991" i="6"/>
  <c r="AG991" i="6"/>
  <c r="BU990" i="6"/>
  <c r="BG990" i="6"/>
  <c r="BF990" i="6"/>
  <c r="AM990" i="6"/>
  <c r="AL990" i="6"/>
  <c r="AK990" i="6"/>
  <c r="AJ990" i="6"/>
  <c r="AI990" i="6"/>
  <c r="AH990" i="6"/>
  <c r="AG990" i="6"/>
  <c r="BU989" i="6"/>
  <c r="BG989" i="6"/>
  <c r="BF989" i="6"/>
  <c r="AM989" i="6"/>
  <c r="AL989" i="6"/>
  <c r="AK989" i="6"/>
  <c r="AJ989" i="6"/>
  <c r="AI989" i="6"/>
  <c r="AH989" i="6"/>
  <c r="AG989" i="6"/>
  <c r="BU988" i="6"/>
  <c r="BG988" i="6"/>
  <c r="BF988" i="6"/>
  <c r="AM988" i="6"/>
  <c r="AL988" i="6"/>
  <c r="AK988" i="6"/>
  <c r="AJ988" i="6"/>
  <c r="AI988" i="6"/>
  <c r="AH988" i="6"/>
  <c r="AG988" i="6"/>
  <c r="BU987" i="6"/>
  <c r="BG987" i="6"/>
  <c r="BF987" i="6"/>
  <c r="AM987" i="6"/>
  <c r="AL987" i="6"/>
  <c r="AK987" i="6"/>
  <c r="AJ987" i="6"/>
  <c r="AI987" i="6"/>
  <c r="AH987" i="6"/>
  <c r="AG987" i="6"/>
  <c r="BU986" i="6"/>
  <c r="BG986" i="6"/>
  <c r="BF986" i="6"/>
  <c r="AM986" i="6"/>
  <c r="AL986" i="6"/>
  <c r="AK986" i="6"/>
  <c r="AJ986" i="6"/>
  <c r="AI986" i="6"/>
  <c r="AH986" i="6"/>
  <c r="AG986" i="6"/>
  <c r="BU985" i="6"/>
  <c r="BG985" i="6"/>
  <c r="BF985" i="6"/>
  <c r="AM985" i="6"/>
  <c r="AL985" i="6"/>
  <c r="AK985" i="6"/>
  <c r="AJ985" i="6"/>
  <c r="AI985" i="6"/>
  <c r="AH985" i="6"/>
  <c r="AG985" i="6"/>
  <c r="BU984" i="6"/>
  <c r="BG984" i="6"/>
  <c r="BF984" i="6"/>
  <c r="AM984" i="6"/>
  <c r="AL984" i="6"/>
  <c r="AK984" i="6"/>
  <c r="AJ984" i="6"/>
  <c r="AI984" i="6"/>
  <c r="AH984" i="6"/>
  <c r="AG984" i="6"/>
  <c r="BU983" i="6"/>
  <c r="BG983" i="6"/>
  <c r="BF983" i="6"/>
  <c r="AM983" i="6"/>
  <c r="AL983" i="6"/>
  <c r="AK983" i="6"/>
  <c r="AJ983" i="6"/>
  <c r="AI983" i="6"/>
  <c r="AH983" i="6"/>
  <c r="AG983" i="6"/>
  <c r="BU982" i="6"/>
  <c r="BG982" i="6"/>
  <c r="BF982" i="6"/>
  <c r="AM982" i="6"/>
  <c r="AL982" i="6"/>
  <c r="AK982" i="6"/>
  <c r="AJ982" i="6"/>
  <c r="AI982" i="6"/>
  <c r="AH982" i="6"/>
  <c r="AG982" i="6"/>
  <c r="BU981" i="6"/>
  <c r="BG981" i="6"/>
  <c r="BF981" i="6"/>
  <c r="AM981" i="6"/>
  <c r="AL981" i="6"/>
  <c r="AK981" i="6"/>
  <c r="AJ981" i="6"/>
  <c r="AI981" i="6"/>
  <c r="AH981" i="6"/>
  <c r="AG981" i="6"/>
  <c r="BU980" i="6"/>
  <c r="BG980" i="6"/>
  <c r="BF980" i="6"/>
  <c r="AM980" i="6"/>
  <c r="AL980" i="6"/>
  <c r="AK980" i="6"/>
  <c r="AJ980" i="6"/>
  <c r="AI980" i="6"/>
  <c r="AH980" i="6"/>
  <c r="AG980" i="6"/>
  <c r="BU979" i="6"/>
  <c r="BG979" i="6"/>
  <c r="BF979" i="6"/>
  <c r="AM979" i="6"/>
  <c r="AL979" i="6"/>
  <c r="AK979" i="6"/>
  <c r="AJ979" i="6"/>
  <c r="AI979" i="6"/>
  <c r="AH979" i="6"/>
  <c r="AG979" i="6"/>
  <c r="BU978" i="6"/>
  <c r="BG978" i="6"/>
  <c r="BF978" i="6"/>
  <c r="AM978" i="6"/>
  <c r="AL978" i="6"/>
  <c r="AK978" i="6"/>
  <c r="AJ978" i="6"/>
  <c r="AI978" i="6"/>
  <c r="AH978" i="6"/>
  <c r="AG978" i="6"/>
  <c r="BU977" i="6"/>
  <c r="BG977" i="6"/>
  <c r="BF977" i="6"/>
  <c r="AM977" i="6"/>
  <c r="AL977" i="6"/>
  <c r="AK977" i="6"/>
  <c r="AJ977" i="6"/>
  <c r="AI977" i="6"/>
  <c r="AH977" i="6"/>
  <c r="AG977" i="6"/>
  <c r="BU976" i="6"/>
  <c r="BG976" i="6"/>
  <c r="BF976" i="6"/>
  <c r="AM976" i="6"/>
  <c r="AL976" i="6"/>
  <c r="AK976" i="6"/>
  <c r="AJ976" i="6"/>
  <c r="AI976" i="6"/>
  <c r="AH976" i="6"/>
  <c r="AG976" i="6"/>
  <c r="BU975" i="6"/>
  <c r="BG975" i="6"/>
  <c r="BF975" i="6"/>
  <c r="AM975" i="6"/>
  <c r="AL975" i="6"/>
  <c r="AK975" i="6"/>
  <c r="AJ975" i="6"/>
  <c r="AI975" i="6"/>
  <c r="AH975" i="6"/>
  <c r="AG975" i="6"/>
  <c r="BU974" i="6"/>
  <c r="BG974" i="6"/>
  <c r="BF974" i="6"/>
  <c r="AM974" i="6"/>
  <c r="AL974" i="6"/>
  <c r="AK974" i="6"/>
  <c r="AJ974" i="6"/>
  <c r="AI974" i="6"/>
  <c r="AH974" i="6"/>
  <c r="AG974" i="6"/>
  <c r="BU973" i="6"/>
  <c r="BG973" i="6"/>
  <c r="BF973" i="6"/>
  <c r="AM973" i="6"/>
  <c r="AL973" i="6"/>
  <c r="AK973" i="6"/>
  <c r="AJ973" i="6"/>
  <c r="AI973" i="6"/>
  <c r="AH973" i="6"/>
  <c r="AG973" i="6"/>
  <c r="BU972" i="6"/>
  <c r="BG972" i="6"/>
  <c r="BF972" i="6"/>
  <c r="AM972" i="6"/>
  <c r="AL972" i="6"/>
  <c r="AK972" i="6"/>
  <c r="AJ972" i="6"/>
  <c r="AI972" i="6"/>
  <c r="AH972" i="6"/>
  <c r="AG972" i="6"/>
  <c r="BU971" i="6"/>
  <c r="BG971" i="6"/>
  <c r="BF971" i="6"/>
  <c r="AM971" i="6"/>
  <c r="AL971" i="6"/>
  <c r="AK971" i="6"/>
  <c r="AJ971" i="6"/>
  <c r="AI971" i="6"/>
  <c r="AH971" i="6"/>
  <c r="AG971" i="6"/>
  <c r="BU970" i="6"/>
  <c r="BG970" i="6"/>
  <c r="BF970" i="6"/>
  <c r="AM970" i="6"/>
  <c r="AL970" i="6"/>
  <c r="AK970" i="6"/>
  <c r="AJ970" i="6"/>
  <c r="AI970" i="6"/>
  <c r="AH970" i="6"/>
  <c r="AG970" i="6"/>
  <c r="BU969" i="6"/>
  <c r="BG969" i="6"/>
  <c r="BF969" i="6"/>
  <c r="AM969" i="6"/>
  <c r="AL969" i="6"/>
  <c r="AK969" i="6"/>
  <c r="AJ969" i="6"/>
  <c r="AI969" i="6"/>
  <c r="AH969" i="6"/>
  <c r="AG969" i="6"/>
  <c r="BU968" i="6"/>
  <c r="BG968" i="6"/>
  <c r="BF968" i="6"/>
  <c r="AM968" i="6"/>
  <c r="AL968" i="6"/>
  <c r="AK968" i="6"/>
  <c r="AJ968" i="6"/>
  <c r="AI968" i="6"/>
  <c r="AH968" i="6"/>
  <c r="AG968" i="6"/>
  <c r="BU967" i="6"/>
  <c r="BG967" i="6"/>
  <c r="BF967" i="6"/>
  <c r="AM967" i="6"/>
  <c r="AL967" i="6"/>
  <c r="AK967" i="6"/>
  <c r="AJ967" i="6"/>
  <c r="AI967" i="6"/>
  <c r="AH967" i="6"/>
  <c r="AG967" i="6"/>
  <c r="BU966" i="6"/>
  <c r="BG966" i="6"/>
  <c r="BF966" i="6"/>
  <c r="AM966" i="6"/>
  <c r="AL966" i="6"/>
  <c r="AK966" i="6"/>
  <c r="AJ966" i="6"/>
  <c r="AI966" i="6"/>
  <c r="AH966" i="6"/>
  <c r="AG966" i="6"/>
  <c r="BU965" i="6"/>
  <c r="BG965" i="6"/>
  <c r="BF965" i="6"/>
  <c r="AM965" i="6"/>
  <c r="AL965" i="6"/>
  <c r="AK965" i="6"/>
  <c r="AJ965" i="6"/>
  <c r="AI965" i="6"/>
  <c r="AH965" i="6"/>
  <c r="AG965" i="6"/>
  <c r="BU964" i="6"/>
  <c r="BG964" i="6"/>
  <c r="BF964" i="6"/>
  <c r="AM964" i="6"/>
  <c r="AL964" i="6"/>
  <c r="AK964" i="6"/>
  <c r="AJ964" i="6"/>
  <c r="AI964" i="6"/>
  <c r="AH964" i="6"/>
  <c r="AG964" i="6"/>
  <c r="BU963" i="6"/>
  <c r="BG963" i="6"/>
  <c r="BF963" i="6"/>
  <c r="AM963" i="6"/>
  <c r="AL963" i="6"/>
  <c r="AK963" i="6"/>
  <c r="AJ963" i="6"/>
  <c r="AI963" i="6"/>
  <c r="AH963" i="6"/>
  <c r="AG963" i="6"/>
  <c r="BU962" i="6"/>
  <c r="BG962" i="6"/>
  <c r="BF962" i="6"/>
  <c r="AM962" i="6"/>
  <c r="AL962" i="6"/>
  <c r="AK962" i="6"/>
  <c r="AJ962" i="6"/>
  <c r="AI962" i="6"/>
  <c r="AH962" i="6"/>
  <c r="AG962" i="6"/>
  <c r="BU961" i="6"/>
  <c r="BG961" i="6"/>
  <c r="BF961" i="6"/>
  <c r="AM961" i="6"/>
  <c r="AL961" i="6"/>
  <c r="AK961" i="6"/>
  <c r="AJ961" i="6"/>
  <c r="AI961" i="6"/>
  <c r="AH961" i="6"/>
  <c r="AG961" i="6"/>
  <c r="BU960" i="6"/>
  <c r="BG960" i="6"/>
  <c r="BF960" i="6"/>
  <c r="AM960" i="6"/>
  <c r="AL960" i="6"/>
  <c r="AK960" i="6"/>
  <c r="AJ960" i="6"/>
  <c r="AI960" i="6"/>
  <c r="AH960" i="6"/>
  <c r="AG960" i="6"/>
  <c r="BU959" i="6"/>
  <c r="BG959" i="6"/>
  <c r="BF959" i="6"/>
  <c r="AM959" i="6"/>
  <c r="AL959" i="6"/>
  <c r="AK959" i="6"/>
  <c r="AJ959" i="6"/>
  <c r="AI959" i="6"/>
  <c r="AH959" i="6"/>
  <c r="AG959" i="6"/>
  <c r="BU958" i="6"/>
  <c r="BG958" i="6"/>
  <c r="BF958" i="6"/>
  <c r="AM958" i="6"/>
  <c r="AL958" i="6"/>
  <c r="AK958" i="6"/>
  <c r="AJ958" i="6"/>
  <c r="AI958" i="6"/>
  <c r="AH958" i="6"/>
  <c r="AG958" i="6"/>
  <c r="BU957" i="6"/>
  <c r="BG957" i="6"/>
  <c r="BF957" i="6"/>
  <c r="AM957" i="6"/>
  <c r="AL957" i="6"/>
  <c r="AK957" i="6"/>
  <c r="AJ957" i="6"/>
  <c r="AI957" i="6"/>
  <c r="AH957" i="6"/>
  <c r="AG957" i="6"/>
  <c r="BU956" i="6"/>
  <c r="BG956" i="6"/>
  <c r="BF956" i="6"/>
  <c r="AM956" i="6"/>
  <c r="AL956" i="6"/>
  <c r="AK956" i="6"/>
  <c r="AJ956" i="6"/>
  <c r="AI956" i="6"/>
  <c r="AH956" i="6"/>
  <c r="AG956" i="6"/>
  <c r="BU955" i="6"/>
  <c r="BG955" i="6"/>
  <c r="BF955" i="6"/>
  <c r="AM955" i="6"/>
  <c r="AL955" i="6"/>
  <c r="AK955" i="6"/>
  <c r="AJ955" i="6"/>
  <c r="AI955" i="6"/>
  <c r="AH955" i="6"/>
  <c r="AG955" i="6"/>
  <c r="BU954" i="6"/>
  <c r="BG954" i="6"/>
  <c r="BF954" i="6"/>
  <c r="AM954" i="6"/>
  <c r="AL954" i="6"/>
  <c r="AK954" i="6"/>
  <c r="AJ954" i="6"/>
  <c r="AI954" i="6"/>
  <c r="AH954" i="6"/>
  <c r="AG954" i="6"/>
  <c r="BU953" i="6"/>
  <c r="BG953" i="6"/>
  <c r="BF953" i="6"/>
  <c r="AM953" i="6"/>
  <c r="AL953" i="6"/>
  <c r="AK953" i="6"/>
  <c r="AJ953" i="6"/>
  <c r="AI953" i="6"/>
  <c r="AH953" i="6"/>
  <c r="AG953" i="6"/>
  <c r="BU952" i="6"/>
  <c r="BG952" i="6"/>
  <c r="BF952" i="6"/>
  <c r="AM952" i="6"/>
  <c r="AL952" i="6"/>
  <c r="AK952" i="6"/>
  <c r="AJ952" i="6"/>
  <c r="AI952" i="6"/>
  <c r="AH952" i="6"/>
  <c r="AG952" i="6"/>
  <c r="BU951" i="6"/>
  <c r="BG951" i="6"/>
  <c r="BF951" i="6"/>
  <c r="AM951" i="6"/>
  <c r="AL951" i="6"/>
  <c r="AK951" i="6"/>
  <c r="AJ951" i="6"/>
  <c r="AI951" i="6"/>
  <c r="AH951" i="6"/>
  <c r="AG951" i="6"/>
  <c r="BU950" i="6"/>
  <c r="BG950" i="6"/>
  <c r="BF950" i="6"/>
  <c r="AM950" i="6"/>
  <c r="AL950" i="6"/>
  <c r="AK950" i="6"/>
  <c r="AJ950" i="6"/>
  <c r="AI950" i="6"/>
  <c r="AH950" i="6"/>
  <c r="AG950" i="6"/>
  <c r="BU949" i="6"/>
  <c r="BG949" i="6"/>
  <c r="BF949" i="6"/>
  <c r="AM949" i="6"/>
  <c r="AL949" i="6"/>
  <c r="AK949" i="6"/>
  <c r="AJ949" i="6"/>
  <c r="AI949" i="6"/>
  <c r="AH949" i="6"/>
  <c r="AG949" i="6"/>
  <c r="BU948" i="6"/>
  <c r="BG948" i="6"/>
  <c r="BF948" i="6"/>
  <c r="AM948" i="6"/>
  <c r="AL948" i="6"/>
  <c r="AK948" i="6"/>
  <c r="AJ948" i="6"/>
  <c r="AI948" i="6"/>
  <c r="AH948" i="6"/>
  <c r="AG948" i="6"/>
  <c r="BU947" i="6"/>
  <c r="BG947" i="6"/>
  <c r="BF947" i="6"/>
  <c r="AM947" i="6"/>
  <c r="AL947" i="6"/>
  <c r="AK947" i="6"/>
  <c r="AJ947" i="6"/>
  <c r="AI947" i="6"/>
  <c r="AH947" i="6"/>
  <c r="AG947" i="6"/>
  <c r="BU946" i="6"/>
  <c r="BG946" i="6"/>
  <c r="BF946" i="6"/>
  <c r="AM946" i="6"/>
  <c r="AL946" i="6"/>
  <c r="AK946" i="6"/>
  <c r="AJ946" i="6"/>
  <c r="AI946" i="6"/>
  <c r="AH946" i="6"/>
  <c r="AG946" i="6"/>
  <c r="BU945" i="6"/>
  <c r="BG945" i="6"/>
  <c r="BF945" i="6"/>
  <c r="AM945" i="6"/>
  <c r="AL945" i="6"/>
  <c r="AK945" i="6"/>
  <c r="AJ945" i="6"/>
  <c r="AI945" i="6"/>
  <c r="AH945" i="6"/>
  <c r="AG945" i="6"/>
  <c r="BU944" i="6"/>
  <c r="BG944" i="6"/>
  <c r="BF944" i="6"/>
  <c r="AM944" i="6"/>
  <c r="AL944" i="6"/>
  <c r="AK944" i="6"/>
  <c r="AJ944" i="6"/>
  <c r="AI944" i="6"/>
  <c r="AH944" i="6"/>
  <c r="AG944" i="6"/>
  <c r="BU943" i="6"/>
  <c r="BG943" i="6"/>
  <c r="BF943" i="6"/>
  <c r="AM943" i="6"/>
  <c r="AL943" i="6"/>
  <c r="AK943" i="6"/>
  <c r="AJ943" i="6"/>
  <c r="AI943" i="6"/>
  <c r="AH943" i="6"/>
  <c r="AG943" i="6"/>
  <c r="BU942" i="6"/>
  <c r="BG942" i="6"/>
  <c r="BF942" i="6"/>
  <c r="AM942" i="6"/>
  <c r="AL942" i="6"/>
  <c r="AK942" i="6"/>
  <c r="AJ942" i="6"/>
  <c r="AI942" i="6"/>
  <c r="AH942" i="6"/>
  <c r="AG942" i="6"/>
  <c r="BU941" i="6"/>
  <c r="BG941" i="6"/>
  <c r="BF941" i="6"/>
  <c r="AM941" i="6"/>
  <c r="AL941" i="6"/>
  <c r="AK941" i="6"/>
  <c r="AJ941" i="6"/>
  <c r="AI941" i="6"/>
  <c r="AH941" i="6"/>
  <c r="AG941" i="6"/>
  <c r="BU940" i="6"/>
  <c r="BG940" i="6"/>
  <c r="BF940" i="6"/>
  <c r="AM940" i="6"/>
  <c r="AL940" i="6"/>
  <c r="AK940" i="6"/>
  <c r="AJ940" i="6"/>
  <c r="AI940" i="6"/>
  <c r="AH940" i="6"/>
  <c r="AG940" i="6"/>
  <c r="BU939" i="6"/>
  <c r="BG939" i="6"/>
  <c r="BF939" i="6"/>
  <c r="AM939" i="6"/>
  <c r="AL939" i="6"/>
  <c r="AK939" i="6"/>
  <c r="AJ939" i="6"/>
  <c r="AI939" i="6"/>
  <c r="AH939" i="6"/>
  <c r="AG939" i="6"/>
  <c r="BU938" i="6"/>
  <c r="BG938" i="6"/>
  <c r="BF938" i="6"/>
  <c r="AM938" i="6"/>
  <c r="AL938" i="6"/>
  <c r="AK938" i="6"/>
  <c r="AJ938" i="6"/>
  <c r="AI938" i="6"/>
  <c r="AH938" i="6"/>
  <c r="AG938" i="6"/>
  <c r="BU937" i="6"/>
  <c r="BG937" i="6"/>
  <c r="BF937" i="6"/>
  <c r="AM937" i="6"/>
  <c r="AL937" i="6"/>
  <c r="AK937" i="6"/>
  <c r="AJ937" i="6"/>
  <c r="AI937" i="6"/>
  <c r="AH937" i="6"/>
  <c r="AG937" i="6"/>
  <c r="BU936" i="6"/>
  <c r="BG936" i="6"/>
  <c r="BF936" i="6"/>
  <c r="AM936" i="6"/>
  <c r="AL936" i="6"/>
  <c r="AK936" i="6"/>
  <c r="AJ936" i="6"/>
  <c r="AI936" i="6"/>
  <c r="AH936" i="6"/>
  <c r="AG936" i="6"/>
  <c r="BU935" i="6"/>
  <c r="BG935" i="6"/>
  <c r="BF935" i="6"/>
  <c r="AM935" i="6"/>
  <c r="AL935" i="6"/>
  <c r="AK935" i="6"/>
  <c r="AJ935" i="6"/>
  <c r="AI935" i="6"/>
  <c r="AH935" i="6"/>
  <c r="AG935" i="6"/>
  <c r="BU934" i="6"/>
  <c r="BG934" i="6"/>
  <c r="BF934" i="6"/>
  <c r="AM934" i="6"/>
  <c r="AL934" i="6"/>
  <c r="AK934" i="6"/>
  <c r="AJ934" i="6"/>
  <c r="AI934" i="6"/>
  <c r="AH934" i="6"/>
  <c r="AG934" i="6"/>
  <c r="BU933" i="6"/>
  <c r="BG933" i="6"/>
  <c r="BF933" i="6"/>
  <c r="AM933" i="6"/>
  <c r="AL933" i="6"/>
  <c r="AK933" i="6"/>
  <c r="AJ933" i="6"/>
  <c r="AI933" i="6"/>
  <c r="AH933" i="6"/>
  <c r="AG933" i="6"/>
  <c r="BU932" i="6"/>
  <c r="BG932" i="6"/>
  <c r="BF932" i="6"/>
  <c r="AM932" i="6"/>
  <c r="AL932" i="6"/>
  <c r="AK932" i="6"/>
  <c r="AJ932" i="6"/>
  <c r="AI932" i="6"/>
  <c r="AH932" i="6"/>
  <c r="AG932" i="6"/>
  <c r="BU931" i="6"/>
  <c r="BG931" i="6"/>
  <c r="BF931" i="6"/>
  <c r="AM931" i="6"/>
  <c r="AL931" i="6"/>
  <c r="AK931" i="6"/>
  <c r="AJ931" i="6"/>
  <c r="AI931" i="6"/>
  <c r="AH931" i="6"/>
  <c r="AG931" i="6"/>
  <c r="BU930" i="6"/>
  <c r="BG930" i="6"/>
  <c r="BF930" i="6"/>
  <c r="AM930" i="6"/>
  <c r="AL930" i="6"/>
  <c r="AK930" i="6"/>
  <c r="AJ930" i="6"/>
  <c r="AI930" i="6"/>
  <c r="AH930" i="6"/>
  <c r="AG930" i="6"/>
  <c r="BU929" i="6"/>
  <c r="BG929" i="6"/>
  <c r="BF929" i="6"/>
  <c r="AM929" i="6"/>
  <c r="AL929" i="6"/>
  <c r="AK929" i="6"/>
  <c r="AJ929" i="6"/>
  <c r="AI929" i="6"/>
  <c r="AH929" i="6"/>
  <c r="AG929" i="6"/>
  <c r="BU928" i="6"/>
  <c r="BG928" i="6"/>
  <c r="BF928" i="6"/>
  <c r="AM928" i="6"/>
  <c r="AL928" i="6"/>
  <c r="AK928" i="6"/>
  <c r="AJ928" i="6"/>
  <c r="AI928" i="6"/>
  <c r="AH928" i="6"/>
  <c r="AG928" i="6"/>
  <c r="BU927" i="6"/>
  <c r="BG927" i="6"/>
  <c r="BF927" i="6"/>
  <c r="AM927" i="6"/>
  <c r="AL927" i="6"/>
  <c r="AK927" i="6"/>
  <c r="AJ927" i="6"/>
  <c r="AI927" i="6"/>
  <c r="AH927" i="6"/>
  <c r="AG927" i="6"/>
  <c r="BU926" i="6"/>
  <c r="BG926" i="6"/>
  <c r="BF926" i="6"/>
  <c r="AM926" i="6"/>
  <c r="AL926" i="6"/>
  <c r="AK926" i="6"/>
  <c r="AJ926" i="6"/>
  <c r="AI926" i="6"/>
  <c r="AH926" i="6"/>
  <c r="AG926" i="6"/>
  <c r="BU925" i="6"/>
  <c r="BG925" i="6"/>
  <c r="BF925" i="6"/>
  <c r="AM925" i="6"/>
  <c r="AL925" i="6"/>
  <c r="AK925" i="6"/>
  <c r="AJ925" i="6"/>
  <c r="AI925" i="6"/>
  <c r="AH925" i="6"/>
  <c r="AG925" i="6"/>
  <c r="BU924" i="6"/>
  <c r="BG924" i="6"/>
  <c r="BF924" i="6"/>
  <c r="AM924" i="6"/>
  <c r="AL924" i="6"/>
  <c r="AK924" i="6"/>
  <c r="AJ924" i="6"/>
  <c r="AI924" i="6"/>
  <c r="AH924" i="6"/>
  <c r="AG924" i="6"/>
  <c r="BU923" i="6"/>
  <c r="BG923" i="6"/>
  <c r="BF923" i="6"/>
  <c r="AM923" i="6"/>
  <c r="AL923" i="6"/>
  <c r="AK923" i="6"/>
  <c r="AJ923" i="6"/>
  <c r="AI923" i="6"/>
  <c r="AH923" i="6"/>
  <c r="AG923" i="6"/>
  <c r="BU922" i="6"/>
  <c r="BG922" i="6"/>
  <c r="BF922" i="6"/>
  <c r="AM922" i="6"/>
  <c r="AL922" i="6"/>
  <c r="AK922" i="6"/>
  <c r="AJ922" i="6"/>
  <c r="AI922" i="6"/>
  <c r="AH922" i="6"/>
  <c r="AG922" i="6"/>
  <c r="BU921" i="6"/>
  <c r="BG921" i="6"/>
  <c r="BF921" i="6"/>
  <c r="AM921" i="6"/>
  <c r="AL921" i="6"/>
  <c r="AK921" i="6"/>
  <c r="AJ921" i="6"/>
  <c r="AI921" i="6"/>
  <c r="AH921" i="6"/>
  <c r="AG921" i="6"/>
  <c r="BU920" i="6"/>
  <c r="BG920" i="6"/>
  <c r="BF920" i="6"/>
  <c r="AM920" i="6"/>
  <c r="AL920" i="6"/>
  <c r="AK920" i="6"/>
  <c r="AJ920" i="6"/>
  <c r="AI920" i="6"/>
  <c r="AH920" i="6"/>
  <c r="AG920" i="6"/>
  <c r="BU919" i="6"/>
  <c r="BG919" i="6"/>
  <c r="BF919" i="6"/>
  <c r="AM919" i="6"/>
  <c r="AL919" i="6"/>
  <c r="AK919" i="6"/>
  <c r="AJ919" i="6"/>
  <c r="AI919" i="6"/>
  <c r="AH919" i="6"/>
  <c r="AG919" i="6"/>
  <c r="BU918" i="6"/>
  <c r="BG918" i="6"/>
  <c r="BF918" i="6"/>
  <c r="AM918" i="6"/>
  <c r="AL918" i="6"/>
  <c r="AK918" i="6"/>
  <c r="AJ918" i="6"/>
  <c r="AI918" i="6"/>
  <c r="AH918" i="6"/>
  <c r="AG918" i="6"/>
  <c r="BU917" i="6"/>
  <c r="BG917" i="6"/>
  <c r="BF917" i="6"/>
  <c r="AM917" i="6"/>
  <c r="AL917" i="6"/>
  <c r="AK917" i="6"/>
  <c r="AJ917" i="6"/>
  <c r="AI917" i="6"/>
  <c r="AH917" i="6"/>
  <c r="AG917" i="6"/>
  <c r="BU916" i="6"/>
  <c r="BG916" i="6"/>
  <c r="BF916" i="6"/>
  <c r="AM916" i="6"/>
  <c r="AL916" i="6"/>
  <c r="AK916" i="6"/>
  <c r="AJ916" i="6"/>
  <c r="AI916" i="6"/>
  <c r="AH916" i="6"/>
  <c r="AG916" i="6"/>
  <c r="BU915" i="6"/>
  <c r="BG915" i="6"/>
  <c r="BF915" i="6"/>
  <c r="AM915" i="6"/>
  <c r="AL915" i="6"/>
  <c r="AK915" i="6"/>
  <c r="AJ915" i="6"/>
  <c r="AI915" i="6"/>
  <c r="AH915" i="6"/>
  <c r="AG915" i="6"/>
  <c r="BU914" i="6"/>
  <c r="BG914" i="6"/>
  <c r="BF914" i="6"/>
  <c r="AM914" i="6"/>
  <c r="AL914" i="6"/>
  <c r="AK914" i="6"/>
  <c r="AJ914" i="6"/>
  <c r="AI914" i="6"/>
  <c r="AH914" i="6"/>
  <c r="AG914" i="6"/>
  <c r="BU913" i="6"/>
  <c r="BG913" i="6"/>
  <c r="BF913" i="6"/>
  <c r="AM913" i="6"/>
  <c r="AL913" i="6"/>
  <c r="AK913" i="6"/>
  <c r="AJ913" i="6"/>
  <c r="AI913" i="6"/>
  <c r="AH913" i="6"/>
  <c r="AG913" i="6"/>
  <c r="BU912" i="6"/>
  <c r="BG912" i="6"/>
  <c r="BF912" i="6"/>
  <c r="AM912" i="6"/>
  <c r="AL912" i="6"/>
  <c r="AK912" i="6"/>
  <c r="AJ912" i="6"/>
  <c r="AI912" i="6"/>
  <c r="AH912" i="6"/>
  <c r="AG912" i="6"/>
  <c r="BU911" i="6"/>
  <c r="BG911" i="6"/>
  <c r="BF911" i="6"/>
  <c r="AM911" i="6"/>
  <c r="AL911" i="6"/>
  <c r="AK911" i="6"/>
  <c r="AJ911" i="6"/>
  <c r="AI911" i="6"/>
  <c r="AH911" i="6"/>
  <c r="AG911" i="6"/>
  <c r="BU910" i="6"/>
  <c r="BG910" i="6"/>
  <c r="BF910" i="6"/>
  <c r="AM910" i="6"/>
  <c r="AL910" i="6"/>
  <c r="AK910" i="6"/>
  <c r="AJ910" i="6"/>
  <c r="AI910" i="6"/>
  <c r="AH910" i="6"/>
  <c r="AG910" i="6"/>
  <c r="BU909" i="6"/>
  <c r="BG909" i="6"/>
  <c r="BF909" i="6"/>
  <c r="AM909" i="6"/>
  <c r="AL909" i="6"/>
  <c r="AK909" i="6"/>
  <c r="AJ909" i="6"/>
  <c r="AI909" i="6"/>
  <c r="AH909" i="6"/>
  <c r="AG909" i="6"/>
  <c r="BU908" i="6"/>
  <c r="BG908" i="6"/>
  <c r="BF908" i="6"/>
  <c r="AM908" i="6"/>
  <c r="AL908" i="6"/>
  <c r="AK908" i="6"/>
  <c r="AJ908" i="6"/>
  <c r="AI908" i="6"/>
  <c r="AH908" i="6"/>
  <c r="AG908" i="6"/>
  <c r="BU907" i="6"/>
  <c r="BG907" i="6"/>
  <c r="BF907" i="6"/>
  <c r="AM907" i="6"/>
  <c r="AL907" i="6"/>
  <c r="AK907" i="6"/>
  <c r="AJ907" i="6"/>
  <c r="AI907" i="6"/>
  <c r="AH907" i="6"/>
  <c r="AG907" i="6"/>
  <c r="BU906" i="6"/>
  <c r="BG906" i="6"/>
  <c r="BF906" i="6"/>
  <c r="AM906" i="6"/>
  <c r="AL906" i="6"/>
  <c r="AK906" i="6"/>
  <c r="AJ906" i="6"/>
  <c r="AI906" i="6"/>
  <c r="AH906" i="6"/>
  <c r="AG906" i="6"/>
  <c r="BU905" i="6"/>
  <c r="BG905" i="6"/>
  <c r="BF905" i="6"/>
  <c r="AM905" i="6"/>
  <c r="AL905" i="6"/>
  <c r="AK905" i="6"/>
  <c r="AJ905" i="6"/>
  <c r="AI905" i="6"/>
  <c r="AH905" i="6"/>
  <c r="AG905" i="6"/>
  <c r="BU904" i="6"/>
  <c r="BG904" i="6"/>
  <c r="BF904" i="6"/>
  <c r="AM904" i="6"/>
  <c r="AL904" i="6"/>
  <c r="AK904" i="6"/>
  <c r="AJ904" i="6"/>
  <c r="AI904" i="6"/>
  <c r="AH904" i="6"/>
  <c r="AG904" i="6"/>
  <c r="BU903" i="6"/>
  <c r="BG903" i="6"/>
  <c r="BF903" i="6"/>
  <c r="AM903" i="6"/>
  <c r="AL903" i="6"/>
  <c r="AK903" i="6"/>
  <c r="AJ903" i="6"/>
  <c r="AI903" i="6"/>
  <c r="AH903" i="6"/>
  <c r="AG903" i="6"/>
  <c r="BU902" i="6"/>
  <c r="BG902" i="6"/>
  <c r="BF902" i="6"/>
  <c r="AM902" i="6"/>
  <c r="AL902" i="6"/>
  <c r="AK902" i="6"/>
  <c r="AJ902" i="6"/>
  <c r="AI902" i="6"/>
  <c r="AH902" i="6"/>
  <c r="AG902" i="6"/>
  <c r="BU901" i="6"/>
  <c r="BG901" i="6"/>
  <c r="BF901" i="6"/>
  <c r="AM901" i="6"/>
  <c r="AL901" i="6"/>
  <c r="AK901" i="6"/>
  <c r="AJ901" i="6"/>
  <c r="AI901" i="6"/>
  <c r="AH901" i="6"/>
  <c r="AG901" i="6"/>
  <c r="BU900" i="6"/>
  <c r="BG900" i="6"/>
  <c r="BF900" i="6"/>
  <c r="AM900" i="6"/>
  <c r="AL900" i="6"/>
  <c r="AK900" i="6"/>
  <c r="AJ900" i="6"/>
  <c r="AI900" i="6"/>
  <c r="AH900" i="6"/>
  <c r="AG900" i="6"/>
  <c r="BU899" i="6"/>
  <c r="BG899" i="6"/>
  <c r="BF899" i="6"/>
  <c r="AM899" i="6"/>
  <c r="AL899" i="6"/>
  <c r="AK899" i="6"/>
  <c r="AJ899" i="6"/>
  <c r="AI899" i="6"/>
  <c r="AH899" i="6"/>
  <c r="AG899" i="6"/>
  <c r="BU898" i="6"/>
  <c r="BG898" i="6"/>
  <c r="BF898" i="6"/>
  <c r="AM898" i="6"/>
  <c r="AL898" i="6"/>
  <c r="AK898" i="6"/>
  <c r="AJ898" i="6"/>
  <c r="AI898" i="6"/>
  <c r="AH898" i="6"/>
  <c r="AG898" i="6"/>
  <c r="BU897" i="6"/>
  <c r="BG897" i="6"/>
  <c r="BF897" i="6"/>
  <c r="AM897" i="6"/>
  <c r="AL897" i="6"/>
  <c r="AK897" i="6"/>
  <c r="AJ897" i="6"/>
  <c r="AI897" i="6"/>
  <c r="AH897" i="6"/>
  <c r="AG897" i="6"/>
  <c r="BU896" i="6"/>
  <c r="BG896" i="6"/>
  <c r="BF896" i="6"/>
  <c r="AM896" i="6"/>
  <c r="AL896" i="6"/>
  <c r="AK896" i="6"/>
  <c r="AJ896" i="6"/>
  <c r="AI896" i="6"/>
  <c r="AH896" i="6"/>
  <c r="AG896" i="6"/>
  <c r="BU895" i="6"/>
  <c r="BG895" i="6"/>
  <c r="BF895" i="6"/>
  <c r="AM895" i="6"/>
  <c r="AL895" i="6"/>
  <c r="AK895" i="6"/>
  <c r="AJ895" i="6"/>
  <c r="AI895" i="6"/>
  <c r="AH895" i="6"/>
  <c r="AG895" i="6"/>
  <c r="BU894" i="6"/>
  <c r="BG894" i="6"/>
  <c r="BF894" i="6"/>
  <c r="AM894" i="6"/>
  <c r="AL894" i="6"/>
  <c r="AK894" i="6"/>
  <c r="AJ894" i="6"/>
  <c r="AI894" i="6"/>
  <c r="AH894" i="6"/>
  <c r="AG894" i="6"/>
  <c r="BU893" i="6"/>
  <c r="BG893" i="6"/>
  <c r="BF893" i="6"/>
  <c r="AM893" i="6"/>
  <c r="AL893" i="6"/>
  <c r="AK893" i="6"/>
  <c r="AJ893" i="6"/>
  <c r="AI893" i="6"/>
  <c r="AH893" i="6"/>
  <c r="AG893" i="6"/>
  <c r="BU892" i="6"/>
  <c r="BG892" i="6"/>
  <c r="BF892" i="6"/>
  <c r="AM892" i="6"/>
  <c r="AL892" i="6"/>
  <c r="AK892" i="6"/>
  <c r="AJ892" i="6"/>
  <c r="AI892" i="6"/>
  <c r="AH892" i="6"/>
  <c r="AG892" i="6"/>
  <c r="BU891" i="6"/>
  <c r="BG891" i="6"/>
  <c r="BF891" i="6"/>
  <c r="AM891" i="6"/>
  <c r="AL891" i="6"/>
  <c r="AK891" i="6"/>
  <c r="AJ891" i="6"/>
  <c r="AI891" i="6"/>
  <c r="AH891" i="6"/>
  <c r="AG891" i="6"/>
  <c r="BU890" i="6"/>
  <c r="BG890" i="6"/>
  <c r="BF890" i="6"/>
  <c r="AM890" i="6"/>
  <c r="AL890" i="6"/>
  <c r="AK890" i="6"/>
  <c r="AJ890" i="6"/>
  <c r="AI890" i="6"/>
  <c r="AH890" i="6"/>
  <c r="AG890" i="6"/>
  <c r="BU889" i="6"/>
  <c r="BG889" i="6"/>
  <c r="BF889" i="6"/>
  <c r="AM889" i="6"/>
  <c r="AL889" i="6"/>
  <c r="AK889" i="6"/>
  <c r="AJ889" i="6"/>
  <c r="AI889" i="6"/>
  <c r="AH889" i="6"/>
  <c r="AG889" i="6"/>
  <c r="BU888" i="6"/>
  <c r="BG888" i="6"/>
  <c r="BF888" i="6"/>
  <c r="AM888" i="6"/>
  <c r="AL888" i="6"/>
  <c r="AK888" i="6"/>
  <c r="AJ888" i="6"/>
  <c r="AI888" i="6"/>
  <c r="AH888" i="6"/>
  <c r="AG888" i="6"/>
  <c r="BU887" i="6"/>
  <c r="BG887" i="6"/>
  <c r="BF887" i="6"/>
  <c r="AM887" i="6"/>
  <c r="AL887" i="6"/>
  <c r="AK887" i="6"/>
  <c r="AJ887" i="6"/>
  <c r="AI887" i="6"/>
  <c r="AH887" i="6"/>
  <c r="AG887" i="6"/>
  <c r="BU886" i="6"/>
  <c r="BG886" i="6"/>
  <c r="BF886" i="6"/>
  <c r="AM886" i="6"/>
  <c r="AL886" i="6"/>
  <c r="AK886" i="6"/>
  <c r="AJ886" i="6"/>
  <c r="AI886" i="6"/>
  <c r="AH886" i="6"/>
  <c r="AG886" i="6"/>
  <c r="BU885" i="6"/>
  <c r="BG885" i="6"/>
  <c r="BF885" i="6"/>
  <c r="AM885" i="6"/>
  <c r="AL885" i="6"/>
  <c r="AK885" i="6"/>
  <c r="AJ885" i="6"/>
  <c r="AI885" i="6"/>
  <c r="AH885" i="6"/>
  <c r="AG885" i="6"/>
  <c r="BU884" i="6"/>
  <c r="BG884" i="6"/>
  <c r="BF884" i="6"/>
  <c r="AM884" i="6"/>
  <c r="AL884" i="6"/>
  <c r="AK884" i="6"/>
  <c r="AJ884" i="6"/>
  <c r="AI884" i="6"/>
  <c r="AH884" i="6"/>
  <c r="AG884" i="6"/>
  <c r="BU883" i="6"/>
  <c r="BG883" i="6"/>
  <c r="BF883" i="6"/>
  <c r="AM883" i="6"/>
  <c r="AL883" i="6"/>
  <c r="AK883" i="6"/>
  <c r="AJ883" i="6"/>
  <c r="AI883" i="6"/>
  <c r="AH883" i="6"/>
  <c r="AG883" i="6"/>
  <c r="BU882" i="6"/>
  <c r="BG882" i="6"/>
  <c r="BF882" i="6"/>
  <c r="AM882" i="6"/>
  <c r="AL882" i="6"/>
  <c r="AK882" i="6"/>
  <c r="AJ882" i="6"/>
  <c r="AI882" i="6"/>
  <c r="AH882" i="6"/>
  <c r="AG882" i="6"/>
  <c r="BU881" i="6"/>
  <c r="BG881" i="6"/>
  <c r="BF881" i="6"/>
  <c r="AM881" i="6"/>
  <c r="AL881" i="6"/>
  <c r="AK881" i="6"/>
  <c r="AJ881" i="6"/>
  <c r="AI881" i="6"/>
  <c r="AH881" i="6"/>
  <c r="AG881" i="6"/>
  <c r="BU880" i="6"/>
  <c r="BG880" i="6"/>
  <c r="BF880" i="6"/>
  <c r="AM880" i="6"/>
  <c r="AL880" i="6"/>
  <c r="AK880" i="6"/>
  <c r="AJ880" i="6"/>
  <c r="AI880" i="6"/>
  <c r="AH880" i="6"/>
  <c r="AG880" i="6"/>
  <c r="BU879" i="6"/>
  <c r="BG879" i="6"/>
  <c r="BF879" i="6"/>
  <c r="AM879" i="6"/>
  <c r="AL879" i="6"/>
  <c r="AK879" i="6"/>
  <c r="AJ879" i="6"/>
  <c r="AI879" i="6"/>
  <c r="AH879" i="6"/>
  <c r="AG879" i="6"/>
  <c r="BU878" i="6"/>
  <c r="BG878" i="6"/>
  <c r="BF878" i="6"/>
  <c r="AM878" i="6"/>
  <c r="AL878" i="6"/>
  <c r="AK878" i="6"/>
  <c r="AJ878" i="6"/>
  <c r="AI878" i="6"/>
  <c r="AH878" i="6"/>
  <c r="AG878" i="6"/>
  <c r="BU877" i="6"/>
  <c r="BG877" i="6"/>
  <c r="BF877" i="6"/>
  <c r="AM877" i="6"/>
  <c r="AL877" i="6"/>
  <c r="AK877" i="6"/>
  <c r="AJ877" i="6"/>
  <c r="AI877" i="6"/>
  <c r="AH877" i="6"/>
  <c r="AG877" i="6"/>
  <c r="BU876" i="6"/>
  <c r="BG876" i="6"/>
  <c r="BF876" i="6"/>
  <c r="AM876" i="6"/>
  <c r="AL876" i="6"/>
  <c r="AK876" i="6"/>
  <c r="AJ876" i="6"/>
  <c r="AI876" i="6"/>
  <c r="AH876" i="6"/>
  <c r="AG876" i="6"/>
  <c r="BU875" i="6"/>
  <c r="BG875" i="6"/>
  <c r="BF875" i="6"/>
  <c r="AM875" i="6"/>
  <c r="AL875" i="6"/>
  <c r="AK875" i="6"/>
  <c r="AJ875" i="6"/>
  <c r="AI875" i="6"/>
  <c r="AH875" i="6"/>
  <c r="AG875" i="6"/>
  <c r="BU874" i="6"/>
  <c r="BG874" i="6"/>
  <c r="BF874" i="6"/>
  <c r="AM874" i="6"/>
  <c r="AL874" i="6"/>
  <c r="AK874" i="6"/>
  <c r="AJ874" i="6"/>
  <c r="AI874" i="6"/>
  <c r="AH874" i="6"/>
  <c r="AG874" i="6"/>
  <c r="BU873" i="6"/>
  <c r="BG873" i="6"/>
  <c r="BF873" i="6"/>
  <c r="AM873" i="6"/>
  <c r="AL873" i="6"/>
  <c r="AK873" i="6"/>
  <c r="AJ873" i="6"/>
  <c r="AI873" i="6"/>
  <c r="AH873" i="6"/>
  <c r="AG873" i="6"/>
  <c r="BU872" i="6"/>
  <c r="BG872" i="6"/>
  <c r="BF872" i="6"/>
  <c r="AM872" i="6"/>
  <c r="AL872" i="6"/>
  <c r="AK872" i="6"/>
  <c r="AJ872" i="6"/>
  <c r="AI872" i="6"/>
  <c r="AH872" i="6"/>
  <c r="AG872" i="6"/>
  <c r="BU871" i="6"/>
  <c r="BG871" i="6"/>
  <c r="BF871" i="6"/>
  <c r="AM871" i="6"/>
  <c r="AL871" i="6"/>
  <c r="AK871" i="6"/>
  <c r="AJ871" i="6"/>
  <c r="AI871" i="6"/>
  <c r="AH871" i="6"/>
  <c r="AG871" i="6"/>
  <c r="BU870" i="6"/>
  <c r="BG870" i="6"/>
  <c r="BF870" i="6"/>
  <c r="AM870" i="6"/>
  <c r="AL870" i="6"/>
  <c r="AK870" i="6"/>
  <c r="AJ870" i="6"/>
  <c r="AI870" i="6"/>
  <c r="AH870" i="6"/>
  <c r="AG870" i="6"/>
  <c r="BU869" i="6"/>
  <c r="BG869" i="6"/>
  <c r="BF869" i="6"/>
  <c r="AM869" i="6"/>
  <c r="AL869" i="6"/>
  <c r="AK869" i="6"/>
  <c r="AJ869" i="6"/>
  <c r="AI869" i="6"/>
  <c r="AH869" i="6"/>
  <c r="AG869" i="6"/>
  <c r="BU868" i="6"/>
  <c r="BG868" i="6"/>
  <c r="BF868" i="6"/>
  <c r="AM868" i="6"/>
  <c r="AL868" i="6"/>
  <c r="AK868" i="6"/>
  <c r="AJ868" i="6"/>
  <c r="AI868" i="6"/>
  <c r="AH868" i="6"/>
  <c r="AG868" i="6"/>
  <c r="BU867" i="6"/>
  <c r="BG867" i="6"/>
  <c r="BF867" i="6"/>
  <c r="AM867" i="6"/>
  <c r="AL867" i="6"/>
  <c r="AK867" i="6"/>
  <c r="AJ867" i="6"/>
  <c r="AI867" i="6"/>
  <c r="AH867" i="6"/>
  <c r="AG867" i="6"/>
  <c r="BU866" i="6"/>
  <c r="BG866" i="6"/>
  <c r="BF866" i="6"/>
  <c r="AM866" i="6"/>
  <c r="AL866" i="6"/>
  <c r="AK866" i="6"/>
  <c r="AJ866" i="6"/>
  <c r="AI866" i="6"/>
  <c r="AH866" i="6"/>
  <c r="AG866" i="6"/>
  <c r="BU865" i="6"/>
  <c r="BG865" i="6"/>
  <c r="BF865" i="6"/>
  <c r="AM865" i="6"/>
  <c r="AL865" i="6"/>
  <c r="AK865" i="6"/>
  <c r="AJ865" i="6"/>
  <c r="AI865" i="6"/>
  <c r="AH865" i="6"/>
  <c r="AG865" i="6"/>
  <c r="BU864" i="6"/>
  <c r="BG864" i="6"/>
  <c r="BF864" i="6"/>
  <c r="AM864" i="6"/>
  <c r="AL864" i="6"/>
  <c r="AK864" i="6"/>
  <c r="AJ864" i="6"/>
  <c r="AI864" i="6"/>
  <c r="AH864" i="6"/>
  <c r="AG864" i="6"/>
  <c r="BU863" i="6"/>
  <c r="BG863" i="6"/>
  <c r="BF863" i="6"/>
  <c r="AM863" i="6"/>
  <c r="AL863" i="6"/>
  <c r="AK863" i="6"/>
  <c r="AJ863" i="6"/>
  <c r="AI863" i="6"/>
  <c r="AH863" i="6"/>
  <c r="AG863" i="6"/>
  <c r="BU862" i="6"/>
  <c r="BG862" i="6"/>
  <c r="BF862" i="6"/>
  <c r="AM862" i="6"/>
  <c r="AL862" i="6"/>
  <c r="AK862" i="6"/>
  <c r="AJ862" i="6"/>
  <c r="AI862" i="6"/>
  <c r="AH862" i="6"/>
  <c r="AG862" i="6"/>
  <c r="BU861" i="6"/>
  <c r="BG861" i="6"/>
  <c r="BF861" i="6"/>
  <c r="AM861" i="6"/>
  <c r="AL861" i="6"/>
  <c r="AK861" i="6"/>
  <c r="AJ861" i="6"/>
  <c r="AI861" i="6"/>
  <c r="AH861" i="6"/>
  <c r="AG861" i="6"/>
  <c r="BU860" i="6"/>
  <c r="BG860" i="6"/>
  <c r="BF860" i="6"/>
  <c r="AM860" i="6"/>
  <c r="AL860" i="6"/>
  <c r="AK860" i="6"/>
  <c r="AJ860" i="6"/>
  <c r="AI860" i="6"/>
  <c r="AH860" i="6"/>
  <c r="AG860" i="6"/>
  <c r="BU859" i="6"/>
  <c r="BG859" i="6"/>
  <c r="BF859" i="6"/>
  <c r="AM859" i="6"/>
  <c r="AL859" i="6"/>
  <c r="AK859" i="6"/>
  <c r="AJ859" i="6"/>
  <c r="AI859" i="6"/>
  <c r="AH859" i="6"/>
  <c r="AG859" i="6"/>
  <c r="BU858" i="6"/>
  <c r="BG858" i="6"/>
  <c r="BF858" i="6"/>
  <c r="AM858" i="6"/>
  <c r="AL858" i="6"/>
  <c r="AK858" i="6"/>
  <c r="AJ858" i="6"/>
  <c r="AI858" i="6"/>
  <c r="AH858" i="6"/>
  <c r="AG858" i="6"/>
  <c r="BU857" i="6"/>
  <c r="BG857" i="6"/>
  <c r="BF857" i="6"/>
  <c r="AM857" i="6"/>
  <c r="AL857" i="6"/>
  <c r="AK857" i="6"/>
  <c r="AJ857" i="6"/>
  <c r="AI857" i="6"/>
  <c r="AH857" i="6"/>
  <c r="AG857" i="6"/>
  <c r="BU856" i="6"/>
  <c r="BG856" i="6"/>
  <c r="BF856" i="6"/>
  <c r="AM856" i="6"/>
  <c r="AL856" i="6"/>
  <c r="AK856" i="6"/>
  <c r="AJ856" i="6"/>
  <c r="AI856" i="6"/>
  <c r="AH856" i="6"/>
  <c r="AG856" i="6"/>
  <c r="BU855" i="6"/>
  <c r="BG855" i="6"/>
  <c r="BF855" i="6"/>
  <c r="AM855" i="6"/>
  <c r="AL855" i="6"/>
  <c r="AK855" i="6"/>
  <c r="AJ855" i="6"/>
  <c r="AI855" i="6"/>
  <c r="AH855" i="6"/>
  <c r="AG855" i="6"/>
  <c r="BU854" i="6"/>
  <c r="BG854" i="6"/>
  <c r="BF854" i="6"/>
  <c r="AM854" i="6"/>
  <c r="AL854" i="6"/>
  <c r="AK854" i="6"/>
  <c r="AJ854" i="6"/>
  <c r="AI854" i="6"/>
  <c r="AH854" i="6"/>
  <c r="AG854" i="6"/>
  <c r="BU853" i="6"/>
  <c r="BG853" i="6"/>
  <c r="BF853" i="6"/>
  <c r="AM853" i="6"/>
  <c r="AL853" i="6"/>
  <c r="AK853" i="6"/>
  <c r="AJ853" i="6"/>
  <c r="AI853" i="6"/>
  <c r="AH853" i="6"/>
  <c r="AG853" i="6"/>
  <c r="BU852" i="6"/>
  <c r="BG852" i="6"/>
  <c r="BF852" i="6"/>
  <c r="AM852" i="6"/>
  <c r="AL852" i="6"/>
  <c r="AK852" i="6"/>
  <c r="AJ852" i="6"/>
  <c r="AI852" i="6"/>
  <c r="AH852" i="6"/>
  <c r="AG852" i="6"/>
  <c r="BU851" i="6"/>
  <c r="BG851" i="6"/>
  <c r="BF851" i="6"/>
  <c r="AM851" i="6"/>
  <c r="AL851" i="6"/>
  <c r="AK851" i="6"/>
  <c r="AJ851" i="6"/>
  <c r="AI851" i="6"/>
  <c r="AH851" i="6"/>
  <c r="AG851" i="6"/>
  <c r="BU850" i="6"/>
  <c r="BG850" i="6"/>
  <c r="BF850" i="6"/>
  <c r="AM850" i="6"/>
  <c r="AL850" i="6"/>
  <c r="AK850" i="6"/>
  <c r="AJ850" i="6"/>
  <c r="AI850" i="6"/>
  <c r="AH850" i="6"/>
  <c r="AG850" i="6"/>
  <c r="BU849" i="6"/>
  <c r="BG849" i="6"/>
  <c r="BF849" i="6"/>
  <c r="AM849" i="6"/>
  <c r="AL849" i="6"/>
  <c r="AK849" i="6"/>
  <c r="AJ849" i="6"/>
  <c r="AI849" i="6"/>
  <c r="AH849" i="6"/>
  <c r="AG849" i="6"/>
  <c r="BU848" i="6"/>
  <c r="BG848" i="6"/>
  <c r="BF848" i="6"/>
  <c r="AM848" i="6"/>
  <c r="AL848" i="6"/>
  <c r="AK848" i="6"/>
  <c r="AJ848" i="6"/>
  <c r="AI848" i="6"/>
  <c r="AH848" i="6"/>
  <c r="AG848" i="6"/>
  <c r="BU847" i="6"/>
  <c r="BG847" i="6"/>
  <c r="BF847" i="6"/>
  <c r="AM847" i="6"/>
  <c r="AL847" i="6"/>
  <c r="AK847" i="6"/>
  <c r="AJ847" i="6"/>
  <c r="AI847" i="6"/>
  <c r="AH847" i="6"/>
  <c r="AG847" i="6"/>
  <c r="BU846" i="6"/>
  <c r="BG846" i="6"/>
  <c r="BF846" i="6"/>
  <c r="AM846" i="6"/>
  <c r="AL846" i="6"/>
  <c r="AK846" i="6"/>
  <c r="AJ846" i="6"/>
  <c r="AI846" i="6"/>
  <c r="AH846" i="6"/>
  <c r="AG846" i="6"/>
  <c r="BU845" i="6"/>
  <c r="BG845" i="6"/>
  <c r="BF845" i="6"/>
  <c r="AM845" i="6"/>
  <c r="AL845" i="6"/>
  <c r="AK845" i="6"/>
  <c r="AJ845" i="6"/>
  <c r="AI845" i="6"/>
  <c r="AH845" i="6"/>
  <c r="AG845" i="6"/>
  <c r="BU844" i="6"/>
  <c r="BG844" i="6"/>
  <c r="BF844" i="6"/>
  <c r="AM844" i="6"/>
  <c r="AL844" i="6"/>
  <c r="AK844" i="6"/>
  <c r="AJ844" i="6"/>
  <c r="AI844" i="6"/>
  <c r="AH844" i="6"/>
  <c r="AG844" i="6"/>
  <c r="BU843" i="6"/>
  <c r="BG843" i="6"/>
  <c r="BF843" i="6"/>
  <c r="AM843" i="6"/>
  <c r="AL843" i="6"/>
  <c r="AK843" i="6"/>
  <c r="AJ843" i="6"/>
  <c r="AI843" i="6"/>
  <c r="AH843" i="6"/>
  <c r="AG843" i="6"/>
  <c r="BU842" i="6"/>
  <c r="BG842" i="6"/>
  <c r="BF842" i="6"/>
  <c r="AM842" i="6"/>
  <c r="AL842" i="6"/>
  <c r="AK842" i="6"/>
  <c r="AJ842" i="6"/>
  <c r="AI842" i="6"/>
  <c r="AH842" i="6"/>
  <c r="AG842" i="6"/>
  <c r="BU841" i="6"/>
  <c r="BG841" i="6"/>
  <c r="BF841" i="6"/>
  <c r="AM841" i="6"/>
  <c r="AL841" i="6"/>
  <c r="AK841" i="6"/>
  <c r="AJ841" i="6"/>
  <c r="AI841" i="6"/>
  <c r="AH841" i="6"/>
  <c r="AG841" i="6"/>
  <c r="BU840" i="6"/>
  <c r="BG840" i="6"/>
  <c r="BF840" i="6"/>
  <c r="AM840" i="6"/>
  <c r="AL840" i="6"/>
  <c r="AK840" i="6"/>
  <c r="AJ840" i="6"/>
  <c r="AI840" i="6"/>
  <c r="AH840" i="6"/>
  <c r="AG840" i="6"/>
  <c r="BU839" i="6"/>
  <c r="BG839" i="6"/>
  <c r="BF839" i="6"/>
  <c r="AM839" i="6"/>
  <c r="AL839" i="6"/>
  <c r="AK839" i="6"/>
  <c r="AJ839" i="6"/>
  <c r="AI839" i="6"/>
  <c r="AH839" i="6"/>
  <c r="AG839" i="6"/>
  <c r="BU838" i="6"/>
  <c r="BG838" i="6"/>
  <c r="BF838" i="6"/>
  <c r="AM838" i="6"/>
  <c r="AL838" i="6"/>
  <c r="AK838" i="6"/>
  <c r="AJ838" i="6"/>
  <c r="AI838" i="6"/>
  <c r="AH838" i="6"/>
  <c r="AG838" i="6"/>
  <c r="BU837" i="6"/>
  <c r="BG837" i="6"/>
  <c r="BF837" i="6"/>
  <c r="AM837" i="6"/>
  <c r="AL837" i="6"/>
  <c r="AK837" i="6"/>
  <c r="AJ837" i="6"/>
  <c r="AI837" i="6"/>
  <c r="AH837" i="6"/>
  <c r="AG837" i="6"/>
  <c r="BU836" i="6"/>
  <c r="BG836" i="6"/>
  <c r="BF836" i="6"/>
  <c r="AM836" i="6"/>
  <c r="AL836" i="6"/>
  <c r="AK836" i="6"/>
  <c r="AJ836" i="6"/>
  <c r="AI836" i="6"/>
  <c r="AH836" i="6"/>
  <c r="AG836" i="6"/>
  <c r="BU835" i="6"/>
  <c r="BG835" i="6"/>
  <c r="BF835" i="6"/>
  <c r="AM835" i="6"/>
  <c r="AL835" i="6"/>
  <c r="AK835" i="6"/>
  <c r="AJ835" i="6"/>
  <c r="AI835" i="6"/>
  <c r="AH835" i="6"/>
  <c r="AG835" i="6"/>
  <c r="BU834" i="6"/>
  <c r="BG834" i="6"/>
  <c r="BF834" i="6"/>
  <c r="AM834" i="6"/>
  <c r="AL834" i="6"/>
  <c r="AK834" i="6"/>
  <c r="AJ834" i="6"/>
  <c r="AI834" i="6"/>
  <c r="AH834" i="6"/>
  <c r="AG834" i="6"/>
  <c r="BU833" i="6"/>
  <c r="BG833" i="6"/>
  <c r="BF833" i="6"/>
  <c r="AM833" i="6"/>
  <c r="AL833" i="6"/>
  <c r="AK833" i="6"/>
  <c r="AJ833" i="6"/>
  <c r="AI833" i="6"/>
  <c r="AH833" i="6"/>
  <c r="AG833" i="6"/>
  <c r="BU832" i="6"/>
  <c r="BG832" i="6"/>
  <c r="BF832" i="6"/>
  <c r="AM832" i="6"/>
  <c r="AL832" i="6"/>
  <c r="AK832" i="6"/>
  <c r="AJ832" i="6"/>
  <c r="AI832" i="6"/>
  <c r="AH832" i="6"/>
  <c r="AG832" i="6"/>
  <c r="BU831" i="6"/>
  <c r="BG831" i="6"/>
  <c r="BF831" i="6"/>
  <c r="AM831" i="6"/>
  <c r="AL831" i="6"/>
  <c r="AK831" i="6"/>
  <c r="AJ831" i="6"/>
  <c r="AI831" i="6"/>
  <c r="AH831" i="6"/>
  <c r="AG831" i="6"/>
  <c r="BU830" i="6"/>
  <c r="BG830" i="6"/>
  <c r="BF830" i="6"/>
  <c r="AM830" i="6"/>
  <c r="AL830" i="6"/>
  <c r="AK830" i="6"/>
  <c r="AJ830" i="6"/>
  <c r="AI830" i="6"/>
  <c r="AH830" i="6"/>
  <c r="AG830" i="6"/>
  <c r="BU829" i="6"/>
  <c r="BG829" i="6"/>
  <c r="BF829" i="6"/>
  <c r="AM829" i="6"/>
  <c r="AL829" i="6"/>
  <c r="AK829" i="6"/>
  <c r="AJ829" i="6"/>
  <c r="AI829" i="6"/>
  <c r="AH829" i="6"/>
  <c r="AG829" i="6"/>
  <c r="BU828" i="6"/>
  <c r="BG828" i="6"/>
  <c r="BF828" i="6"/>
  <c r="AM828" i="6"/>
  <c r="AL828" i="6"/>
  <c r="AK828" i="6"/>
  <c r="AJ828" i="6"/>
  <c r="AI828" i="6"/>
  <c r="AH828" i="6"/>
  <c r="AG828" i="6"/>
  <c r="BU827" i="6"/>
  <c r="BG827" i="6"/>
  <c r="BF827" i="6"/>
  <c r="AM827" i="6"/>
  <c r="AL827" i="6"/>
  <c r="AK827" i="6"/>
  <c r="AJ827" i="6"/>
  <c r="AI827" i="6"/>
  <c r="AH827" i="6"/>
  <c r="AG827" i="6"/>
  <c r="BU826" i="6"/>
  <c r="BG826" i="6"/>
  <c r="BF826" i="6"/>
  <c r="AM826" i="6"/>
  <c r="AL826" i="6"/>
  <c r="AK826" i="6"/>
  <c r="AJ826" i="6"/>
  <c r="AI826" i="6"/>
  <c r="AH826" i="6"/>
  <c r="AG826" i="6"/>
  <c r="BU825" i="6"/>
  <c r="BG825" i="6"/>
  <c r="BF825" i="6"/>
  <c r="AM825" i="6"/>
  <c r="AL825" i="6"/>
  <c r="AK825" i="6"/>
  <c r="AJ825" i="6"/>
  <c r="AI825" i="6"/>
  <c r="AH825" i="6"/>
  <c r="AG825" i="6"/>
  <c r="BU824" i="6"/>
  <c r="BG824" i="6"/>
  <c r="BF824" i="6"/>
  <c r="AM824" i="6"/>
  <c r="AL824" i="6"/>
  <c r="AK824" i="6"/>
  <c r="AJ824" i="6"/>
  <c r="AI824" i="6"/>
  <c r="AH824" i="6"/>
  <c r="AG824" i="6"/>
  <c r="BU823" i="6"/>
  <c r="BG823" i="6"/>
  <c r="BF823" i="6"/>
  <c r="AM823" i="6"/>
  <c r="AL823" i="6"/>
  <c r="AK823" i="6"/>
  <c r="AJ823" i="6"/>
  <c r="AI823" i="6"/>
  <c r="AH823" i="6"/>
  <c r="AG823" i="6"/>
  <c r="BU822" i="6"/>
  <c r="BG822" i="6"/>
  <c r="BF822" i="6"/>
  <c r="AM822" i="6"/>
  <c r="AL822" i="6"/>
  <c r="AK822" i="6"/>
  <c r="AJ822" i="6"/>
  <c r="AI822" i="6"/>
  <c r="AH822" i="6"/>
  <c r="AG822" i="6"/>
  <c r="BU821" i="6"/>
  <c r="BG821" i="6"/>
  <c r="BF821" i="6"/>
  <c r="AM821" i="6"/>
  <c r="AL821" i="6"/>
  <c r="AK821" i="6"/>
  <c r="AJ821" i="6"/>
  <c r="AI821" i="6"/>
  <c r="AH821" i="6"/>
  <c r="AG821" i="6"/>
  <c r="BU820" i="6"/>
  <c r="BG820" i="6"/>
  <c r="BF820" i="6"/>
  <c r="AM820" i="6"/>
  <c r="AL820" i="6"/>
  <c r="AK820" i="6"/>
  <c r="AJ820" i="6"/>
  <c r="AI820" i="6"/>
  <c r="AH820" i="6"/>
  <c r="AG820" i="6"/>
  <c r="BU819" i="6"/>
  <c r="BG819" i="6"/>
  <c r="BF819" i="6"/>
  <c r="AM819" i="6"/>
  <c r="AL819" i="6"/>
  <c r="AK819" i="6"/>
  <c r="AJ819" i="6"/>
  <c r="AI819" i="6"/>
  <c r="AH819" i="6"/>
  <c r="AG819" i="6"/>
  <c r="BU818" i="6"/>
  <c r="BG818" i="6"/>
  <c r="BF818" i="6"/>
  <c r="AM818" i="6"/>
  <c r="AL818" i="6"/>
  <c r="AK818" i="6"/>
  <c r="AJ818" i="6"/>
  <c r="AI818" i="6"/>
  <c r="AH818" i="6"/>
  <c r="AG818" i="6"/>
  <c r="BU817" i="6"/>
  <c r="BG817" i="6"/>
  <c r="BF817" i="6"/>
  <c r="AM817" i="6"/>
  <c r="AL817" i="6"/>
  <c r="AK817" i="6"/>
  <c r="AJ817" i="6"/>
  <c r="AI817" i="6"/>
  <c r="AH817" i="6"/>
  <c r="AG817" i="6"/>
  <c r="BU816" i="6"/>
  <c r="BG816" i="6"/>
  <c r="BF816" i="6"/>
  <c r="AM816" i="6"/>
  <c r="AL816" i="6"/>
  <c r="AK816" i="6"/>
  <c r="AJ816" i="6"/>
  <c r="AI816" i="6"/>
  <c r="AH816" i="6"/>
  <c r="AG816" i="6"/>
  <c r="BU815" i="6"/>
  <c r="BG815" i="6"/>
  <c r="BF815" i="6"/>
  <c r="AM815" i="6"/>
  <c r="AL815" i="6"/>
  <c r="AK815" i="6"/>
  <c r="AJ815" i="6"/>
  <c r="AI815" i="6"/>
  <c r="AH815" i="6"/>
  <c r="AG815" i="6"/>
  <c r="BU814" i="6"/>
  <c r="BG814" i="6"/>
  <c r="BF814" i="6"/>
  <c r="AM814" i="6"/>
  <c r="AL814" i="6"/>
  <c r="AK814" i="6"/>
  <c r="AJ814" i="6"/>
  <c r="AI814" i="6"/>
  <c r="AH814" i="6"/>
  <c r="AG814" i="6"/>
  <c r="BU813" i="6"/>
  <c r="BG813" i="6"/>
  <c r="BF813" i="6"/>
  <c r="AM813" i="6"/>
  <c r="AL813" i="6"/>
  <c r="AK813" i="6"/>
  <c r="AJ813" i="6"/>
  <c r="AI813" i="6"/>
  <c r="AH813" i="6"/>
  <c r="AG813" i="6"/>
  <c r="BU812" i="6"/>
  <c r="BG812" i="6"/>
  <c r="BF812" i="6"/>
  <c r="AM812" i="6"/>
  <c r="AL812" i="6"/>
  <c r="AK812" i="6"/>
  <c r="AJ812" i="6"/>
  <c r="AI812" i="6"/>
  <c r="AH812" i="6"/>
  <c r="AG812" i="6"/>
  <c r="BU811" i="6"/>
  <c r="BG811" i="6"/>
  <c r="BF811" i="6"/>
  <c r="AM811" i="6"/>
  <c r="AL811" i="6"/>
  <c r="AK811" i="6"/>
  <c r="AJ811" i="6"/>
  <c r="AI811" i="6"/>
  <c r="AH811" i="6"/>
  <c r="AG811" i="6"/>
  <c r="BU810" i="6"/>
  <c r="BG810" i="6"/>
  <c r="BF810" i="6"/>
  <c r="AM810" i="6"/>
  <c r="AL810" i="6"/>
  <c r="AK810" i="6"/>
  <c r="AJ810" i="6"/>
  <c r="AI810" i="6"/>
  <c r="AH810" i="6"/>
  <c r="AG810" i="6"/>
  <c r="BU809" i="6"/>
  <c r="BG809" i="6"/>
  <c r="BF809" i="6"/>
  <c r="AM809" i="6"/>
  <c r="AL809" i="6"/>
  <c r="AK809" i="6"/>
  <c r="AJ809" i="6"/>
  <c r="AI809" i="6"/>
  <c r="AH809" i="6"/>
  <c r="AG809" i="6"/>
  <c r="BU808" i="6"/>
  <c r="BG808" i="6"/>
  <c r="BF808" i="6"/>
  <c r="AM808" i="6"/>
  <c r="AL808" i="6"/>
  <c r="AK808" i="6"/>
  <c r="AJ808" i="6"/>
  <c r="AI808" i="6"/>
  <c r="AH808" i="6"/>
  <c r="AG808" i="6"/>
  <c r="BU807" i="6"/>
  <c r="BG807" i="6"/>
  <c r="BF807" i="6"/>
  <c r="AM807" i="6"/>
  <c r="AL807" i="6"/>
  <c r="AK807" i="6"/>
  <c r="AJ807" i="6"/>
  <c r="AI807" i="6"/>
  <c r="AH807" i="6"/>
  <c r="AG807" i="6"/>
  <c r="BU806" i="6"/>
  <c r="BG806" i="6"/>
  <c r="BF806" i="6"/>
  <c r="AM806" i="6"/>
  <c r="AL806" i="6"/>
  <c r="AK806" i="6"/>
  <c r="AJ806" i="6"/>
  <c r="AI806" i="6"/>
  <c r="AH806" i="6"/>
  <c r="AG806" i="6"/>
  <c r="BU805" i="6"/>
  <c r="BG805" i="6"/>
  <c r="BF805" i="6"/>
  <c r="AM805" i="6"/>
  <c r="AL805" i="6"/>
  <c r="AK805" i="6"/>
  <c r="AJ805" i="6"/>
  <c r="AI805" i="6"/>
  <c r="AH805" i="6"/>
  <c r="AG805" i="6"/>
  <c r="BU804" i="6"/>
  <c r="BG804" i="6"/>
  <c r="BF804" i="6"/>
  <c r="AM804" i="6"/>
  <c r="AL804" i="6"/>
  <c r="AK804" i="6"/>
  <c r="AJ804" i="6"/>
  <c r="AI804" i="6"/>
  <c r="AH804" i="6"/>
  <c r="AG804" i="6"/>
  <c r="BU803" i="6"/>
  <c r="BG803" i="6"/>
  <c r="BF803" i="6"/>
  <c r="AM803" i="6"/>
  <c r="AL803" i="6"/>
  <c r="AK803" i="6"/>
  <c r="AJ803" i="6"/>
  <c r="AI803" i="6"/>
  <c r="AH803" i="6"/>
  <c r="AG803" i="6"/>
  <c r="BU802" i="6"/>
  <c r="BG802" i="6"/>
  <c r="BF802" i="6"/>
  <c r="AM802" i="6"/>
  <c r="AL802" i="6"/>
  <c r="AK802" i="6"/>
  <c r="AJ802" i="6"/>
  <c r="AI802" i="6"/>
  <c r="AH802" i="6"/>
  <c r="AG802" i="6"/>
  <c r="BU801" i="6"/>
  <c r="BG801" i="6"/>
  <c r="BF801" i="6"/>
  <c r="AM801" i="6"/>
  <c r="AL801" i="6"/>
  <c r="AK801" i="6"/>
  <c r="AJ801" i="6"/>
  <c r="AI801" i="6"/>
  <c r="AH801" i="6"/>
  <c r="AG801" i="6"/>
  <c r="BU800" i="6"/>
  <c r="BG800" i="6"/>
  <c r="BF800" i="6"/>
  <c r="AM800" i="6"/>
  <c r="AL800" i="6"/>
  <c r="AK800" i="6"/>
  <c r="AJ800" i="6"/>
  <c r="AI800" i="6"/>
  <c r="AH800" i="6"/>
  <c r="AG800" i="6"/>
  <c r="BU799" i="6"/>
  <c r="BG799" i="6"/>
  <c r="BF799" i="6"/>
  <c r="AM799" i="6"/>
  <c r="AL799" i="6"/>
  <c r="AK799" i="6"/>
  <c r="AJ799" i="6"/>
  <c r="AI799" i="6"/>
  <c r="AH799" i="6"/>
  <c r="AG799" i="6"/>
  <c r="BU798" i="6"/>
  <c r="BG798" i="6"/>
  <c r="BF798" i="6"/>
  <c r="AM798" i="6"/>
  <c r="AL798" i="6"/>
  <c r="AK798" i="6"/>
  <c r="AJ798" i="6"/>
  <c r="AI798" i="6"/>
  <c r="AH798" i="6"/>
  <c r="AG798" i="6"/>
  <c r="BU797" i="6"/>
  <c r="BG797" i="6"/>
  <c r="BF797" i="6"/>
  <c r="AM797" i="6"/>
  <c r="AL797" i="6"/>
  <c r="AK797" i="6"/>
  <c r="AJ797" i="6"/>
  <c r="AI797" i="6"/>
  <c r="AH797" i="6"/>
  <c r="AG797" i="6"/>
  <c r="BU796" i="6"/>
  <c r="BG796" i="6"/>
  <c r="BF796" i="6"/>
  <c r="AM796" i="6"/>
  <c r="AL796" i="6"/>
  <c r="AK796" i="6"/>
  <c r="AJ796" i="6"/>
  <c r="AI796" i="6"/>
  <c r="AH796" i="6"/>
  <c r="AG796" i="6"/>
  <c r="BU795" i="6"/>
  <c r="BG795" i="6"/>
  <c r="BF795" i="6"/>
  <c r="AM795" i="6"/>
  <c r="AL795" i="6"/>
  <c r="AK795" i="6"/>
  <c r="AJ795" i="6"/>
  <c r="AI795" i="6"/>
  <c r="AH795" i="6"/>
  <c r="AG795" i="6"/>
  <c r="BU794" i="6"/>
  <c r="BG794" i="6"/>
  <c r="BF794" i="6"/>
  <c r="AM794" i="6"/>
  <c r="AL794" i="6"/>
  <c r="AK794" i="6"/>
  <c r="AJ794" i="6"/>
  <c r="AI794" i="6"/>
  <c r="AH794" i="6"/>
  <c r="AG794" i="6"/>
  <c r="BU793" i="6"/>
  <c r="BG793" i="6"/>
  <c r="BF793" i="6"/>
  <c r="AM793" i="6"/>
  <c r="AL793" i="6"/>
  <c r="AK793" i="6"/>
  <c r="AJ793" i="6"/>
  <c r="AI793" i="6"/>
  <c r="AH793" i="6"/>
  <c r="AG793" i="6"/>
  <c r="BU792" i="6"/>
  <c r="BG792" i="6"/>
  <c r="BF792" i="6"/>
  <c r="AM792" i="6"/>
  <c r="AL792" i="6"/>
  <c r="AK792" i="6"/>
  <c r="AJ792" i="6"/>
  <c r="AI792" i="6"/>
  <c r="AH792" i="6"/>
  <c r="AG792" i="6"/>
  <c r="BU791" i="6"/>
  <c r="BG791" i="6"/>
  <c r="BF791" i="6"/>
  <c r="AM791" i="6"/>
  <c r="AL791" i="6"/>
  <c r="AK791" i="6"/>
  <c r="AJ791" i="6"/>
  <c r="AI791" i="6"/>
  <c r="AH791" i="6"/>
  <c r="AG791" i="6"/>
  <c r="BU790" i="6"/>
  <c r="BG790" i="6"/>
  <c r="BF790" i="6"/>
  <c r="AM790" i="6"/>
  <c r="AL790" i="6"/>
  <c r="AK790" i="6"/>
  <c r="AJ790" i="6"/>
  <c r="AI790" i="6"/>
  <c r="AH790" i="6"/>
  <c r="AG790" i="6"/>
  <c r="BU789" i="6"/>
  <c r="BG789" i="6"/>
  <c r="BF789" i="6"/>
  <c r="AM789" i="6"/>
  <c r="AL789" i="6"/>
  <c r="AK789" i="6"/>
  <c r="AJ789" i="6"/>
  <c r="AI789" i="6"/>
  <c r="AH789" i="6"/>
  <c r="AG789" i="6"/>
  <c r="BU788" i="6"/>
  <c r="BG788" i="6"/>
  <c r="BF788" i="6"/>
  <c r="AM788" i="6"/>
  <c r="AL788" i="6"/>
  <c r="AK788" i="6"/>
  <c r="AJ788" i="6"/>
  <c r="AI788" i="6"/>
  <c r="AH788" i="6"/>
  <c r="AG788" i="6"/>
  <c r="BU787" i="6"/>
  <c r="BG787" i="6"/>
  <c r="BF787" i="6"/>
  <c r="AM787" i="6"/>
  <c r="AL787" i="6"/>
  <c r="AK787" i="6"/>
  <c r="AJ787" i="6"/>
  <c r="AI787" i="6"/>
  <c r="AH787" i="6"/>
  <c r="AG787" i="6"/>
  <c r="BU786" i="6"/>
  <c r="BG786" i="6"/>
  <c r="BF786" i="6"/>
  <c r="AM786" i="6"/>
  <c r="AL786" i="6"/>
  <c r="AK786" i="6"/>
  <c r="AJ786" i="6"/>
  <c r="AI786" i="6"/>
  <c r="AH786" i="6"/>
  <c r="AG786" i="6"/>
  <c r="BU785" i="6"/>
  <c r="BG785" i="6"/>
  <c r="BF785" i="6"/>
  <c r="AM785" i="6"/>
  <c r="AL785" i="6"/>
  <c r="AK785" i="6"/>
  <c r="AJ785" i="6"/>
  <c r="AI785" i="6"/>
  <c r="AH785" i="6"/>
  <c r="AG785" i="6"/>
  <c r="BU784" i="6"/>
  <c r="BG784" i="6"/>
  <c r="BF784" i="6"/>
  <c r="AM784" i="6"/>
  <c r="AL784" i="6"/>
  <c r="AK784" i="6"/>
  <c r="AJ784" i="6"/>
  <c r="AI784" i="6"/>
  <c r="AH784" i="6"/>
  <c r="AG784" i="6"/>
  <c r="BU783" i="6"/>
  <c r="BG783" i="6"/>
  <c r="BF783" i="6"/>
  <c r="AM783" i="6"/>
  <c r="AL783" i="6"/>
  <c r="AK783" i="6"/>
  <c r="AJ783" i="6"/>
  <c r="AI783" i="6"/>
  <c r="AH783" i="6"/>
  <c r="AG783" i="6"/>
  <c r="BU782" i="6"/>
  <c r="BG782" i="6"/>
  <c r="BF782" i="6"/>
  <c r="AM782" i="6"/>
  <c r="AL782" i="6"/>
  <c r="AK782" i="6"/>
  <c r="AJ782" i="6"/>
  <c r="AI782" i="6"/>
  <c r="AH782" i="6"/>
  <c r="AG782" i="6"/>
  <c r="BU781" i="6"/>
  <c r="BG781" i="6"/>
  <c r="BF781" i="6"/>
  <c r="AM781" i="6"/>
  <c r="AL781" i="6"/>
  <c r="AK781" i="6"/>
  <c r="AJ781" i="6"/>
  <c r="AI781" i="6"/>
  <c r="AH781" i="6"/>
  <c r="AG781" i="6"/>
  <c r="BU780" i="6"/>
  <c r="BG780" i="6"/>
  <c r="BF780" i="6"/>
  <c r="AM780" i="6"/>
  <c r="AL780" i="6"/>
  <c r="AK780" i="6"/>
  <c r="AJ780" i="6"/>
  <c r="AI780" i="6"/>
  <c r="AH780" i="6"/>
  <c r="AG780" i="6"/>
  <c r="BU779" i="6"/>
  <c r="BG779" i="6"/>
  <c r="BF779" i="6"/>
  <c r="AM779" i="6"/>
  <c r="AL779" i="6"/>
  <c r="AK779" i="6"/>
  <c r="AJ779" i="6"/>
  <c r="AI779" i="6"/>
  <c r="AH779" i="6"/>
  <c r="AG779" i="6"/>
  <c r="BU778" i="6"/>
  <c r="BG778" i="6"/>
  <c r="BF778" i="6"/>
  <c r="AM778" i="6"/>
  <c r="AL778" i="6"/>
  <c r="AK778" i="6"/>
  <c r="AJ778" i="6"/>
  <c r="AI778" i="6"/>
  <c r="AH778" i="6"/>
  <c r="AG778" i="6"/>
  <c r="BU777" i="6"/>
  <c r="BG777" i="6"/>
  <c r="BF777" i="6"/>
  <c r="AM777" i="6"/>
  <c r="AL777" i="6"/>
  <c r="AK777" i="6"/>
  <c r="AJ777" i="6"/>
  <c r="AI777" i="6"/>
  <c r="AH777" i="6"/>
  <c r="AG777" i="6"/>
  <c r="BU776" i="6"/>
  <c r="BG776" i="6"/>
  <c r="BF776" i="6"/>
  <c r="AM776" i="6"/>
  <c r="AL776" i="6"/>
  <c r="AK776" i="6"/>
  <c r="AJ776" i="6"/>
  <c r="AI776" i="6"/>
  <c r="AH776" i="6"/>
  <c r="AG776" i="6"/>
  <c r="BU775" i="6"/>
  <c r="BG775" i="6"/>
  <c r="BF775" i="6"/>
  <c r="AM775" i="6"/>
  <c r="AL775" i="6"/>
  <c r="AK775" i="6"/>
  <c r="AJ775" i="6"/>
  <c r="AI775" i="6"/>
  <c r="AH775" i="6"/>
  <c r="AG775" i="6"/>
  <c r="BU774" i="6"/>
  <c r="BG774" i="6"/>
  <c r="BF774" i="6"/>
  <c r="AM774" i="6"/>
  <c r="AL774" i="6"/>
  <c r="AK774" i="6"/>
  <c r="AJ774" i="6"/>
  <c r="AI774" i="6"/>
  <c r="AH774" i="6"/>
  <c r="AG774" i="6"/>
  <c r="BU773" i="6"/>
  <c r="BG773" i="6"/>
  <c r="BF773" i="6"/>
  <c r="AM773" i="6"/>
  <c r="AL773" i="6"/>
  <c r="AK773" i="6"/>
  <c r="AJ773" i="6"/>
  <c r="AI773" i="6"/>
  <c r="AH773" i="6"/>
  <c r="AG773" i="6"/>
  <c r="BU772" i="6"/>
  <c r="BG772" i="6"/>
  <c r="BF772" i="6"/>
  <c r="AM772" i="6"/>
  <c r="AL772" i="6"/>
  <c r="AK772" i="6"/>
  <c r="AJ772" i="6"/>
  <c r="AI772" i="6"/>
  <c r="AH772" i="6"/>
  <c r="AG772" i="6"/>
  <c r="BU771" i="6"/>
  <c r="BG771" i="6"/>
  <c r="BF771" i="6"/>
  <c r="AM771" i="6"/>
  <c r="AL771" i="6"/>
  <c r="AK771" i="6"/>
  <c r="AJ771" i="6"/>
  <c r="AI771" i="6"/>
  <c r="AH771" i="6"/>
  <c r="AG771" i="6"/>
  <c r="BU770" i="6"/>
  <c r="BG770" i="6"/>
  <c r="BF770" i="6"/>
  <c r="AM770" i="6"/>
  <c r="AL770" i="6"/>
  <c r="AK770" i="6"/>
  <c r="AJ770" i="6"/>
  <c r="AI770" i="6"/>
  <c r="AH770" i="6"/>
  <c r="AG770" i="6"/>
  <c r="BU769" i="6"/>
  <c r="BG769" i="6"/>
  <c r="BF769" i="6"/>
  <c r="AM769" i="6"/>
  <c r="AL769" i="6"/>
  <c r="AK769" i="6"/>
  <c r="AJ769" i="6"/>
  <c r="AI769" i="6"/>
  <c r="AH769" i="6"/>
  <c r="AG769" i="6"/>
  <c r="BU768" i="6"/>
  <c r="BG768" i="6"/>
  <c r="BF768" i="6"/>
  <c r="AM768" i="6"/>
  <c r="AL768" i="6"/>
  <c r="AK768" i="6"/>
  <c r="AJ768" i="6"/>
  <c r="AI768" i="6"/>
  <c r="AH768" i="6"/>
  <c r="AG768" i="6"/>
  <c r="BU767" i="6"/>
  <c r="BG767" i="6"/>
  <c r="BF767" i="6"/>
  <c r="AM767" i="6"/>
  <c r="AL767" i="6"/>
  <c r="AK767" i="6"/>
  <c r="AJ767" i="6"/>
  <c r="AI767" i="6"/>
  <c r="AH767" i="6"/>
  <c r="AG767" i="6"/>
  <c r="BU766" i="6"/>
  <c r="BG766" i="6"/>
  <c r="BF766" i="6"/>
  <c r="AM766" i="6"/>
  <c r="AL766" i="6"/>
  <c r="AK766" i="6"/>
  <c r="AJ766" i="6"/>
  <c r="AI766" i="6"/>
  <c r="AH766" i="6"/>
  <c r="AG766" i="6"/>
  <c r="BU765" i="6"/>
  <c r="BG765" i="6"/>
  <c r="BF765" i="6"/>
  <c r="AM765" i="6"/>
  <c r="AL765" i="6"/>
  <c r="AK765" i="6"/>
  <c r="AJ765" i="6"/>
  <c r="AI765" i="6"/>
  <c r="AH765" i="6"/>
  <c r="AG765" i="6"/>
  <c r="BU764" i="6"/>
  <c r="BG764" i="6"/>
  <c r="BF764" i="6"/>
  <c r="AM764" i="6"/>
  <c r="AL764" i="6"/>
  <c r="AK764" i="6"/>
  <c r="AJ764" i="6"/>
  <c r="AI764" i="6"/>
  <c r="AH764" i="6"/>
  <c r="AG764" i="6"/>
  <c r="BU763" i="6"/>
  <c r="BG763" i="6"/>
  <c r="BF763" i="6"/>
  <c r="AM763" i="6"/>
  <c r="AL763" i="6"/>
  <c r="AK763" i="6"/>
  <c r="AJ763" i="6"/>
  <c r="AI763" i="6"/>
  <c r="AH763" i="6"/>
  <c r="AG763" i="6"/>
  <c r="BU762" i="6"/>
  <c r="BG762" i="6"/>
  <c r="BF762" i="6"/>
  <c r="AM762" i="6"/>
  <c r="AL762" i="6"/>
  <c r="AK762" i="6"/>
  <c r="AJ762" i="6"/>
  <c r="AI762" i="6"/>
  <c r="AH762" i="6"/>
  <c r="AG762" i="6"/>
  <c r="BU761" i="6"/>
  <c r="BG761" i="6"/>
  <c r="BF761" i="6"/>
  <c r="AM761" i="6"/>
  <c r="AL761" i="6"/>
  <c r="AK761" i="6"/>
  <c r="AJ761" i="6"/>
  <c r="AI761" i="6"/>
  <c r="AH761" i="6"/>
  <c r="AG761" i="6"/>
  <c r="BU760" i="6"/>
  <c r="BG760" i="6"/>
  <c r="BF760" i="6"/>
  <c r="AM760" i="6"/>
  <c r="AL760" i="6"/>
  <c r="AK760" i="6"/>
  <c r="AJ760" i="6"/>
  <c r="AI760" i="6"/>
  <c r="AH760" i="6"/>
  <c r="AG760" i="6"/>
  <c r="BU759" i="6"/>
  <c r="BG759" i="6"/>
  <c r="BF759" i="6"/>
  <c r="AM759" i="6"/>
  <c r="AL759" i="6"/>
  <c r="AK759" i="6"/>
  <c r="AJ759" i="6"/>
  <c r="AI759" i="6"/>
  <c r="AH759" i="6"/>
  <c r="AG759" i="6"/>
  <c r="BU758" i="6"/>
  <c r="BG758" i="6"/>
  <c r="BF758" i="6"/>
  <c r="AM758" i="6"/>
  <c r="AL758" i="6"/>
  <c r="AK758" i="6"/>
  <c r="AJ758" i="6"/>
  <c r="AI758" i="6"/>
  <c r="AH758" i="6"/>
  <c r="AG758" i="6"/>
  <c r="BU757" i="6"/>
  <c r="BG757" i="6"/>
  <c r="BF757" i="6"/>
  <c r="AM757" i="6"/>
  <c r="AL757" i="6"/>
  <c r="AK757" i="6"/>
  <c r="AJ757" i="6"/>
  <c r="AI757" i="6"/>
  <c r="AH757" i="6"/>
  <c r="AG757" i="6"/>
  <c r="BU756" i="6"/>
  <c r="BG756" i="6"/>
  <c r="BF756" i="6"/>
  <c r="AM756" i="6"/>
  <c r="AL756" i="6"/>
  <c r="AK756" i="6"/>
  <c r="AJ756" i="6"/>
  <c r="AI756" i="6"/>
  <c r="AH756" i="6"/>
  <c r="AG756" i="6"/>
  <c r="BU755" i="6"/>
  <c r="BG755" i="6"/>
  <c r="BF755" i="6"/>
  <c r="AM755" i="6"/>
  <c r="AL755" i="6"/>
  <c r="AK755" i="6"/>
  <c r="AJ755" i="6"/>
  <c r="AI755" i="6"/>
  <c r="AH755" i="6"/>
  <c r="AG755" i="6"/>
  <c r="BU754" i="6"/>
  <c r="BG754" i="6"/>
  <c r="BF754" i="6"/>
  <c r="AM754" i="6"/>
  <c r="AL754" i="6"/>
  <c r="AK754" i="6"/>
  <c r="AJ754" i="6"/>
  <c r="AI754" i="6"/>
  <c r="AH754" i="6"/>
  <c r="AG754" i="6"/>
  <c r="BU753" i="6"/>
  <c r="BG753" i="6"/>
  <c r="BF753" i="6"/>
  <c r="AM753" i="6"/>
  <c r="AL753" i="6"/>
  <c r="AK753" i="6"/>
  <c r="AJ753" i="6"/>
  <c r="AI753" i="6"/>
  <c r="AH753" i="6"/>
  <c r="AG753" i="6"/>
  <c r="BU752" i="6"/>
  <c r="BG752" i="6"/>
  <c r="BF752" i="6"/>
  <c r="AM752" i="6"/>
  <c r="AL752" i="6"/>
  <c r="AK752" i="6"/>
  <c r="AJ752" i="6"/>
  <c r="AI752" i="6"/>
  <c r="AH752" i="6"/>
  <c r="AG752" i="6"/>
  <c r="BU751" i="6"/>
  <c r="BG751" i="6"/>
  <c r="BF751" i="6"/>
  <c r="AM751" i="6"/>
  <c r="AL751" i="6"/>
  <c r="AK751" i="6"/>
  <c r="AJ751" i="6"/>
  <c r="AI751" i="6"/>
  <c r="AH751" i="6"/>
  <c r="AG751" i="6"/>
  <c r="BU750" i="6"/>
  <c r="BG750" i="6"/>
  <c r="BF750" i="6"/>
  <c r="AM750" i="6"/>
  <c r="AL750" i="6"/>
  <c r="AK750" i="6"/>
  <c r="AJ750" i="6"/>
  <c r="AI750" i="6"/>
  <c r="AH750" i="6"/>
  <c r="AG750" i="6"/>
  <c r="BU749" i="6"/>
  <c r="BG749" i="6"/>
  <c r="BF749" i="6"/>
  <c r="AM749" i="6"/>
  <c r="AL749" i="6"/>
  <c r="AK749" i="6"/>
  <c r="AJ749" i="6"/>
  <c r="AI749" i="6"/>
  <c r="AH749" i="6"/>
  <c r="AG749" i="6"/>
  <c r="BU748" i="6"/>
  <c r="BG748" i="6"/>
  <c r="BF748" i="6"/>
  <c r="AM748" i="6"/>
  <c r="AL748" i="6"/>
  <c r="AK748" i="6"/>
  <c r="AJ748" i="6"/>
  <c r="AI748" i="6"/>
  <c r="AH748" i="6"/>
  <c r="AG748" i="6"/>
  <c r="BU747" i="6"/>
  <c r="BG747" i="6"/>
  <c r="BF747" i="6"/>
  <c r="AM747" i="6"/>
  <c r="AL747" i="6"/>
  <c r="AK747" i="6"/>
  <c r="AJ747" i="6"/>
  <c r="AI747" i="6"/>
  <c r="AH747" i="6"/>
  <c r="AG747" i="6"/>
  <c r="BU746" i="6"/>
  <c r="BG746" i="6"/>
  <c r="BF746" i="6"/>
  <c r="AM746" i="6"/>
  <c r="AL746" i="6"/>
  <c r="AK746" i="6"/>
  <c r="AJ746" i="6"/>
  <c r="AI746" i="6"/>
  <c r="AH746" i="6"/>
  <c r="AG746" i="6"/>
  <c r="BU745" i="6"/>
  <c r="BG745" i="6"/>
  <c r="BF745" i="6"/>
  <c r="AM745" i="6"/>
  <c r="AL745" i="6"/>
  <c r="AK745" i="6"/>
  <c r="AJ745" i="6"/>
  <c r="AI745" i="6"/>
  <c r="AH745" i="6"/>
  <c r="AG745" i="6"/>
  <c r="BU744" i="6"/>
  <c r="BG744" i="6"/>
  <c r="BF744" i="6"/>
  <c r="AM744" i="6"/>
  <c r="AL744" i="6"/>
  <c r="AK744" i="6"/>
  <c r="AJ744" i="6"/>
  <c r="AI744" i="6"/>
  <c r="AH744" i="6"/>
  <c r="AG744" i="6"/>
  <c r="BU743" i="6"/>
  <c r="BG743" i="6"/>
  <c r="BF743" i="6"/>
  <c r="AM743" i="6"/>
  <c r="AL743" i="6"/>
  <c r="AK743" i="6"/>
  <c r="AJ743" i="6"/>
  <c r="AI743" i="6"/>
  <c r="AH743" i="6"/>
  <c r="AG743" i="6"/>
  <c r="BU742" i="6"/>
  <c r="BG742" i="6"/>
  <c r="BF742" i="6"/>
  <c r="AM742" i="6"/>
  <c r="AL742" i="6"/>
  <c r="AK742" i="6"/>
  <c r="AJ742" i="6"/>
  <c r="AI742" i="6"/>
  <c r="AH742" i="6"/>
  <c r="AG742" i="6"/>
  <c r="BU741" i="6"/>
  <c r="BG741" i="6"/>
  <c r="BF741" i="6"/>
  <c r="AM741" i="6"/>
  <c r="AL741" i="6"/>
  <c r="AK741" i="6"/>
  <c r="AJ741" i="6"/>
  <c r="AI741" i="6"/>
  <c r="AH741" i="6"/>
  <c r="AG741" i="6"/>
  <c r="BU740" i="6"/>
  <c r="BG740" i="6"/>
  <c r="BF740" i="6"/>
  <c r="AM740" i="6"/>
  <c r="AL740" i="6"/>
  <c r="AK740" i="6"/>
  <c r="AJ740" i="6"/>
  <c r="AI740" i="6"/>
  <c r="AH740" i="6"/>
  <c r="AG740" i="6"/>
  <c r="BU739" i="6"/>
  <c r="BG739" i="6"/>
  <c r="BF739" i="6"/>
  <c r="AM739" i="6"/>
  <c r="AL739" i="6"/>
  <c r="AK739" i="6"/>
  <c r="AJ739" i="6"/>
  <c r="AI739" i="6"/>
  <c r="AH739" i="6"/>
  <c r="AG739" i="6"/>
  <c r="BU738" i="6"/>
  <c r="BG738" i="6"/>
  <c r="BF738" i="6"/>
  <c r="AM738" i="6"/>
  <c r="AL738" i="6"/>
  <c r="AK738" i="6"/>
  <c r="AJ738" i="6"/>
  <c r="AI738" i="6"/>
  <c r="AH738" i="6"/>
  <c r="AG738" i="6"/>
  <c r="BU737" i="6"/>
  <c r="BG737" i="6"/>
  <c r="BF737" i="6"/>
  <c r="AM737" i="6"/>
  <c r="AL737" i="6"/>
  <c r="AK737" i="6"/>
  <c r="AJ737" i="6"/>
  <c r="AI737" i="6"/>
  <c r="AH737" i="6"/>
  <c r="AG737" i="6"/>
  <c r="BU736" i="6"/>
  <c r="BG736" i="6"/>
  <c r="BF736" i="6"/>
  <c r="AM736" i="6"/>
  <c r="AL736" i="6"/>
  <c r="AK736" i="6"/>
  <c r="AJ736" i="6"/>
  <c r="AI736" i="6"/>
  <c r="AH736" i="6"/>
  <c r="AG736" i="6"/>
  <c r="BU735" i="6"/>
  <c r="BG735" i="6"/>
  <c r="BF735" i="6"/>
  <c r="AM735" i="6"/>
  <c r="AL735" i="6"/>
  <c r="AK735" i="6"/>
  <c r="AJ735" i="6"/>
  <c r="AI735" i="6"/>
  <c r="AH735" i="6"/>
  <c r="AG735" i="6"/>
  <c r="BU734" i="6"/>
  <c r="BG734" i="6"/>
  <c r="BF734" i="6"/>
  <c r="AM734" i="6"/>
  <c r="AL734" i="6"/>
  <c r="AK734" i="6"/>
  <c r="AJ734" i="6"/>
  <c r="AI734" i="6"/>
  <c r="AH734" i="6"/>
  <c r="AG734" i="6"/>
  <c r="BU733" i="6"/>
  <c r="BG733" i="6"/>
  <c r="BF733" i="6"/>
  <c r="AM733" i="6"/>
  <c r="AL733" i="6"/>
  <c r="AK733" i="6"/>
  <c r="AJ733" i="6"/>
  <c r="AI733" i="6"/>
  <c r="AH733" i="6"/>
  <c r="AG733" i="6"/>
  <c r="BU732" i="6"/>
  <c r="BG732" i="6"/>
  <c r="BF732" i="6"/>
  <c r="AM732" i="6"/>
  <c r="AL732" i="6"/>
  <c r="AK732" i="6"/>
  <c r="AJ732" i="6"/>
  <c r="AI732" i="6"/>
  <c r="AH732" i="6"/>
  <c r="AG732" i="6"/>
  <c r="BU731" i="6"/>
  <c r="BG731" i="6"/>
  <c r="BF731" i="6"/>
  <c r="AM731" i="6"/>
  <c r="AL731" i="6"/>
  <c r="AK731" i="6"/>
  <c r="AJ731" i="6"/>
  <c r="AI731" i="6"/>
  <c r="AH731" i="6"/>
  <c r="AG731" i="6"/>
  <c r="BU730" i="6"/>
  <c r="BG730" i="6"/>
  <c r="BF730" i="6"/>
  <c r="AM730" i="6"/>
  <c r="AL730" i="6"/>
  <c r="AK730" i="6"/>
  <c r="AJ730" i="6"/>
  <c r="AI730" i="6"/>
  <c r="AH730" i="6"/>
  <c r="AG730" i="6"/>
  <c r="BU729" i="6"/>
  <c r="BG729" i="6"/>
  <c r="BF729" i="6"/>
  <c r="AM729" i="6"/>
  <c r="AL729" i="6"/>
  <c r="AK729" i="6"/>
  <c r="AJ729" i="6"/>
  <c r="AI729" i="6"/>
  <c r="AH729" i="6"/>
  <c r="AG729" i="6"/>
  <c r="BU728" i="6"/>
  <c r="BG728" i="6"/>
  <c r="BF728" i="6"/>
  <c r="AM728" i="6"/>
  <c r="AL728" i="6"/>
  <c r="AK728" i="6"/>
  <c r="AJ728" i="6"/>
  <c r="AI728" i="6"/>
  <c r="AH728" i="6"/>
  <c r="AG728" i="6"/>
  <c r="BU727" i="6"/>
  <c r="BG727" i="6"/>
  <c r="BF727" i="6"/>
  <c r="AM727" i="6"/>
  <c r="AL727" i="6"/>
  <c r="AK727" i="6"/>
  <c r="AJ727" i="6"/>
  <c r="AI727" i="6"/>
  <c r="AH727" i="6"/>
  <c r="AG727" i="6"/>
  <c r="BU726" i="6"/>
  <c r="BG726" i="6"/>
  <c r="BF726" i="6"/>
  <c r="AM726" i="6"/>
  <c r="AL726" i="6"/>
  <c r="AK726" i="6"/>
  <c r="AJ726" i="6"/>
  <c r="AI726" i="6"/>
  <c r="AH726" i="6"/>
  <c r="AG726" i="6"/>
  <c r="BU725" i="6"/>
  <c r="BG725" i="6"/>
  <c r="BF725" i="6"/>
  <c r="AM725" i="6"/>
  <c r="AL725" i="6"/>
  <c r="AK725" i="6"/>
  <c r="AJ725" i="6"/>
  <c r="AI725" i="6"/>
  <c r="AH725" i="6"/>
  <c r="AG725" i="6"/>
  <c r="BU724" i="6"/>
  <c r="BG724" i="6"/>
  <c r="BF724" i="6"/>
  <c r="AM724" i="6"/>
  <c r="AL724" i="6"/>
  <c r="AK724" i="6"/>
  <c r="AJ724" i="6"/>
  <c r="AI724" i="6"/>
  <c r="AH724" i="6"/>
  <c r="AG724" i="6"/>
  <c r="BU723" i="6"/>
  <c r="BG723" i="6"/>
  <c r="BF723" i="6"/>
  <c r="AM723" i="6"/>
  <c r="AL723" i="6"/>
  <c r="AK723" i="6"/>
  <c r="AJ723" i="6"/>
  <c r="AI723" i="6"/>
  <c r="AH723" i="6"/>
  <c r="AG723" i="6"/>
  <c r="BU722" i="6"/>
  <c r="BG722" i="6"/>
  <c r="BF722" i="6"/>
  <c r="AM722" i="6"/>
  <c r="AL722" i="6"/>
  <c r="AK722" i="6"/>
  <c r="AJ722" i="6"/>
  <c r="AI722" i="6"/>
  <c r="AH722" i="6"/>
  <c r="AG722" i="6"/>
  <c r="BU721" i="6"/>
  <c r="BG721" i="6"/>
  <c r="BF721" i="6"/>
  <c r="AM721" i="6"/>
  <c r="AL721" i="6"/>
  <c r="AK721" i="6"/>
  <c r="AJ721" i="6"/>
  <c r="AI721" i="6"/>
  <c r="AH721" i="6"/>
  <c r="AG721" i="6"/>
  <c r="BU720" i="6"/>
  <c r="BG720" i="6"/>
  <c r="BF720" i="6"/>
  <c r="AM720" i="6"/>
  <c r="AL720" i="6"/>
  <c r="AK720" i="6"/>
  <c r="AJ720" i="6"/>
  <c r="AI720" i="6"/>
  <c r="AH720" i="6"/>
  <c r="AG720" i="6"/>
  <c r="BU719" i="6"/>
  <c r="BG719" i="6"/>
  <c r="BF719" i="6"/>
  <c r="AM719" i="6"/>
  <c r="AL719" i="6"/>
  <c r="AK719" i="6"/>
  <c r="AJ719" i="6"/>
  <c r="AI719" i="6"/>
  <c r="AH719" i="6"/>
  <c r="AG719" i="6"/>
  <c r="BU718" i="6"/>
  <c r="BG718" i="6"/>
  <c r="BF718" i="6"/>
  <c r="AM718" i="6"/>
  <c r="AL718" i="6"/>
  <c r="AK718" i="6"/>
  <c r="AJ718" i="6"/>
  <c r="AI718" i="6"/>
  <c r="AH718" i="6"/>
  <c r="AG718" i="6"/>
  <c r="BU717" i="6"/>
  <c r="BG717" i="6"/>
  <c r="BF717" i="6"/>
  <c r="AM717" i="6"/>
  <c r="AL717" i="6"/>
  <c r="AK717" i="6"/>
  <c r="AJ717" i="6"/>
  <c r="AI717" i="6"/>
  <c r="AH717" i="6"/>
  <c r="AG717" i="6"/>
  <c r="BU716" i="6"/>
  <c r="BG716" i="6"/>
  <c r="BF716" i="6"/>
  <c r="AM716" i="6"/>
  <c r="AL716" i="6"/>
  <c r="AK716" i="6"/>
  <c r="AJ716" i="6"/>
  <c r="AI716" i="6"/>
  <c r="AH716" i="6"/>
  <c r="AG716" i="6"/>
  <c r="BU715" i="6"/>
  <c r="BG715" i="6"/>
  <c r="BF715" i="6"/>
  <c r="AM715" i="6"/>
  <c r="AL715" i="6"/>
  <c r="AK715" i="6"/>
  <c r="AJ715" i="6"/>
  <c r="AI715" i="6"/>
  <c r="AH715" i="6"/>
  <c r="AG715" i="6"/>
  <c r="BU714" i="6"/>
  <c r="BG714" i="6"/>
  <c r="BF714" i="6"/>
  <c r="AM714" i="6"/>
  <c r="AL714" i="6"/>
  <c r="AK714" i="6"/>
  <c r="AJ714" i="6"/>
  <c r="AI714" i="6"/>
  <c r="AH714" i="6"/>
  <c r="AG714" i="6"/>
  <c r="BU713" i="6"/>
  <c r="BG713" i="6"/>
  <c r="BF713" i="6"/>
  <c r="AM713" i="6"/>
  <c r="AL713" i="6"/>
  <c r="AK713" i="6"/>
  <c r="AJ713" i="6"/>
  <c r="AI713" i="6"/>
  <c r="AH713" i="6"/>
  <c r="AG713" i="6"/>
  <c r="BU712" i="6"/>
  <c r="BG712" i="6"/>
  <c r="BF712" i="6"/>
  <c r="AM712" i="6"/>
  <c r="AL712" i="6"/>
  <c r="AK712" i="6"/>
  <c r="AJ712" i="6"/>
  <c r="AI712" i="6"/>
  <c r="AH712" i="6"/>
  <c r="AG712" i="6"/>
  <c r="BU711" i="6"/>
  <c r="BG711" i="6"/>
  <c r="BF711" i="6"/>
  <c r="AM711" i="6"/>
  <c r="AL711" i="6"/>
  <c r="AK711" i="6"/>
  <c r="AJ711" i="6"/>
  <c r="AI711" i="6"/>
  <c r="AH711" i="6"/>
  <c r="AG711" i="6"/>
  <c r="BU710" i="6"/>
  <c r="BG710" i="6"/>
  <c r="BF710" i="6"/>
  <c r="AM710" i="6"/>
  <c r="AL710" i="6"/>
  <c r="AK710" i="6"/>
  <c r="AJ710" i="6"/>
  <c r="AI710" i="6"/>
  <c r="AH710" i="6"/>
  <c r="AG710" i="6"/>
  <c r="BU709" i="6"/>
  <c r="BG709" i="6"/>
  <c r="BF709" i="6"/>
  <c r="AM709" i="6"/>
  <c r="AL709" i="6"/>
  <c r="AK709" i="6"/>
  <c r="AJ709" i="6"/>
  <c r="AI709" i="6"/>
  <c r="AH709" i="6"/>
  <c r="AG709" i="6"/>
  <c r="BU708" i="6"/>
  <c r="BG708" i="6"/>
  <c r="BF708" i="6"/>
  <c r="AM708" i="6"/>
  <c r="AL708" i="6"/>
  <c r="AK708" i="6"/>
  <c r="AJ708" i="6"/>
  <c r="AI708" i="6"/>
  <c r="AH708" i="6"/>
  <c r="AG708" i="6"/>
  <c r="BU707" i="6"/>
  <c r="BG707" i="6"/>
  <c r="BF707" i="6"/>
  <c r="AM707" i="6"/>
  <c r="AL707" i="6"/>
  <c r="AK707" i="6"/>
  <c r="AJ707" i="6"/>
  <c r="AI707" i="6"/>
  <c r="AH707" i="6"/>
  <c r="AG707" i="6"/>
  <c r="BU706" i="6"/>
  <c r="BG706" i="6"/>
  <c r="BF706" i="6"/>
  <c r="AM706" i="6"/>
  <c r="AL706" i="6"/>
  <c r="AK706" i="6"/>
  <c r="AJ706" i="6"/>
  <c r="AI706" i="6"/>
  <c r="AH706" i="6"/>
  <c r="AG706" i="6"/>
  <c r="BU705" i="6"/>
  <c r="BG705" i="6"/>
  <c r="BF705" i="6"/>
  <c r="AM705" i="6"/>
  <c r="AL705" i="6"/>
  <c r="AK705" i="6"/>
  <c r="AJ705" i="6"/>
  <c r="AI705" i="6"/>
  <c r="AH705" i="6"/>
  <c r="AG705" i="6"/>
  <c r="BU704" i="6"/>
  <c r="BG704" i="6"/>
  <c r="BF704" i="6"/>
  <c r="AM704" i="6"/>
  <c r="AL704" i="6"/>
  <c r="AK704" i="6"/>
  <c r="AJ704" i="6"/>
  <c r="AI704" i="6"/>
  <c r="AH704" i="6"/>
  <c r="AG704" i="6"/>
  <c r="BU703" i="6"/>
  <c r="BG703" i="6"/>
  <c r="BF703" i="6"/>
  <c r="AM703" i="6"/>
  <c r="AL703" i="6"/>
  <c r="AK703" i="6"/>
  <c r="AJ703" i="6"/>
  <c r="AI703" i="6"/>
  <c r="AH703" i="6"/>
  <c r="AG703" i="6"/>
  <c r="BU702" i="6"/>
  <c r="BG702" i="6"/>
  <c r="BF702" i="6"/>
  <c r="AM702" i="6"/>
  <c r="AL702" i="6"/>
  <c r="AK702" i="6"/>
  <c r="AJ702" i="6"/>
  <c r="AI702" i="6"/>
  <c r="AH702" i="6"/>
  <c r="AG702" i="6"/>
  <c r="BU701" i="6"/>
  <c r="BG701" i="6"/>
  <c r="BF701" i="6"/>
  <c r="AM701" i="6"/>
  <c r="AL701" i="6"/>
  <c r="AK701" i="6"/>
  <c r="AJ701" i="6"/>
  <c r="AI701" i="6"/>
  <c r="AH701" i="6"/>
  <c r="AG701" i="6"/>
  <c r="BU700" i="6"/>
  <c r="BG700" i="6"/>
  <c r="BF700" i="6"/>
  <c r="AM700" i="6"/>
  <c r="AL700" i="6"/>
  <c r="AK700" i="6"/>
  <c r="AJ700" i="6"/>
  <c r="AI700" i="6"/>
  <c r="AH700" i="6"/>
  <c r="AG700" i="6"/>
  <c r="BU699" i="6"/>
  <c r="BG699" i="6"/>
  <c r="BF699" i="6"/>
  <c r="AM699" i="6"/>
  <c r="AL699" i="6"/>
  <c r="AK699" i="6"/>
  <c r="AJ699" i="6"/>
  <c r="AI699" i="6"/>
  <c r="AH699" i="6"/>
  <c r="AG699" i="6"/>
  <c r="BU698" i="6"/>
  <c r="BG698" i="6"/>
  <c r="BF698" i="6"/>
  <c r="AM698" i="6"/>
  <c r="AL698" i="6"/>
  <c r="AK698" i="6"/>
  <c r="AJ698" i="6"/>
  <c r="AI698" i="6"/>
  <c r="AH698" i="6"/>
  <c r="AG698" i="6"/>
  <c r="BU697" i="6"/>
  <c r="BG697" i="6"/>
  <c r="BF697" i="6"/>
  <c r="AM697" i="6"/>
  <c r="AL697" i="6"/>
  <c r="AK697" i="6"/>
  <c r="AJ697" i="6"/>
  <c r="AI697" i="6"/>
  <c r="AH697" i="6"/>
  <c r="AG697" i="6"/>
  <c r="BU696" i="6"/>
  <c r="BG696" i="6"/>
  <c r="BF696" i="6"/>
  <c r="AM696" i="6"/>
  <c r="AL696" i="6"/>
  <c r="AK696" i="6"/>
  <c r="AJ696" i="6"/>
  <c r="AI696" i="6"/>
  <c r="AH696" i="6"/>
  <c r="AG696" i="6"/>
  <c r="BU695" i="6"/>
  <c r="BG695" i="6"/>
  <c r="BF695" i="6"/>
  <c r="AM695" i="6"/>
  <c r="AL695" i="6"/>
  <c r="AK695" i="6"/>
  <c r="AJ695" i="6"/>
  <c r="AI695" i="6"/>
  <c r="AH695" i="6"/>
  <c r="AG695" i="6"/>
  <c r="BU694" i="6"/>
  <c r="BG694" i="6"/>
  <c r="BF694" i="6"/>
  <c r="AM694" i="6"/>
  <c r="AL694" i="6"/>
  <c r="AK694" i="6"/>
  <c r="AJ694" i="6"/>
  <c r="AI694" i="6"/>
  <c r="AH694" i="6"/>
  <c r="AG694" i="6"/>
  <c r="BU693" i="6"/>
  <c r="BG693" i="6"/>
  <c r="BF693" i="6"/>
  <c r="AM693" i="6"/>
  <c r="AL693" i="6"/>
  <c r="AK693" i="6"/>
  <c r="AJ693" i="6"/>
  <c r="AI693" i="6"/>
  <c r="AH693" i="6"/>
  <c r="AG693" i="6"/>
  <c r="BU692" i="6"/>
  <c r="BG692" i="6"/>
  <c r="BF692" i="6"/>
  <c r="AM692" i="6"/>
  <c r="AL692" i="6"/>
  <c r="AK692" i="6"/>
  <c r="AJ692" i="6"/>
  <c r="AI692" i="6"/>
  <c r="AH692" i="6"/>
  <c r="AG692" i="6"/>
  <c r="BU691" i="6"/>
  <c r="BG691" i="6"/>
  <c r="BF691" i="6"/>
  <c r="AM691" i="6"/>
  <c r="AL691" i="6"/>
  <c r="AK691" i="6"/>
  <c r="AJ691" i="6"/>
  <c r="AI691" i="6"/>
  <c r="AH691" i="6"/>
  <c r="AG691" i="6"/>
  <c r="BU690" i="6"/>
  <c r="BG690" i="6"/>
  <c r="BF690" i="6"/>
  <c r="AM690" i="6"/>
  <c r="AL690" i="6"/>
  <c r="AK690" i="6"/>
  <c r="AJ690" i="6"/>
  <c r="AI690" i="6"/>
  <c r="AH690" i="6"/>
  <c r="AG690" i="6"/>
  <c r="BU689" i="6"/>
  <c r="BG689" i="6"/>
  <c r="BF689" i="6"/>
  <c r="AM689" i="6"/>
  <c r="AL689" i="6"/>
  <c r="AK689" i="6"/>
  <c r="AJ689" i="6"/>
  <c r="AI689" i="6"/>
  <c r="AH689" i="6"/>
  <c r="AG689" i="6"/>
  <c r="BU688" i="6"/>
  <c r="BG688" i="6"/>
  <c r="BF688" i="6"/>
  <c r="AM688" i="6"/>
  <c r="AL688" i="6"/>
  <c r="AK688" i="6"/>
  <c r="AJ688" i="6"/>
  <c r="AI688" i="6"/>
  <c r="AH688" i="6"/>
  <c r="AG688" i="6"/>
  <c r="BU687" i="6"/>
  <c r="BG687" i="6"/>
  <c r="BF687" i="6"/>
  <c r="AM687" i="6"/>
  <c r="AL687" i="6"/>
  <c r="AK687" i="6"/>
  <c r="AJ687" i="6"/>
  <c r="AI687" i="6"/>
  <c r="AH687" i="6"/>
  <c r="AG687" i="6"/>
  <c r="BU686" i="6"/>
  <c r="BG686" i="6"/>
  <c r="BF686" i="6"/>
  <c r="AM686" i="6"/>
  <c r="AL686" i="6"/>
  <c r="AK686" i="6"/>
  <c r="AJ686" i="6"/>
  <c r="AI686" i="6"/>
  <c r="AH686" i="6"/>
  <c r="AG686" i="6"/>
  <c r="BU685" i="6"/>
  <c r="BG685" i="6"/>
  <c r="BF685" i="6"/>
  <c r="AM685" i="6"/>
  <c r="AL685" i="6"/>
  <c r="AK685" i="6"/>
  <c r="AJ685" i="6"/>
  <c r="AI685" i="6"/>
  <c r="AH685" i="6"/>
  <c r="AG685" i="6"/>
  <c r="BU684" i="6"/>
  <c r="BG684" i="6"/>
  <c r="BF684" i="6"/>
  <c r="AM684" i="6"/>
  <c r="AL684" i="6"/>
  <c r="AK684" i="6"/>
  <c r="AJ684" i="6"/>
  <c r="AI684" i="6"/>
  <c r="AH684" i="6"/>
  <c r="AG684" i="6"/>
  <c r="BU683" i="6"/>
  <c r="BG683" i="6"/>
  <c r="BF683" i="6"/>
  <c r="AM683" i="6"/>
  <c r="AL683" i="6"/>
  <c r="AK683" i="6"/>
  <c r="AJ683" i="6"/>
  <c r="AI683" i="6"/>
  <c r="AH683" i="6"/>
  <c r="AG683" i="6"/>
  <c r="BU682" i="6"/>
  <c r="BG682" i="6"/>
  <c r="BF682" i="6"/>
  <c r="AM682" i="6"/>
  <c r="AL682" i="6"/>
  <c r="AK682" i="6"/>
  <c r="AJ682" i="6"/>
  <c r="AI682" i="6"/>
  <c r="AH682" i="6"/>
  <c r="AG682" i="6"/>
  <c r="BU681" i="6"/>
  <c r="BG681" i="6"/>
  <c r="BF681" i="6"/>
  <c r="AM681" i="6"/>
  <c r="AL681" i="6"/>
  <c r="AK681" i="6"/>
  <c r="AJ681" i="6"/>
  <c r="AI681" i="6"/>
  <c r="AH681" i="6"/>
  <c r="AG681" i="6"/>
  <c r="BU680" i="6"/>
  <c r="BG680" i="6"/>
  <c r="BF680" i="6"/>
  <c r="AM680" i="6"/>
  <c r="AL680" i="6"/>
  <c r="AK680" i="6"/>
  <c r="AJ680" i="6"/>
  <c r="AI680" i="6"/>
  <c r="AH680" i="6"/>
  <c r="AG680" i="6"/>
  <c r="BU679" i="6"/>
  <c r="BG679" i="6"/>
  <c r="BF679" i="6"/>
  <c r="AM679" i="6"/>
  <c r="AL679" i="6"/>
  <c r="AK679" i="6"/>
  <c r="AJ679" i="6"/>
  <c r="AI679" i="6"/>
  <c r="AH679" i="6"/>
  <c r="AG679" i="6"/>
  <c r="BU678" i="6"/>
  <c r="BG678" i="6"/>
  <c r="BF678" i="6"/>
  <c r="AM678" i="6"/>
  <c r="AL678" i="6"/>
  <c r="AK678" i="6"/>
  <c r="AJ678" i="6"/>
  <c r="AI678" i="6"/>
  <c r="AH678" i="6"/>
  <c r="AG678" i="6"/>
  <c r="BU677" i="6"/>
  <c r="BG677" i="6"/>
  <c r="BF677" i="6"/>
  <c r="AM677" i="6"/>
  <c r="AL677" i="6"/>
  <c r="AK677" i="6"/>
  <c r="AJ677" i="6"/>
  <c r="AI677" i="6"/>
  <c r="AH677" i="6"/>
  <c r="AG677" i="6"/>
  <c r="BU676" i="6"/>
  <c r="BG676" i="6"/>
  <c r="BF676" i="6"/>
  <c r="AM676" i="6"/>
  <c r="AL676" i="6"/>
  <c r="AK676" i="6"/>
  <c r="AJ676" i="6"/>
  <c r="AI676" i="6"/>
  <c r="AH676" i="6"/>
  <c r="AG676" i="6"/>
  <c r="BU675" i="6"/>
  <c r="BG675" i="6"/>
  <c r="BF675" i="6"/>
  <c r="AM675" i="6"/>
  <c r="AL675" i="6"/>
  <c r="AK675" i="6"/>
  <c r="AJ675" i="6"/>
  <c r="AI675" i="6"/>
  <c r="AH675" i="6"/>
  <c r="AG675" i="6"/>
  <c r="BU674" i="6"/>
  <c r="BG674" i="6"/>
  <c r="BF674" i="6"/>
  <c r="AM674" i="6"/>
  <c r="AL674" i="6"/>
  <c r="AK674" i="6"/>
  <c r="AJ674" i="6"/>
  <c r="AI674" i="6"/>
  <c r="AH674" i="6"/>
  <c r="AG674" i="6"/>
  <c r="BU673" i="6"/>
  <c r="BG673" i="6"/>
  <c r="BF673" i="6"/>
  <c r="AM673" i="6"/>
  <c r="AL673" i="6"/>
  <c r="AK673" i="6"/>
  <c r="AJ673" i="6"/>
  <c r="AI673" i="6"/>
  <c r="AH673" i="6"/>
  <c r="AG673" i="6"/>
  <c r="BU672" i="6"/>
  <c r="BG672" i="6"/>
  <c r="BF672" i="6"/>
  <c r="AM672" i="6"/>
  <c r="AL672" i="6"/>
  <c r="AK672" i="6"/>
  <c r="AJ672" i="6"/>
  <c r="AI672" i="6"/>
  <c r="AH672" i="6"/>
  <c r="AG672" i="6"/>
  <c r="BU671" i="6"/>
  <c r="BG671" i="6"/>
  <c r="BF671" i="6"/>
  <c r="AM671" i="6"/>
  <c r="AL671" i="6"/>
  <c r="AK671" i="6"/>
  <c r="AJ671" i="6"/>
  <c r="AI671" i="6"/>
  <c r="AH671" i="6"/>
  <c r="AG671" i="6"/>
  <c r="BU670" i="6"/>
  <c r="BG670" i="6"/>
  <c r="BF670" i="6"/>
  <c r="AM670" i="6"/>
  <c r="AL670" i="6"/>
  <c r="AK670" i="6"/>
  <c r="AJ670" i="6"/>
  <c r="AI670" i="6"/>
  <c r="AH670" i="6"/>
  <c r="AG670" i="6"/>
  <c r="BU669" i="6"/>
  <c r="BG669" i="6"/>
  <c r="BF669" i="6"/>
  <c r="AM669" i="6"/>
  <c r="AL669" i="6"/>
  <c r="AK669" i="6"/>
  <c r="AJ669" i="6"/>
  <c r="AI669" i="6"/>
  <c r="AH669" i="6"/>
  <c r="AG669" i="6"/>
  <c r="BU668" i="6"/>
  <c r="BG668" i="6"/>
  <c r="BF668" i="6"/>
  <c r="AM668" i="6"/>
  <c r="AL668" i="6"/>
  <c r="AK668" i="6"/>
  <c r="AJ668" i="6"/>
  <c r="AI668" i="6"/>
  <c r="AH668" i="6"/>
  <c r="AG668" i="6"/>
  <c r="BU667" i="6"/>
  <c r="BG667" i="6"/>
  <c r="BF667" i="6"/>
  <c r="AM667" i="6"/>
  <c r="AL667" i="6"/>
  <c r="AK667" i="6"/>
  <c r="AJ667" i="6"/>
  <c r="AI667" i="6"/>
  <c r="AH667" i="6"/>
  <c r="AG667" i="6"/>
  <c r="BU666" i="6"/>
  <c r="BG666" i="6"/>
  <c r="BF666" i="6"/>
  <c r="AM666" i="6"/>
  <c r="AL666" i="6"/>
  <c r="AK666" i="6"/>
  <c r="AJ666" i="6"/>
  <c r="AI666" i="6"/>
  <c r="AH666" i="6"/>
  <c r="AG666" i="6"/>
  <c r="BU665" i="6"/>
  <c r="BG665" i="6"/>
  <c r="BF665" i="6"/>
  <c r="AM665" i="6"/>
  <c r="AL665" i="6"/>
  <c r="AK665" i="6"/>
  <c r="AJ665" i="6"/>
  <c r="AI665" i="6"/>
  <c r="AH665" i="6"/>
  <c r="AG665" i="6"/>
  <c r="BU664" i="6"/>
  <c r="BG664" i="6"/>
  <c r="BF664" i="6"/>
  <c r="AM664" i="6"/>
  <c r="AL664" i="6"/>
  <c r="AK664" i="6"/>
  <c r="AJ664" i="6"/>
  <c r="AI664" i="6"/>
  <c r="AH664" i="6"/>
  <c r="AG664" i="6"/>
  <c r="BU663" i="6"/>
  <c r="BG663" i="6"/>
  <c r="BF663" i="6"/>
  <c r="AM663" i="6"/>
  <c r="AL663" i="6"/>
  <c r="AK663" i="6"/>
  <c r="AJ663" i="6"/>
  <c r="AI663" i="6"/>
  <c r="AH663" i="6"/>
  <c r="AG663" i="6"/>
  <c r="BU662" i="6"/>
  <c r="BG662" i="6"/>
  <c r="BF662" i="6"/>
  <c r="AM662" i="6"/>
  <c r="AL662" i="6"/>
  <c r="AK662" i="6"/>
  <c r="AJ662" i="6"/>
  <c r="AI662" i="6"/>
  <c r="AH662" i="6"/>
  <c r="AG662" i="6"/>
  <c r="BU661" i="6"/>
  <c r="BG661" i="6"/>
  <c r="BF661" i="6"/>
  <c r="AM661" i="6"/>
  <c r="AL661" i="6"/>
  <c r="AK661" i="6"/>
  <c r="AJ661" i="6"/>
  <c r="AI661" i="6"/>
  <c r="AH661" i="6"/>
  <c r="AG661" i="6"/>
  <c r="BU660" i="6"/>
  <c r="BG660" i="6"/>
  <c r="BF660" i="6"/>
  <c r="AM660" i="6"/>
  <c r="AL660" i="6"/>
  <c r="AK660" i="6"/>
  <c r="AJ660" i="6"/>
  <c r="AI660" i="6"/>
  <c r="AH660" i="6"/>
  <c r="AG660" i="6"/>
  <c r="BU659" i="6"/>
  <c r="BG659" i="6"/>
  <c r="BF659" i="6"/>
  <c r="AM659" i="6"/>
  <c r="AL659" i="6"/>
  <c r="AK659" i="6"/>
  <c r="AJ659" i="6"/>
  <c r="AI659" i="6"/>
  <c r="AH659" i="6"/>
  <c r="AG659" i="6"/>
  <c r="BU658" i="6"/>
  <c r="BG658" i="6"/>
  <c r="BF658" i="6"/>
  <c r="AM658" i="6"/>
  <c r="AL658" i="6"/>
  <c r="AK658" i="6"/>
  <c r="AJ658" i="6"/>
  <c r="AI658" i="6"/>
  <c r="AH658" i="6"/>
  <c r="AG658" i="6"/>
  <c r="BU657" i="6"/>
  <c r="BG657" i="6"/>
  <c r="BF657" i="6"/>
  <c r="AM657" i="6"/>
  <c r="AL657" i="6"/>
  <c r="AK657" i="6"/>
  <c r="AJ657" i="6"/>
  <c r="AI657" i="6"/>
  <c r="AH657" i="6"/>
  <c r="AG657" i="6"/>
  <c r="BU656" i="6"/>
  <c r="BG656" i="6"/>
  <c r="BF656" i="6"/>
  <c r="AM656" i="6"/>
  <c r="AL656" i="6"/>
  <c r="AK656" i="6"/>
  <c r="AJ656" i="6"/>
  <c r="AI656" i="6"/>
  <c r="AH656" i="6"/>
  <c r="AG656" i="6"/>
  <c r="BU655" i="6"/>
  <c r="BG655" i="6"/>
  <c r="BF655" i="6"/>
  <c r="AM655" i="6"/>
  <c r="AL655" i="6"/>
  <c r="AK655" i="6"/>
  <c r="AJ655" i="6"/>
  <c r="AI655" i="6"/>
  <c r="AH655" i="6"/>
  <c r="AG655" i="6"/>
  <c r="BU654" i="6"/>
  <c r="BG654" i="6"/>
  <c r="BF654" i="6"/>
  <c r="AM654" i="6"/>
  <c r="AL654" i="6"/>
  <c r="AK654" i="6"/>
  <c r="AJ654" i="6"/>
  <c r="AI654" i="6"/>
  <c r="AH654" i="6"/>
  <c r="AG654" i="6"/>
  <c r="BU653" i="6"/>
  <c r="BG653" i="6"/>
  <c r="BF653" i="6"/>
  <c r="AM653" i="6"/>
  <c r="AL653" i="6"/>
  <c r="AK653" i="6"/>
  <c r="AJ653" i="6"/>
  <c r="AI653" i="6"/>
  <c r="AH653" i="6"/>
  <c r="AG653" i="6"/>
  <c r="BU652" i="6"/>
  <c r="BG652" i="6"/>
  <c r="BF652" i="6"/>
  <c r="AM652" i="6"/>
  <c r="AL652" i="6"/>
  <c r="AK652" i="6"/>
  <c r="AJ652" i="6"/>
  <c r="AI652" i="6"/>
  <c r="AH652" i="6"/>
  <c r="AG652" i="6"/>
  <c r="BU651" i="6"/>
  <c r="BG651" i="6"/>
  <c r="BF651" i="6"/>
  <c r="AM651" i="6"/>
  <c r="AL651" i="6"/>
  <c r="AK651" i="6"/>
  <c r="AJ651" i="6"/>
  <c r="AI651" i="6"/>
  <c r="AH651" i="6"/>
  <c r="AG651" i="6"/>
  <c r="BU650" i="6"/>
  <c r="BG650" i="6"/>
  <c r="BF650" i="6"/>
  <c r="AM650" i="6"/>
  <c r="AL650" i="6"/>
  <c r="AK650" i="6"/>
  <c r="AJ650" i="6"/>
  <c r="AI650" i="6"/>
  <c r="AH650" i="6"/>
  <c r="AG650" i="6"/>
  <c r="BU649" i="6"/>
  <c r="BG649" i="6"/>
  <c r="BF649" i="6"/>
  <c r="AM649" i="6"/>
  <c r="AL649" i="6"/>
  <c r="AK649" i="6"/>
  <c r="AJ649" i="6"/>
  <c r="AI649" i="6"/>
  <c r="AH649" i="6"/>
  <c r="AG649" i="6"/>
  <c r="BU648" i="6"/>
  <c r="BG648" i="6"/>
  <c r="BF648" i="6"/>
  <c r="AM648" i="6"/>
  <c r="AL648" i="6"/>
  <c r="AK648" i="6"/>
  <c r="AJ648" i="6"/>
  <c r="AI648" i="6"/>
  <c r="AH648" i="6"/>
  <c r="AG648" i="6"/>
  <c r="BU647" i="6"/>
  <c r="BG647" i="6"/>
  <c r="BF647" i="6"/>
  <c r="AM647" i="6"/>
  <c r="AL647" i="6"/>
  <c r="AK647" i="6"/>
  <c r="AJ647" i="6"/>
  <c r="AI647" i="6"/>
  <c r="AH647" i="6"/>
  <c r="AG647" i="6"/>
  <c r="BU646" i="6"/>
  <c r="BG646" i="6"/>
  <c r="BF646" i="6"/>
  <c r="AM646" i="6"/>
  <c r="AL646" i="6"/>
  <c r="AK646" i="6"/>
  <c r="AJ646" i="6"/>
  <c r="AI646" i="6"/>
  <c r="AH646" i="6"/>
  <c r="AG646" i="6"/>
  <c r="BU645" i="6"/>
  <c r="BG645" i="6"/>
  <c r="BF645" i="6"/>
  <c r="AM645" i="6"/>
  <c r="AL645" i="6"/>
  <c r="AK645" i="6"/>
  <c r="AJ645" i="6"/>
  <c r="AI645" i="6"/>
  <c r="AH645" i="6"/>
  <c r="AG645" i="6"/>
  <c r="BU644" i="6"/>
  <c r="BG644" i="6"/>
  <c r="BF644" i="6"/>
  <c r="AM644" i="6"/>
  <c r="AL644" i="6"/>
  <c r="AK644" i="6"/>
  <c r="AJ644" i="6"/>
  <c r="AI644" i="6"/>
  <c r="AH644" i="6"/>
  <c r="AG644" i="6"/>
  <c r="BU643" i="6"/>
  <c r="BG643" i="6"/>
  <c r="BF643" i="6"/>
  <c r="AM643" i="6"/>
  <c r="AL643" i="6"/>
  <c r="AK643" i="6"/>
  <c r="AJ643" i="6"/>
  <c r="AI643" i="6"/>
  <c r="AH643" i="6"/>
  <c r="AG643" i="6"/>
  <c r="BU642" i="6"/>
  <c r="BG642" i="6"/>
  <c r="BF642" i="6"/>
  <c r="AM642" i="6"/>
  <c r="AL642" i="6"/>
  <c r="AK642" i="6"/>
  <c r="AJ642" i="6"/>
  <c r="AI642" i="6"/>
  <c r="AH642" i="6"/>
  <c r="AG642" i="6"/>
  <c r="BU641" i="6"/>
  <c r="BG641" i="6"/>
  <c r="BF641" i="6"/>
  <c r="AM641" i="6"/>
  <c r="AL641" i="6"/>
  <c r="AK641" i="6"/>
  <c r="AJ641" i="6"/>
  <c r="AI641" i="6"/>
  <c r="AH641" i="6"/>
  <c r="AG641" i="6"/>
  <c r="BU640" i="6"/>
  <c r="BG640" i="6"/>
  <c r="BF640" i="6"/>
  <c r="AM640" i="6"/>
  <c r="AL640" i="6"/>
  <c r="AK640" i="6"/>
  <c r="AJ640" i="6"/>
  <c r="AI640" i="6"/>
  <c r="AH640" i="6"/>
  <c r="AG640" i="6"/>
  <c r="BU639" i="6"/>
  <c r="BG639" i="6"/>
  <c r="BF639" i="6"/>
  <c r="AM639" i="6"/>
  <c r="AL639" i="6"/>
  <c r="AK639" i="6"/>
  <c r="AJ639" i="6"/>
  <c r="AI639" i="6"/>
  <c r="AH639" i="6"/>
  <c r="AG639" i="6"/>
  <c r="BU638" i="6"/>
  <c r="BG638" i="6"/>
  <c r="BF638" i="6"/>
  <c r="AM638" i="6"/>
  <c r="AL638" i="6"/>
  <c r="AK638" i="6"/>
  <c r="AJ638" i="6"/>
  <c r="AI638" i="6"/>
  <c r="AH638" i="6"/>
  <c r="AG638" i="6"/>
  <c r="BU637" i="6"/>
  <c r="BG637" i="6"/>
  <c r="BF637" i="6"/>
  <c r="AM637" i="6"/>
  <c r="AL637" i="6"/>
  <c r="AK637" i="6"/>
  <c r="AJ637" i="6"/>
  <c r="AI637" i="6"/>
  <c r="AH637" i="6"/>
  <c r="AG637" i="6"/>
  <c r="BU636" i="6"/>
  <c r="BG636" i="6"/>
  <c r="BF636" i="6"/>
  <c r="AM636" i="6"/>
  <c r="AL636" i="6"/>
  <c r="AK636" i="6"/>
  <c r="AJ636" i="6"/>
  <c r="AI636" i="6"/>
  <c r="AH636" i="6"/>
  <c r="AG636" i="6"/>
  <c r="BU635" i="6"/>
  <c r="BG635" i="6"/>
  <c r="BF635" i="6"/>
  <c r="AM635" i="6"/>
  <c r="AL635" i="6"/>
  <c r="AK635" i="6"/>
  <c r="AJ635" i="6"/>
  <c r="AI635" i="6"/>
  <c r="AH635" i="6"/>
  <c r="AG635" i="6"/>
  <c r="BU634" i="6"/>
  <c r="BG634" i="6"/>
  <c r="BF634" i="6"/>
  <c r="AM634" i="6"/>
  <c r="AL634" i="6"/>
  <c r="AK634" i="6"/>
  <c r="AJ634" i="6"/>
  <c r="AI634" i="6"/>
  <c r="AH634" i="6"/>
  <c r="AG634" i="6"/>
  <c r="BU633" i="6"/>
  <c r="BG633" i="6"/>
  <c r="BF633" i="6"/>
  <c r="AM633" i="6"/>
  <c r="AL633" i="6"/>
  <c r="AK633" i="6"/>
  <c r="AJ633" i="6"/>
  <c r="AI633" i="6"/>
  <c r="AH633" i="6"/>
  <c r="AG633" i="6"/>
  <c r="BU632" i="6"/>
  <c r="BG632" i="6"/>
  <c r="BF632" i="6"/>
  <c r="AM632" i="6"/>
  <c r="AL632" i="6"/>
  <c r="AK632" i="6"/>
  <c r="AJ632" i="6"/>
  <c r="AI632" i="6"/>
  <c r="AH632" i="6"/>
  <c r="AG632" i="6"/>
  <c r="BU631" i="6"/>
  <c r="BG631" i="6"/>
  <c r="BF631" i="6"/>
  <c r="AM631" i="6"/>
  <c r="AL631" i="6"/>
  <c r="AK631" i="6"/>
  <c r="AJ631" i="6"/>
  <c r="AI631" i="6"/>
  <c r="AH631" i="6"/>
  <c r="AG631" i="6"/>
  <c r="BU630" i="6"/>
  <c r="BG630" i="6"/>
  <c r="BF630" i="6"/>
  <c r="AM630" i="6"/>
  <c r="AL630" i="6"/>
  <c r="AK630" i="6"/>
  <c r="AJ630" i="6"/>
  <c r="AI630" i="6"/>
  <c r="AH630" i="6"/>
  <c r="AG630" i="6"/>
  <c r="BU629" i="6"/>
  <c r="BG629" i="6"/>
  <c r="BF629" i="6"/>
  <c r="AM629" i="6"/>
  <c r="AL629" i="6"/>
  <c r="AK629" i="6"/>
  <c r="AJ629" i="6"/>
  <c r="AI629" i="6"/>
  <c r="AH629" i="6"/>
  <c r="AG629" i="6"/>
  <c r="BU628" i="6"/>
  <c r="BG628" i="6"/>
  <c r="BF628" i="6"/>
  <c r="AM628" i="6"/>
  <c r="AL628" i="6"/>
  <c r="AK628" i="6"/>
  <c r="AJ628" i="6"/>
  <c r="AI628" i="6"/>
  <c r="AH628" i="6"/>
  <c r="AG628" i="6"/>
  <c r="BU627" i="6"/>
  <c r="BG627" i="6"/>
  <c r="BF627" i="6"/>
  <c r="AM627" i="6"/>
  <c r="AL627" i="6"/>
  <c r="AK627" i="6"/>
  <c r="AJ627" i="6"/>
  <c r="AI627" i="6"/>
  <c r="AH627" i="6"/>
  <c r="AG627" i="6"/>
  <c r="BU626" i="6"/>
  <c r="BG626" i="6"/>
  <c r="BF626" i="6"/>
  <c r="AM626" i="6"/>
  <c r="AL626" i="6"/>
  <c r="AK626" i="6"/>
  <c r="AJ626" i="6"/>
  <c r="AI626" i="6"/>
  <c r="AH626" i="6"/>
  <c r="AG626" i="6"/>
  <c r="BU625" i="6"/>
  <c r="BG625" i="6"/>
  <c r="BF625" i="6"/>
  <c r="AM625" i="6"/>
  <c r="AL625" i="6"/>
  <c r="AK625" i="6"/>
  <c r="AJ625" i="6"/>
  <c r="AI625" i="6"/>
  <c r="AH625" i="6"/>
  <c r="AG625" i="6"/>
  <c r="BU624" i="6"/>
  <c r="BG624" i="6"/>
  <c r="BF624" i="6"/>
  <c r="AM624" i="6"/>
  <c r="AL624" i="6"/>
  <c r="AK624" i="6"/>
  <c r="AJ624" i="6"/>
  <c r="AI624" i="6"/>
  <c r="AH624" i="6"/>
  <c r="AG624" i="6"/>
  <c r="BU623" i="6"/>
  <c r="BG623" i="6"/>
  <c r="BF623" i="6"/>
  <c r="AM623" i="6"/>
  <c r="AL623" i="6"/>
  <c r="AK623" i="6"/>
  <c r="AJ623" i="6"/>
  <c r="AI623" i="6"/>
  <c r="AH623" i="6"/>
  <c r="AG623" i="6"/>
  <c r="BU622" i="6"/>
  <c r="BG622" i="6"/>
  <c r="BF622" i="6"/>
  <c r="AM622" i="6"/>
  <c r="AL622" i="6"/>
  <c r="AK622" i="6"/>
  <c r="AJ622" i="6"/>
  <c r="AI622" i="6"/>
  <c r="AH622" i="6"/>
  <c r="AG622" i="6"/>
  <c r="BU621" i="6"/>
  <c r="BG621" i="6"/>
  <c r="BF621" i="6"/>
  <c r="AM621" i="6"/>
  <c r="AL621" i="6"/>
  <c r="AK621" i="6"/>
  <c r="AJ621" i="6"/>
  <c r="AI621" i="6"/>
  <c r="AH621" i="6"/>
  <c r="AG621" i="6"/>
  <c r="BU620" i="6"/>
  <c r="BG620" i="6"/>
  <c r="BF620" i="6"/>
  <c r="AM620" i="6"/>
  <c r="AL620" i="6"/>
  <c r="AK620" i="6"/>
  <c r="AJ620" i="6"/>
  <c r="AI620" i="6"/>
  <c r="AH620" i="6"/>
  <c r="AG620" i="6"/>
  <c r="BU619" i="6"/>
  <c r="BG619" i="6"/>
  <c r="BF619" i="6"/>
  <c r="AM619" i="6"/>
  <c r="AL619" i="6"/>
  <c r="AK619" i="6"/>
  <c r="AJ619" i="6"/>
  <c r="AI619" i="6"/>
  <c r="AH619" i="6"/>
  <c r="AG619" i="6"/>
  <c r="BU618" i="6"/>
  <c r="BG618" i="6"/>
  <c r="BF618" i="6"/>
  <c r="AM618" i="6"/>
  <c r="AL618" i="6"/>
  <c r="AK618" i="6"/>
  <c r="AJ618" i="6"/>
  <c r="AI618" i="6"/>
  <c r="AH618" i="6"/>
  <c r="AG618" i="6"/>
  <c r="BU617" i="6"/>
  <c r="BG617" i="6"/>
  <c r="BF617" i="6"/>
  <c r="AM617" i="6"/>
  <c r="AL617" i="6"/>
  <c r="AK617" i="6"/>
  <c r="AJ617" i="6"/>
  <c r="AI617" i="6"/>
  <c r="AH617" i="6"/>
  <c r="AG617" i="6"/>
  <c r="BU616" i="6"/>
  <c r="BG616" i="6"/>
  <c r="BF616" i="6"/>
  <c r="AM616" i="6"/>
  <c r="AL616" i="6"/>
  <c r="AK616" i="6"/>
  <c r="AJ616" i="6"/>
  <c r="AI616" i="6"/>
  <c r="AH616" i="6"/>
  <c r="AG616" i="6"/>
  <c r="BU615" i="6"/>
  <c r="BG615" i="6"/>
  <c r="BF615" i="6"/>
  <c r="AM615" i="6"/>
  <c r="AL615" i="6"/>
  <c r="AK615" i="6"/>
  <c r="AJ615" i="6"/>
  <c r="AI615" i="6"/>
  <c r="AH615" i="6"/>
  <c r="AG615" i="6"/>
  <c r="BU614" i="6"/>
  <c r="BG614" i="6"/>
  <c r="BF614" i="6"/>
  <c r="AM614" i="6"/>
  <c r="AL614" i="6"/>
  <c r="AK614" i="6"/>
  <c r="AJ614" i="6"/>
  <c r="AI614" i="6"/>
  <c r="AH614" i="6"/>
  <c r="AG614" i="6"/>
  <c r="BU613" i="6"/>
  <c r="BG613" i="6"/>
  <c r="BF613" i="6"/>
  <c r="AM613" i="6"/>
  <c r="AL613" i="6"/>
  <c r="AK613" i="6"/>
  <c r="AJ613" i="6"/>
  <c r="AI613" i="6"/>
  <c r="AH613" i="6"/>
  <c r="AG613" i="6"/>
  <c r="BU612" i="6"/>
  <c r="BG612" i="6"/>
  <c r="BF612" i="6"/>
  <c r="AM612" i="6"/>
  <c r="AL612" i="6"/>
  <c r="AK612" i="6"/>
  <c r="AJ612" i="6"/>
  <c r="AI612" i="6"/>
  <c r="AH612" i="6"/>
  <c r="AG612" i="6"/>
  <c r="BU611" i="6"/>
  <c r="BG611" i="6"/>
  <c r="BF611" i="6"/>
  <c r="AM611" i="6"/>
  <c r="AL611" i="6"/>
  <c r="AK611" i="6"/>
  <c r="AJ611" i="6"/>
  <c r="AI611" i="6"/>
  <c r="AH611" i="6"/>
  <c r="AG611" i="6"/>
  <c r="BU610" i="6"/>
  <c r="BG610" i="6"/>
  <c r="BF610" i="6"/>
  <c r="AM610" i="6"/>
  <c r="AL610" i="6"/>
  <c r="AK610" i="6"/>
  <c r="AJ610" i="6"/>
  <c r="AI610" i="6"/>
  <c r="AH610" i="6"/>
  <c r="AG610" i="6"/>
  <c r="BU609" i="6"/>
  <c r="BG609" i="6"/>
  <c r="BF609" i="6"/>
  <c r="AM609" i="6"/>
  <c r="AL609" i="6"/>
  <c r="AK609" i="6"/>
  <c r="AJ609" i="6"/>
  <c r="AI609" i="6"/>
  <c r="AH609" i="6"/>
  <c r="AG609" i="6"/>
  <c r="BU608" i="6"/>
  <c r="BG608" i="6"/>
  <c r="BF608" i="6"/>
  <c r="AM608" i="6"/>
  <c r="AL608" i="6"/>
  <c r="AK608" i="6"/>
  <c r="AJ608" i="6"/>
  <c r="AI608" i="6"/>
  <c r="AH608" i="6"/>
  <c r="AG608" i="6"/>
  <c r="BU607" i="6"/>
  <c r="BG607" i="6"/>
  <c r="BF607" i="6"/>
  <c r="AM607" i="6"/>
  <c r="AL607" i="6"/>
  <c r="AK607" i="6"/>
  <c r="AJ607" i="6"/>
  <c r="AI607" i="6"/>
  <c r="AH607" i="6"/>
  <c r="AG607" i="6"/>
  <c r="BU606" i="6"/>
  <c r="BG606" i="6"/>
  <c r="BF606" i="6"/>
  <c r="AM606" i="6"/>
  <c r="AL606" i="6"/>
  <c r="AK606" i="6"/>
  <c r="AJ606" i="6"/>
  <c r="AI606" i="6"/>
  <c r="AH606" i="6"/>
  <c r="AG606" i="6"/>
  <c r="BU605" i="6"/>
  <c r="BG605" i="6"/>
  <c r="BF605" i="6"/>
  <c r="AM605" i="6"/>
  <c r="AL605" i="6"/>
  <c r="AK605" i="6"/>
  <c r="AJ605" i="6"/>
  <c r="AI605" i="6"/>
  <c r="AH605" i="6"/>
  <c r="AG605" i="6"/>
  <c r="BU604" i="6"/>
  <c r="BG604" i="6"/>
  <c r="BF604" i="6"/>
  <c r="AM604" i="6"/>
  <c r="AL604" i="6"/>
  <c r="AK604" i="6"/>
  <c r="AJ604" i="6"/>
  <c r="AI604" i="6"/>
  <c r="AH604" i="6"/>
  <c r="AG604" i="6"/>
  <c r="BU603" i="6"/>
  <c r="BG603" i="6"/>
  <c r="BF603" i="6"/>
  <c r="AM603" i="6"/>
  <c r="AL603" i="6"/>
  <c r="AK603" i="6"/>
  <c r="AJ603" i="6"/>
  <c r="AI603" i="6"/>
  <c r="AH603" i="6"/>
  <c r="AG603" i="6"/>
  <c r="BU602" i="6"/>
  <c r="BG602" i="6"/>
  <c r="BF602" i="6"/>
  <c r="AM602" i="6"/>
  <c r="AL602" i="6"/>
  <c r="AK602" i="6"/>
  <c r="AJ602" i="6"/>
  <c r="AI602" i="6"/>
  <c r="AH602" i="6"/>
  <c r="AG602" i="6"/>
  <c r="BU601" i="6"/>
  <c r="BG601" i="6"/>
  <c r="BF601" i="6"/>
  <c r="AM601" i="6"/>
  <c r="AL601" i="6"/>
  <c r="AK601" i="6"/>
  <c r="AJ601" i="6"/>
  <c r="AI601" i="6"/>
  <c r="AH601" i="6"/>
  <c r="AG601" i="6"/>
  <c r="BU600" i="6"/>
  <c r="BG600" i="6"/>
  <c r="BF600" i="6"/>
  <c r="AM600" i="6"/>
  <c r="AL600" i="6"/>
  <c r="AK600" i="6"/>
  <c r="AJ600" i="6"/>
  <c r="AI600" i="6"/>
  <c r="AH600" i="6"/>
  <c r="AG600" i="6"/>
  <c r="BU599" i="6"/>
  <c r="BG599" i="6"/>
  <c r="BF599" i="6"/>
  <c r="AM599" i="6"/>
  <c r="AL599" i="6"/>
  <c r="AK599" i="6"/>
  <c r="AJ599" i="6"/>
  <c r="AI599" i="6"/>
  <c r="AH599" i="6"/>
  <c r="AG599" i="6"/>
  <c r="BU598" i="6"/>
  <c r="BG598" i="6"/>
  <c r="BF598" i="6"/>
  <c r="AM598" i="6"/>
  <c r="AL598" i="6"/>
  <c r="AK598" i="6"/>
  <c r="AJ598" i="6"/>
  <c r="AI598" i="6"/>
  <c r="AH598" i="6"/>
  <c r="AG598" i="6"/>
  <c r="BU597" i="6"/>
  <c r="BG597" i="6"/>
  <c r="BF597" i="6"/>
  <c r="AM597" i="6"/>
  <c r="AL597" i="6"/>
  <c r="AK597" i="6"/>
  <c r="AJ597" i="6"/>
  <c r="AI597" i="6"/>
  <c r="AH597" i="6"/>
  <c r="AG597" i="6"/>
  <c r="BU596" i="6"/>
  <c r="BG596" i="6"/>
  <c r="BF596" i="6"/>
  <c r="AM596" i="6"/>
  <c r="AL596" i="6"/>
  <c r="AK596" i="6"/>
  <c r="AJ596" i="6"/>
  <c r="AI596" i="6"/>
  <c r="AH596" i="6"/>
  <c r="AG596" i="6"/>
  <c r="BU595" i="6"/>
  <c r="BG595" i="6"/>
  <c r="BF595" i="6"/>
  <c r="AM595" i="6"/>
  <c r="AL595" i="6"/>
  <c r="AK595" i="6"/>
  <c r="AJ595" i="6"/>
  <c r="AI595" i="6"/>
  <c r="AH595" i="6"/>
  <c r="AG595" i="6"/>
  <c r="BU594" i="6"/>
  <c r="BG594" i="6"/>
  <c r="BF594" i="6"/>
  <c r="AM594" i="6"/>
  <c r="AL594" i="6"/>
  <c r="AK594" i="6"/>
  <c r="AJ594" i="6"/>
  <c r="AI594" i="6"/>
  <c r="AH594" i="6"/>
  <c r="AG594" i="6"/>
  <c r="BU593" i="6"/>
  <c r="BG593" i="6"/>
  <c r="BF593" i="6"/>
  <c r="AM593" i="6"/>
  <c r="AL593" i="6"/>
  <c r="AK593" i="6"/>
  <c r="AJ593" i="6"/>
  <c r="AI593" i="6"/>
  <c r="AH593" i="6"/>
  <c r="AG593" i="6"/>
  <c r="BU592" i="6"/>
  <c r="BG592" i="6"/>
  <c r="BF592" i="6"/>
  <c r="AM592" i="6"/>
  <c r="AL592" i="6"/>
  <c r="AK592" i="6"/>
  <c r="AJ592" i="6"/>
  <c r="AI592" i="6"/>
  <c r="AH592" i="6"/>
  <c r="AG592" i="6"/>
  <c r="BU591" i="6"/>
  <c r="BG591" i="6"/>
  <c r="BF591" i="6"/>
  <c r="AM591" i="6"/>
  <c r="AL591" i="6"/>
  <c r="AK591" i="6"/>
  <c r="AJ591" i="6"/>
  <c r="AI591" i="6"/>
  <c r="AH591" i="6"/>
  <c r="AG591" i="6"/>
  <c r="BU590" i="6"/>
  <c r="BG590" i="6"/>
  <c r="BF590" i="6"/>
  <c r="AM590" i="6"/>
  <c r="AL590" i="6"/>
  <c r="AK590" i="6"/>
  <c r="AJ590" i="6"/>
  <c r="AI590" i="6"/>
  <c r="AH590" i="6"/>
  <c r="AG590" i="6"/>
  <c r="BU589" i="6"/>
  <c r="BG589" i="6"/>
  <c r="BF589" i="6"/>
  <c r="AM589" i="6"/>
  <c r="AL589" i="6"/>
  <c r="AK589" i="6"/>
  <c r="AJ589" i="6"/>
  <c r="AI589" i="6"/>
  <c r="AH589" i="6"/>
  <c r="AG589" i="6"/>
  <c r="BU588" i="6"/>
  <c r="BG588" i="6"/>
  <c r="BF588" i="6"/>
  <c r="AM588" i="6"/>
  <c r="AL588" i="6"/>
  <c r="AK588" i="6"/>
  <c r="AJ588" i="6"/>
  <c r="AI588" i="6"/>
  <c r="AH588" i="6"/>
  <c r="AG588" i="6"/>
  <c r="BU587" i="6"/>
  <c r="BG587" i="6"/>
  <c r="BF587" i="6"/>
  <c r="AM587" i="6"/>
  <c r="AL587" i="6"/>
  <c r="AK587" i="6"/>
  <c r="AJ587" i="6"/>
  <c r="AI587" i="6"/>
  <c r="AH587" i="6"/>
  <c r="AG587" i="6"/>
  <c r="BU586" i="6"/>
  <c r="BG586" i="6"/>
  <c r="BF586" i="6"/>
  <c r="AM586" i="6"/>
  <c r="AL586" i="6"/>
  <c r="AK586" i="6"/>
  <c r="AJ586" i="6"/>
  <c r="AI586" i="6"/>
  <c r="AH586" i="6"/>
  <c r="AG586" i="6"/>
  <c r="BU585" i="6"/>
  <c r="BG585" i="6"/>
  <c r="BF585" i="6"/>
  <c r="AM585" i="6"/>
  <c r="AL585" i="6"/>
  <c r="AK585" i="6"/>
  <c r="AJ585" i="6"/>
  <c r="AI585" i="6"/>
  <c r="AH585" i="6"/>
  <c r="AG585" i="6"/>
  <c r="BU584" i="6"/>
  <c r="BG584" i="6"/>
  <c r="BF584" i="6"/>
  <c r="AM584" i="6"/>
  <c r="AL584" i="6"/>
  <c r="AK584" i="6"/>
  <c r="AJ584" i="6"/>
  <c r="AI584" i="6"/>
  <c r="AH584" i="6"/>
  <c r="AG584" i="6"/>
  <c r="BU583" i="6"/>
  <c r="BG583" i="6"/>
  <c r="BF583" i="6"/>
  <c r="AM583" i="6"/>
  <c r="AL583" i="6"/>
  <c r="AK583" i="6"/>
  <c r="AJ583" i="6"/>
  <c r="AI583" i="6"/>
  <c r="AH583" i="6"/>
  <c r="AG583" i="6"/>
  <c r="BU582" i="6"/>
  <c r="BG582" i="6"/>
  <c r="BF582" i="6"/>
  <c r="AM582" i="6"/>
  <c r="AL582" i="6"/>
  <c r="AK582" i="6"/>
  <c r="AJ582" i="6"/>
  <c r="AI582" i="6"/>
  <c r="AH582" i="6"/>
  <c r="AG582" i="6"/>
  <c r="BU581" i="6"/>
  <c r="BG581" i="6"/>
  <c r="BF581" i="6"/>
  <c r="AM581" i="6"/>
  <c r="AL581" i="6"/>
  <c r="AK581" i="6"/>
  <c r="AJ581" i="6"/>
  <c r="AI581" i="6"/>
  <c r="AH581" i="6"/>
  <c r="AG581" i="6"/>
  <c r="BU580" i="6"/>
  <c r="BG580" i="6"/>
  <c r="BF580" i="6"/>
  <c r="AM580" i="6"/>
  <c r="AL580" i="6"/>
  <c r="AK580" i="6"/>
  <c r="AJ580" i="6"/>
  <c r="AI580" i="6"/>
  <c r="AH580" i="6"/>
  <c r="AG580" i="6"/>
  <c r="BU579" i="6"/>
  <c r="BG579" i="6"/>
  <c r="BF579" i="6"/>
  <c r="AM579" i="6"/>
  <c r="AL579" i="6"/>
  <c r="AK579" i="6"/>
  <c r="AJ579" i="6"/>
  <c r="AI579" i="6"/>
  <c r="AH579" i="6"/>
  <c r="AG579" i="6"/>
  <c r="BU578" i="6"/>
  <c r="BG578" i="6"/>
  <c r="BF578" i="6"/>
  <c r="AM578" i="6"/>
  <c r="AL578" i="6"/>
  <c r="AK578" i="6"/>
  <c r="AJ578" i="6"/>
  <c r="AI578" i="6"/>
  <c r="AH578" i="6"/>
  <c r="AG578" i="6"/>
  <c r="BU577" i="6"/>
  <c r="BG577" i="6"/>
  <c r="BF577" i="6"/>
  <c r="AM577" i="6"/>
  <c r="AL577" i="6"/>
  <c r="AK577" i="6"/>
  <c r="AJ577" i="6"/>
  <c r="AI577" i="6"/>
  <c r="AH577" i="6"/>
  <c r="AG577" i="6"/>
  <c r="BU576" i="6"/>
  <c r="BG576" i="6"/>
  <c r="BF576" i="6"/>
  <c r="AM576" i="6"/>
  <c r="AL576" i="6"/>
  <c r="AK576" i="6"/>
  <c r="AJ576" i="6"/>
  <c r="AI576" i="6"/>
  <c r="AH576" i="6"/>
  <c r="AG576" i="6"/>
  <c r="BU575" i="6"/>
  <c r="BG575" i="6"/>
  <c r="BF575" i="6"/>
  <c r="AM575" i="6"/>
  <c r="AL575" i="6"/>
  <c r="AK575" i="6"/>
  <c r="AJ575" i="6"/>
  <c r="AI575" i="6"/>
  <c r="AH575" i="6"/>
  <c r="AG575" i="6"/>
  <c r="BU574" i="6"/>
  <c r="BG574" i="6"/>
  <c r="BF574" i="6"/>
  <c r="AM574" i="6"/>
  <c r="AL574" i="6"/>
  <c r="AK574" i="6"/>
  <c r="AJ574" i="6"/>
  <c r="AI574" i="6"/>
  <c r="AH574" i="6"/>
  <c r="AG574" i="6"/>
  <c r="BU573" i="6"/>
  <c r="BG573" i="6"/>
  <c r="BF573" i="6"/>
  <c r="AM573" i="6"/>
  <c r="AL573" i="6"/>
  <c r="AK573" i="6"/>
  <c r="AJ573" i="6"/>
  <c r="AI573" i="6"/>
  <c r="AH573" i="6"/>
  <c r="AG573" i="6"/>
  <c r="BU572" i="6"/>
  <c r="BG572" i="6"/>
  <c r="BF572" i="6"/>
  <c r="AM572" i="6"/>
  <c r="AL572" i="6"/>
  <c r="AK572" i="6"/>
  <c r="AJ572" i="6"/>
  <c r="AI572" i="6"/>
  <c r="AH572" i="6"/>
  <c r="AG572" i="6"/>
  <c r="BU571" i="6"/>
  <c r="BG571" i="6"/>
  <c r="BF571" i="6"/>
  <c r="AM571" i="6"/>
  <c r="AL571" i="6"/>
  <c r="AK571" i="6"/>
  <c r="AJ571" i="6"/>
  <c r="AI571" i="6"/>
  <c r="AH571" i="6"/>
  <c r="AG571" i="6"/>
  <c r="BU570" i="6"/>
  <c r="BG570" i="6"/>
  <c r="BF570" i="6"/>
  <c r="AM570" i="6"/>
  <c r="AL570" i="6"/>
  <c r="AK570" i="6"/>
  <c r="AJ570" i="6"/>
  <c r="AI570" i="6"/>
  <c r="AH570" i="6"/>
  <c r="AG570" i="6"/>
  <c r="BU569" i="6"/>
  <c r="BG569" i="6"/>
  <c r="BF569" i="6"/>
  <c r="AM569" i="6"/>
  <c r="AL569" i="6"/>
  <c r="AK569" i="6"/>
  <c r="AJ569" i="6"/>
  <c r="AI569" i="6"/>
  <c r="AH569" i="6"/>
  <c r="AG569" i="6"/>
  <c r="BU568" i="6"/>
  <c r="BG568" i="6"/>
  <c r="BF568" i="6"/>
  <c r="AM568" i="6"/>
  <c r="AL568" i="6"/>
  <c r="AK568" i="6"/>
  <c r="AJ568" i="6"/>
  <c r="AI568" i="6"/>
  <c r="AH568" i="6"/>
  <c r="AG568" i="6"/>
  <c r="BU567" i="6"/>
  <c r="BG567" i="6"/>
  <c r="BF567" i="6"/>
  <c r="AM567" i="6"/>
  <c r="AL567" i="6"/>
  <c r="AK567" i="6"/>
  <c r="AJ567" i="6"/>
  <c r="AI567" i="6"/>
  <c r="AH567" i="6"/>
  <c r="AG567" i="6"/>
  <c r="BU566" i="6"/>
  <c r="BG566" i="6"/>
  <c r="BF566" i="6"/>
  <c r="AM566" i="6"/>
  <c r="AL566" i="6"/>
  <c r="AK566" i="6"/>
  <c r="AJ566" i="6"/>
  <c r="AI566" i="6"/>
  <c r="AH566" i="6"/>
  <c r="AG566" i="6"/>
  <c r="BU565" i="6"/>
  <c r="BG565" i="6"/>
  <c r="BF565" i="6"/>
  <c r="AM565" i="6"/>
  <c r="AL565" i="6"/>
  <c r="AK565" i="6"/>
  <c r="AJ565" i="6"/>
  <c r="AI565" i="6"/>
  <c r="AH565" i="6"/>
  <c r="AG565" i="6"/>
  <c r="BU564" i="6"/>
  <c r="BG564" i="6"/>
  <c r="BF564" i="6"/>
  <c r="AM564" i="6"/>
  <c r="AL564" i="6"/>
  <c r="AK564" i="6"/>
  <c r="AJ564" i="6"/>
  <c r="AI564" i="6"/>
  <c r="AH564" i="6"/>
  <c r="AG564" i="6"/>
  <c r="BU563" i="6"/>
  <c r="BG563" i="6"/>
  <c r="BF563" i="6"/>
  <c r="AM563" i="6"/>
  <c r="AL563" i="6"/>
  <c r="AK563" i="6"/>
  <c r="AJ563" i="6"/>
  <c r="AI563" i="6"/>
  <c r="AH563" i="6"/>
  <c r="AG563" i="6"/>
  <c r="BU562" i="6"/>
  <c r="BG562" i="6"/>
  <c r="BF562" i="6"/>
  <c r="AM562" i="6"/>
  <c r="AL562" i="6"/>
  <c r="AK562" i="6"/>
  <c r="AJ562" i="6"/>
  <c r="AI562" i="6"/>
  <c r="AH562" i="6"/>
  <c r="AG562" i="6"/>
  <c r="BU561" i="6"/>
  <c r="BG561" i="6"/>
  <c r="BF561" i="6"/>
  <c r="AM561" i="6"/>
  <c r="AL561" i="6"/>
  <c r="AK561" i="6"/>
  <c r="AJ561" i="6"/>
  <c r="AI561" i="6"/>
  <c r="AH561" i="6"/>
  <c r="AG561" i="6"/>
  <c r="BU560" i="6"/>
  <c r="BG560" i="6"/>
  <c r="BF560" i="6"/>
  <c r="AM560" i="6"/>
  <c r="AL560" i="6"/>
  <c r="AK560" i="6"/>
  <c r="AJ560" i="6"/>
  <c r="AI560" i="6"/>
  <c r="AH560" i="6"/>
  <c r="AG560" i="6"/>
  <c r="BU559" i="6"/>
  <c r="BG559" i="6"/>
  <c r="BF559" i="6"/>
  <c r="AM559" i="6"/>
  <c r="AL559" i="6"/>
  <c r="AK559" i="6"/>
  <c r="AJ559" i="6"/>
  <c r="AI559" i="6"/>
  <c r="AH559" i="6"/>
  <c r="AG559" i="6"/>
  <c r="BU558" i="6"/>
  <c r="BG558" i="6"/>
  <c r="BF558" i="6"/>
  <c r="AM558" i="6"/>
  <c r="AL558" i="6"/>
  <c r="AK558" i="6"/>
  <c r="AJ558" i="6"/>
  <c r="AI558" i="6"/>
  <c r="AH558" i="6"/>
  <c r="AG558" i="6"/>
  <c r="BU557" i="6"/>
  <c r="BG557" i="6"/>
  <c r="BF557" i="6"/>
  <c r="AM557" i="6"/>
  <c r="AL557" i="6"/>
  <c r="AK557" i="6"/>
  <c r="AJ557" i="6"/>
  <c r="AI557" i="6"/>
  <c r="AH557" i="6"/>
  <c r="AG557" i="6"/>
  <c r="BU556" i="6"/>
  <c r="BG556" i="6"/>
  <c r="BF556" i="6"/>
  <c r="AM556" i="6"/>
  <c r="AL556" i="6"/>
  <c r="AK556" i="6"/>
  <c r="AJ556" i="6"/>
  <c r="AI556" i="6"/>
  <c r="AH556" i="6"/>
  <c r="AG556" i="6"/>
  <c r="BU555" i="6"/>
  <c r="BG555" i="6"/>
  <c r="BF555" i="6"/>
  <c r="AM555" i="6"/>
  <c r="AL555" i="6"/>
  <c r="AK555" i="6"/>
  <c r="AJ555" i="6"/>
  <c r="AI555" i="6"/>
  <c r="AH555" i="6"/>
  <c r="AG555" i="6"/>
  <c r="BU554" i="6"/>
  <c r="BG554" i="6"/>
  <c r="BF554" i="6"/>
  <c r="AM554" i="6"/>
  <c r="AL554" i="6"/>
  <c r="AK554" i="6"/>
  <c r="AJ554" i="6"/>
  <c r="AI554" i="6"/>
  <c r="AH554" i="6"/>
  <c r="AG554" i="6"/>
  <c r="BU553" i="6"/>
  <c r="BG553" i="6"/>
  <c r="BF553" i="6"/>
  <c r="AM553" i="6"/>
  <c r="AL553" i="6"/>
  <c r="AK553" i="6"/>
  <c r="AJ553" i="6"/>
  <c r="AI553" i="6"/>
  <c r="AH553" i="6"/>
  <c r="AG553" i="6"/>
  <c r="BU552" i="6"/>
  <c r="BG552" i="6"/>
  <c r="BF552" i="6"/>
  <c r="AM552" i="6"/>
  <c r="AL552" i="6"/>
  <c r="AK552" i="6"/>
  <c r="AJ552" i="6"/>
  <c r="AI552" i="6"/>
  <c r="AH552" i="6"/>
  <c r="AG552" i="6"/>
  <c r="BU551" i="6"/>
  <c r="BG551" i="6"/>
  <c r="BF551" i="6"/>
  <c r="AM551" i="6"/>
  <c r="AL551" i="6"/>
  <c r="AK551" i="6"/>
  <c r="AJ551" i="6"/>
  <c r="AI551" i="6"/>
  <c r="AH551" i="6"/>
  <c r="AG551" i="6"/>
  <c r="BU550" i="6"/>
  <c r="BG550" i="6"/>
  <c r="BF550" i="6"/>
  <c r="AM550" i="6"/>
  <c r="AL550" i="6"/>
  <c r="AK550" i="6"/>
  <c r="AJ550" i="6"/>
  <c r="AI550" i="6"/>
  <c r="AH550" i="6"/>
  <c r="AG550" i="6"/>
  <c r="BU549" i="6"/>
  <c r="BG549" i="6"/>
  <c r="BF549" i="6"/>
  <c r="AM549" i="6"/>
  <c r="AL549" i="6"/>
  <c r="AK549" i="6"/>
  <c r="AJ549" i="6"/>
  <c r="AI549" i="6"/>
  <c r="AH549" i="6"/>
  <c r="AG549" i="6"/>
  <c r="BU548" i="6"/>
  <c r="BG548" i="6"/>
  <c r="BF548" i="6"/>
  <c r="AM548" i="6"/>
  <c r="AL548" i="6"/>
  <c r="AK548" i="6"/>
  <c r="AJ548" i="6"/>
  <c r="AI548" i="6"/>
  <c r="AH548" i="6"/>
  <c r="AG548" i="6"/>
  <c r="BU547" i="6"/>
  <c r="BG547" i="6"/>
  <c r="BF547" i="6"/>
  <c r="AM547" i="6"/>
  <c r="AL547" i="6"/>
  <c r="AK547" i="6"/>
  <c r="AJ547" i="6"/>
  <c r="AI547" i="6"/>
  <c r="AH547" i="6"/>
  <c r="AG547" i="6"/>
  <c r="BU546" i="6"/>
  <c r="BG546" i="6"/>
  <c r="BF546" i="6"/>
  <c r="AM546" i="6"/>
  <c r="AL546" i="6"/>
  <c r="AK546" i="6"/>
  <c r="AJ546" i="6"/>
  <c r="AI546" i="6"/>
  <c r="AH546" i="6"/>
  <c r="AG546" i="6"/>
  <c r="BU545" i="6"/>
  <c r="BG545" i="6"/>
  <c r="BF545" i="6"/>
  <c r="AM545" i="6"/>
  <c r="AL545" i="6"/>
  <c r="AK545" i="6"/>
  <c r="AJ545" i="6"/>
  <c r="AI545" i="6"/>
  <c r="AH545" i="6"/>
  <c r="AG545" i="6"/>
  <c r="BU544" i="6"/>
  <c r="BG544" i="6"/>
  <c r="BF544" i="6"/>
  <c r="AM544" i="6"/>
  <c r="AL544" i="6"/>
  <c r="AK544" i="6"/>
  <c r="AJ544" i="6"/>
  <c r="AI544" i="6"/>
  <c r="AH544" i="6"/>
  <c r="AG544" i="6"/>
  <c r="BU543" i="6"/>
  <c r="BG543" i="6"/>
  <c r="BF543" i="6"/>
  <c r="AM543" i="6"/>
  <c r="AL543" i="6"/>
  <c r="AK543" i="6"/>
  <c r="AJ543" i="6"/>
  <c r="AI543" i="6"/>
  <c r="AH543" i="6"/>
  <c r="AG543" i="6"/>
  <c r="BU542" i="6"/>
  <c r="BG542" i="6"/>
  <c r="BF542" i="6"/>
  <c r="AM542" i="6"/>
  <c r="AL542" i="6"/>
  <c r="AK542" i="6"/>
  <c r="AJ542" i="6"/>
  <c r="AI542" i="6"/>
  <c r="AH542" i="6"/>
  <c r="AG542" i="6"/>
  <c r="BU541" i="6"/>
  <c r="BG541" i="6"/>
  <c r="BF541" i="6"/>
  <c r="AM541" i="6"/>
  <c r="AL541" i="6"/>
  <c r="AK541" i="6"/>
  <c r="AJ541" i="6"/>
  <c r="AI541" i="6"/>
  <c r="AH541" i="6"/>
  <c r="AG541" i="6"/>
  <c r="BU540" i="6"/>
  <c r="BG540" i="6"/>
  <c r="BF540" i="6"/>
  <c r="AM540" i="6"/>
  <c r="AL540" i="6"/>
  <c r="AK540" i="6"/>
  <c r="AJ540" i="6"/>
  <c r="AI540" i="6"/>
  <c r="AH540" i="6"/>
  <c r="AG540" i="6"/>
  <c r="BU539" i="6"/>
  <c r="BG539" i="6"/>
  <c r="BF539" i="6"/>
  <c r="AM539" i="6"/>
  <c r="AL539" i="6"/>
  <c r="AK539" i="6"/>
  <c r="AJ539" i="6"/>
  <c r="AI539" i="6"/>
  <c r="AH539" i="6"/>
  <c r="AG539" i="6"/>
  <c r="BU538" i="6"/>
  <c r="BG538" i="6"/>
  <c r="BF538" i="6"/>
  <c r="AM538" i="6"/>
  <c r="AL538" i="6"/>
  <c r="AK538" i="6"/>
  <c r="AJ538" i="6"/>
  <c r="AI538" i="6"/>
  <c r="AH538" i="6"/>
  <c r="AG538" i="6"/>
  <c r="BU537" i="6"/>
  <c r="BG537" i="6"/>
  <c r="BF537" i="6"/>
  <c r="AM537" i="6"/>
  <c r="AL537" i="6"/>
  <c r="AK537" i="6"/>
  <c r="AJ537" i="6"/>
  <c r="AI537" i="6"/>
  <c r="AH537" i="6"/>
  <c r="AG537" i="6"/>
  <c r="BU536" i="6"/>
  <c r="BG536" i="6"/>
  <c r="BF536" i="6"/>
  <c r="AM536" i="6"/>
  <c r="AL536" i="6"/>
  <c r="AK536" i="6"/>
  <c r="AJ536" i="6"/>
  <c r="AI536" i="6"/>
  <c r="AH536" i="6"/>
  <c r="AG536" i="6"/>
  <c r="BU535" i="6"/>
  <c r="BG535" i="6"/>
  <c r="BF535" i="6"/>
  <c r="AM535" i="6"/>
  <c r="AL535" i="6"/>
  <c r="AK535" i="6"/>
  <c r="AJ535" i="6"/>
  <c r="AI535" i="6"/>
  <c r="AH535" i="6"/>
  <c r="AG535" i="6"/>
  <c r="BU534" i="6"/>
  <c r="BG534" i="6"/>
  <c r="BF534" i="6"/>
  <c r="AM534" i="6"/>
  <c r="AL534" i="6"/>
  <c r="AK534" i="6"/>
  <c r="AJ534" i="6"/>
  <c r="AI534" i="6"/>
  <c r="AH534" i="6"/>
  <c r="AG534" i="6"/>
  <c r="BU533" i="6"/>
  <c r="BG533" i="6"/>
  <c r="BF533" i="6"/>
  <c r="AM533" i="6"/>
  <c r="AL533" i="6"/>
  <c r="AK533" i="6"/>
  <c r="AJ533" i="6"/>
  <c r="AI533" i="6"/>
  <c r="AH533" i="6"/>
  <c r="AG533" i="6"/>
  <c r="BU532" i="6"/>
  <c r="BG532" i="6"/>
  <c r="BF532" i="6"/>
  <c r="AM532" i="6"/>
  <c r="AL532" i="6"/>
  <c r="AK532" i="6"/>
  <c r="AJ532" i="6"/>
  <c r="AI532" i="6"/>
  <c r="AH532" i="6"/>
  <c r="AG532" i="6"/>
  <c r="BU531" i="6"/>
  <c r="BG531" i="6"/>
  <c r="BF531" i="6"/>
  <c r="AM531" i="6"/>
  <c r="AL531" i="6"/>
  <c r="AK531" i="6"/>
  <c r="AJ531" i="6"/>
  <c r="AI531" i="6"/>
  <c r="AH531" i="6"/>
  <c r="AG531" i="6"/>
  <c r="BU530" i="6"/>
  <c r="BG530" i="6"/>
  <c r="BF530" i="6"/>
  <c r="AM530" i="6"/>
  <c r="AL530" i="6"/>
  <c r="AK530" i="6"/>
  <c r="AJ530" i="6"/>
  <c r="AI530" i="6"/>
  <c r="AH530" i="6"/>
  <c r="AG530" i="6"/>
  <c r="BU529" i="6"/>
  <c r="BG529" i="6"/>
  <c r="BF529" i="6"/>
  <c r="AM529" i="6"/>
  <c r="AL529" i="6"/>
  <c r="AK529" i="6"/>
  <c r="AJ529" i="6"/>
  <c r="AI529" i="6"/>
  <c r="AH529" i="6"/>
  <c r="AG529" i="6"/>
  <c r="BU528" i="6"/>
  <c r="BG528" i="6"/>
  <c r="BF528" i="6"/>
  <c r="AM528" i="6"/>
  <c r="AL528" i="6"/>
  <c r="AK528" i="6"/>
  <c r="AJ528" i="6"/>
  <c r="AI528" i="6"/>
  <c r="AH528" i="6"/>
  <c r="AG528" i="6"/>
  <c r="BU527" i="6"/>
  <c r="BG527" i="6"/>
  <c r="BF527" i="6"/>
  <c r="AM527" i="6"/>
  <c r="AL527" i="6"/>
  <c r="AK527" i="6"/>
  <c r="AJ527" i="6"/>
  <c r="AI527" i="6"/>
  <c r="AH527" i="6"/>
  <c r="AG527" i="6"/>
  <c r="BU526" i="6"/>
  <c r="BG526" i="6"/>
  <c r="BF526" i="6"/>
  <c r="AM526" i="6"/>
  <c r="AL526" i="6"/>
  <c r="AK526" i="6"/>
  <c r="AJ526" i="6"/>
  <c r="AI526" i="6"/>
  <c r="AH526" i="6"/>
  <c r="AG526" i="6"/>
  <c r="BU525" i="6"/>
  <c r="BG525" i="6"/>
  <c r="BF525" i="6"/>
  <c r="AM525" i="6"/>
  <c r="AL525" i="6"/>
  <c r="AK525" i="6"/>
  <c r="AJ525" i="6"/>
  <c r="AI525" i="6"/>
  <c r="AH525" i="6"/>
  <c r="AG525" i="6"/>
  <c r="BU524" i="6"/>
  <c r="BG524" i="6"/>
  <c r="BF524" i="6"/>
  <c r="AM524" i="6"/>
  <c r="AL524" i="6"/>
  <c r="AK524" i="6"/>
  <c r="AJ524" i="6"/>
  <c r="AI524" i="6"/>
  <c r="AH524" i="6"/>
  <c r="AG524" i="6"/>
  <c r="BU523" i="6"/>
  <c r="BG523" i="6"/>
  <c r="BF523" i="6"/>
  <c r="AM523" i="6"/>
  <c r="AL523" i="6"/>
  <c r="AK523" i="6"/>
  <c r="AJ523" i="6"/>
  <c r="AI523" i="6"/>
  <c r="AH523" i="6"/>
  <c r="AG523" i="6"/>
  <c r="BU522" i="6"/>
  <c r="BG522" i="6"/>
  <c r="BF522" i="6"/>
  <c r="AM522" i="6"/>
  <c r="AL522" i="6"/>
  <c r="AK522" i="6"/>
  <c r="AJ522" i="6"/>
  <c r="AI522" i="6"/>
  <c r="AH522" i="6"/>
  <c r="AG522" i="6"/>
  <c r="BU521" i="6"/>
  <c r="BG521" i="6"/>
  <c r="BF521" i="6"/>
  <c r="AM521" i="6"/>
  <c r="AL521" i="6"/>
  <c r="AK521" i="6"/>
  <c r="AJ521" i="6"/>
  <c r="AI521" i="6"/>
  <c r="AH521" i="6"/>
  <c r="AG521" i="6"/>
  <c r="BU520" i="6"/>
  <c r="BG520" i="6"/>
  <c r="BF520" i="6"/>
  <c r="AM520" i="6"/>
  <c r="AL520" i="6"/>
  <c r="AK520" i="6"/>
  <c r="AJ520" i="6"/>
  <c r="AI520" i="6"/>
  <c r="AH520" i="6"/>
  <c r="AG520" i="6"/>
  <c r="BU519" i="6"/>
  <c r="BG519" i="6"/>
  <c r="BF519" i="6"/>
  <c r="AM519" i="6"/>
  <c r="AL519" i="6"/>
  <c r="AK519" i="6"/>
  <c r="AJ519" i="6"/>
  <c r="AI519" i="6"/>
  <c r="AH519" i="6"/>
  <c r="AG519" i="6"/>
  <c r="BU518" i="6"/>
  <c r="BG518" i="6"/>
  <c r="BF518" i="6"/>
  <c r="AM518" i="6"/>
  <c r="AL518" i="6"/>
  <c r="AK518" i="6"/>
  <c r="AJ518" i="6"/>
  <c r="AI518" i="6"/>
  <c r="AH518" i="6"/>
  <c r="AG518" i="6"/>
  <c r="BU517" i="6"/>
  <c r="BG517" i="6"/>
  <c r="BF517" i="6"/>
  <c r="AM517" i="6"/>
  <c r="AL517" i="6"/>
  <c r="AK517" i="6"/>
  <c r="AJ517" i="6"/>
  <c r="AI517" i="6"/>
  <c r="AH517" i="6"/>
  <c r="AG517" i="6"/>
  <c r="BU516" i="6"/>
  <c r="BG516" i="6"/>
  <c r="BF516" i="6"/>
  <c r="AM516" i="6"/>
  <c r="AL516" i="6"/>
  <c r="AK516" i="6"/>
  <c r="AJ516" i="6"/>
  <c r="AI516" i="6"/>
  <c r="AH516" i="6"/>
  <c r="AG516" i="6"/>
  <c r="BU515" i="6"/>
  <c r="BG515" i="6"/>
  <c r="BF515" i="6"/>
  <c r="AM515" i="6"/>
  <c r="AL515" i="6"/>
  <c r="AK515" i="6"/>
  <c r="AJ515" i="6"/>
  <c r="AI515" i="6"/>
  <c r="AH515" i="6"/>
  <c r="AG515" i="6"/>
  <c r="BU514" i="6"/>
  <c r="BG514" i="6"/>
  <c r="BF514" i="6"/>
  <c r="AM514" i="6"/>
  <c r="AL514" i="6"/>
  <c r="AK514" i="6"/>
  <c r="AJ514" i="6"/>
  <c r="AI514" i="6"/>
  <c r="AH514" i="6"/>
  <c r="AG514" i="6"/>
  <c r="BU513" i="6"/>
  <c r="BG513" i="6"/>
  <c r="BF513" i="6"/>
  <c r="AM513" i="6"/>
  <c r="AL513" i="6"/>
  <c r="AK513" i="6"/>
  <c r="AJ513" i="6"/>
  <c r="AI513" i="6"/>
  <c r="AH513" i="6"/>
  <c r="AG513" i="6"/>
  <c r="BU512" i="6"/>
  <c r="BG512" i="6"/>
  <c r="BF512" i="6"/>
  <c r="AM512" i="6"/>
  <c r="AL512" i="6"/>
  <c r="AK512" i="6"/>
  <c r="AJ512" i="6"/>
  <c r="AI512" i="6"/>
  <c r="AH512" i="6"/>
  <c r="AG512" i="6"/>
  <c r="BU511" i="6"/>
  <c r="BG511" i="6"/>
  <c r="BF511" i="6"/>
  <c r="AM511" i="6"/>
  <c r="AL511" i="6"/>
  <c r="AK511" i="6"/>
  <c r="AJ511" i="6"/>
  <c r="AI511" i="6"/>
  <c r="AH511" i="6"/>
  <c r="AG511" i="6"/>
  <c r="BU510" i="6"/>
  <c r="BG510" i="6"/>
  <c r="BF510" i="6"/>
  <c r="AM510" i="6"/>
  <c r="AL510" i="6"/>
  <c r="AK510" i="6"/>
  <c r="AJ510" i="6"/>
  <c r="AI510" i="6"/>
  <c r="AH510" i="6"/>
  <c r="AG510" i="6"/>
  <c r="BU509" i="6"/>
  <c r="BG509" i="6"/>
  <c r="BF509" i="6"/>
  <c r="AM509" i="6"/>
  <c r="AL509" i="6"/>
  <c r="AK509" i="6"/>
  <c r="AJ509" i="6"/>
  <c r="AI509" i="6"/>
  <c r="AH509" i="6"/>
  <c r="AG509" i="6"/>
  <c r="BU508" i="6"/>
  <c r="BG508" i="6"/>
  <c r="BF508" i="6"/>
  <c r="AM508" i="6"/>
  <c r="AL508" i="6"/>
  <c r="AK508" i="6"/>
  <c r="AJ508" i="6"/>
  <c r="AI508" i="6"/>
  <c r="AH508" i="6"/>
  <c r="AG508" i="6"/>
  <c r="BU507" i="6"/>
  <c r="BG507" i="6"/>
  <c r="BF507" i="6"/>
  <c r="AM507" i="6"/>
  <c r="AL507" i="6"/>
  <c r="AK507" i="6"/>
  <c r="AJ507" i="6"/>
  <c r="AI507" i="6"/>
  <c r="AH507" i="6"/>
  <c r="AG507" i="6"/>
  <c r="BU506" i="6"/>
  <c r="BG506" i="6"/>
  <c r="BF506" i="6"/>
  <c r="AM506" i="6"/>
  <c r="AL506" i="6"/>
  <c r="AK506" i="6"/>
  <c r="AJ506" i="6"/>
  <c r="AI506" i="6"/>
  <c r="AH506" i="6"/>
  <c r="AG506" i="6"/>
  <c r="BU505" i="6"/>
  <c r="BG505" i="6"/>
  <c r="BF505" i="6"/>
  <c r="AM505" i="6"/>
  <c r="AL505" i="6"/>
  <c r="AK505" i="6"/>
  <c r="AJ505" i="6"/>
  <c r="AI505" i="6"/>
  <c r="AH505" i="6"/>
  <c r="AG505" i="6"/>
  <c r="BU504" i="6"/>
  <c r="BG504" i="6"/>
  <c r="BF504" i="6"/>
  <c r="AM504" i="6"/>
  <c r="AL504" i="6"/>
  <c r="AK504" i="6"/>
  <c r="AJ504" i="6"/>
  <c r="AI504" i="6"/>
  <c r="AH504" i="6"/>
  <c r="AG504" i="6"/>
  <c r="BU503" i="6"/>
  <c r="BG503" i="6"/>
  <c r="BF503" i="6"/>
  <c r="AM503" i="6"/>
  <c r="AL503" i="6"/>
  <c r="AK503" i="6"/>
  <c r="AJ503" i="6"/>
  <c r="AI503" i="6"/>
  <c r="AH503" i="6"/>
  <c r="AG503" i="6"/>
  <c r="BU502" i="6"/>
  <c r="BG502" i="6"/>
  <c r="BF502" i="6"/>
  <c r="AM502" i="6"/>
  <c r="AL502" i="6"/>
  <c r="AK502" i="6"/>
  <c r="AJ502" i="6"/>
  <c r="AI502" i="6"/>
  <c r="AH502" i="6"/>
  <c r="AG502" i="6"/>
  <c r="BU501" i="6"/>
  <c r="BG501" i="6"/>
  <c r="BF501" i="6"/>
  <c r="AM501" i="6"/>
  <c r="AL501" i="6"/>
  <c r="AK501" i="6"/>
  <c r="AJ501" i="6"/>
  <c r="AI501" i="6"/>
  <c r="AH501" i="6"/>
  <c r="AG501" i="6"/>
  <c r="BU500" i="6"/>
  <c r="BG500" i="6"/>
  <c r="BF500" i="6"/>
  <c r="AM500" i="6"/>
  <c r="AL500" i="6"/>
  <c r="AK500" i="6"/>
  <c r="AJ500" i="6"/>
  <c r="AI500" i="6"/>
  <c r="AH500" i="6"/>
  <c r="AG500" i="6"/>
  <c r="BU499" i="6"/>
  <c r="BG499" i="6"/>
  <c r="BF499" i="6"/>
  <c r="AM499" i="6"/>
  <c r="AL499" i="6"/>
  <c r="AK499" i="6"/>
  <c r="AJ499" i="6"/>
  <c r="AI499" i="6"/>
  <c r="AH499" i="6"/>
  <c r="AG499" i="6"/>
  <c r="BU498" i="6"/>
  <c r="BG498" i="6"/>
  <c r="BF498" i="6"/>
  <c r="AM498" i="6"/>
  <c r="AL498" i="6"/>
  <c r="AK498" i="6"/>
  <c r="AJ498" i="6"/>
  <c r="AI498" i="6"/>
  <c r="AH498" i="6"/>
  <c r="AG498" i="6"/>
  <c r="BU497" i="6"/>
  <c r="BG497" i="6"/>
  <c r="BF497" i="6"/>
  <c r="AM497" i="6"/>
  <c r="AL497" i="6"/>
  <c r="AK497" i="6"/>
  <c r="AJ497" i="6"/>
  <c r="AI497" i="6"/>
  <c r="AH497" i="6"/>
  <c r="AG497" i="6"/>
  <c r="BU496" i="6"/>
  <c r="BG496" i="6"/>
  <c r="BF496" i="6"/>
  <c r="AM496" i="6"/>
  <c r="AL496" i="6"/>
  <c r="AK496" i="6"/>
  <c r="AJ496" i="6"/>
  <c r="AI496" i="6"/>
  <c r="AH496" i="6"/>
  <c r="AG496" i="6"/>
  <c r="BU495" i="6"/>
  <c r="BG495" i="6"/>
  <c r="BF495" i="6"/>
  <c r="AM495" i="6"/>
  <c r="AL495" i="6"/>
  <c r="AK495" i="6"/>
  <c r="AJ495" i="6"/>
  <c r="AI495" i="6"/>
  <c r="AH495" i="6"/>
  <c r="AG495" i="6"/>
  <c r="BU494" i="6"/>
  <c r="BG494" i="6"/>
  <c r="BF494" i="6"/>
  <c r="AM494" i="6"/>
  <c r="AL494" i="6"/>
  <c r="AK494" i="6"/>
  <c r="AJ494" i="6"/>
  <c r="AI494" i="6"/>
  <c r="AH494" i="6"/>
  <c r="AG494" i="6"/>
  <c r="BU493" i="6"/>
  <c r="BG493" i="6"/>
  <c r="BF493" i="6"/>
  <c r="AM493" i="6"/>
  <c r="AL493" i="6"/>
  <c r="AK493" i="6"/>
  <c r="AJ493" i="6"/>
  <c r="AI493" i="6"/>
  <c r="AH493" i="6"/>
  <c r="AG493" i="6"/>
  <c r="BU492" i="6"/>
  <c r="BG492" i="6"/>
  <c r="BF492" i="6"/>
  <c r="AM492" i="6"/>
  <c r="AL492" i="6"/>
  <c r="AK492" i="6"/>
  <c r="AJ492" i="6"/>
  <c r="AI492" i="6"/>
  <c r="AH492" i="6"/>
  <c r="AG492" i="6"/>
  <c r="BU491" i="6"/>
  <c r="BG491" i="6"/>
  <c r="BF491" i="6"/>
  <c r="AM491" i="6"/>
  <c r="AL491" i="6"/>
  <c r="AK491" i="6"/>
  <c r="AJ491" i="6"/>
  <c r="AI491" i="6"/>
  <c r="AH491" i="6"/>
  <c r="AG491" i="6"/>
  <c r="BU490" i="6"/>
  <c r="BG490" i="6"/>
  <c r="BF490" i="6"/>
  <c r="AM490" i="6"/>
  <c r="AL490" i="6"/>
  <c r="AK490" i="6"/>
  <c r="AJ490" i="6"/>
  <c r="AI490" i="6"/>
  <c r="AH490" i="6"/>
  <c r="AG490" i="6"/>
  <c r="BU489" i="6"/>
  <c r="BG489" i="6"/>
  <c r="BF489" i="6"/>
  <c r="AM489" i="6"/>
  <c r="AL489" i="6"/>
  <c r="AK489" i="6"/>
  <c r="AJ489" i="6"/>
  <c r="AI489" i="6"/>
  <c r="AH489" i="6"/>
  <c r="AG489" i="6"/>
  <c r="BU488" i="6"/>
  <c r="BG488" i="6"/>
  <c r="BF488" i="6"/>
  <c r="AM488" i="6"/>
  <c r="AL488" i="6"/>
  <c r="AK488" i="6"/>
  <c r="AJ488" i="6"/>
  <c r="AI488" i="6"/>
  <c r="AH488" i="6"/>
  <c r="AG488" i="6"/>
  <c r="BU487" i="6"/>
  <c r="BG487" i="6"/>
  <c r="BF487" i="6"/>
  <c r="AM487" i="6"/>
  <c r="AL487" i="6"/>
  <c r="AK487" i="6"/>
  <c r="AJ487" i="6"/>
  <c r="AI487" i="6"/>
  <c r="AH487" i="6"/>
  <c r="AG487" i="6"/>
  <c r="BU486" i="6"/>
  <c r="BG486" i="6"/>
  <c r="BF486" i="6"/>
  <c r="AM486" i="6"/>
  <c r="AL486" i="6"/>
  <c r="AK486" i="6"/>
  <c r="AJ486" i="6"/>
  <c r="AI486" i="6"/>
  <c r="AH486" i="6"/>
  <c r="AG486" i="6"/>
  <c r="BU485" i="6"/>
  <c r="BG485" i="6"/>
  <c r="BF485" i="6"/>
  <c r="AM485" i="6"/>
  <c r="AL485" i="6"/>
  <c r="AK485" i="6"/>
  <c r="AJ485" i="6"/>
  <c r="AI485" i="6"/>
  <c r="AH485" i="6"/>
  <c r="AG485" i="6"/>
  <c r="BU484" i="6"/>
  <c r="BG484" i="6"/>
  <c r="BF484" i="6"/>
  <c r="AM484" i="6"/>
  <c r="AL484" i="6"/>
  <c r="AK484" i="6"/>
  <c r="AJ484" i="6"/>
  <c r="AI484" i="6"/>
  <c r="AH484" i="6"/>
  <c r="AG484" i="6"/>
  <c r="BU483" i="6"/>
  <c r="BG483" i="6"/>
  <c r="BF483" i="6"/>
  <c r="AM483" i="6"/>
  <c r="AL483" i="6"/>
  <c r="AK483" i="6"/>
  <c r="AJ483" i="6"/>
  <c r="AI483" i="6"/>
  <c r="AH483" i="6"/>
  <c r="AG483" i="6"/>
  <c r="BU482" i="6"/>
  <c r="BG482" i="6"/>
  <c r="BF482" i="6"/>
  <c r="AM482" i="6"/>
  <c r="AL482" i="6"/>
  <c r="AK482" i="6"/>
  <c r="AJ482" i="6"/>
  <c r="AI482" i="6"/>
  <c r="AH482" i="6"/>
  <c r="AG482" i="6"/>
  <c r="BU481" i="6"/>
  <c r="BG481" i="6"/>
  <c r="BF481" i="6"/>
  <c r="AM481" i="6"/>
  <c r="AL481" i="6"/>
  <c r="AK481" i="6"/>
  <c r="AJ481" i="6"/>
  <c r="AI481" i="6"/>
  <c r="AH481" i="6"/>
  <c r="AG481" i="6"/>
  <c r="BU480" i="6"/>
  <c r="BG480" i="6"/>
  <c r="BF480" i="6"/>
  <c r="AM480" i="6"/>
  <c r="AL480" i="6"/>
  <c r="AK480" i="6"/>
  <c r="AJ480" i="6"/>
  <c r="AI480" i="6"/>
  <c r="AH480" i="6"/>
  <c r="AG480" i="6"/>
  <c r="BU479" i="6"/>
  <c r="BG479" i="6"/>
  <c r="BF479" i="6"/>
  <c r="AM479" i="6"/>
  <c r="AL479" i="6"/>
  <c r="AK479" i="6"/>
  <c r="AJ479" i="6"/>
  <c r="AI479" i="6"/>
  <c r="AH479" i="6"/>
  <c r="AG479" i="6"/>
  <c r="BU478" i="6"/>
  <c r="BG478" i="6"/>
  <c r="BF478" i="6"/>
  <c r="AM478" i="6"/>
  <c r="AL478" i="6"/>
  <c r="AK478" i="6"/>
  <c r="AJ478" i="6"/>
  <c r="AI478" i="6"/>
  <c r="AH478" i="6"/>
  <c r="AG478" i="6"/>
  <c r="BU477" i="6"/>
  <c r="BG477" i="6"/>
  <c r="BF477" i="6"/>
  <c r="AM477" i="6"/>
  <c r="AL477" i="6"/>
  <c r="AK477" i="6"/>
  <c r="AJ477" i="6"/>
  <c r="AI477" i="6"/>
  <c r="AH477" i="6"/>
  <c r="AG477" i="6"/>
  <c r="BU476" i="6"/>
  <c r="BG476" i="6"/>
  <c r="BF476" i="6"/>
  <c r="AM476" i="6"/>
  <c r="AL476" i="6"/>
  <c r="AK476" i="6"/>
  <c r="AJ476" i="6"/>
  <c r="AI476" i="6"/>
  <c r="AH476" i="6"/>
  <c r="AG476" i="6"/>
  <c r="BU475" i="6"/>
  <c r="BG475" i="6"/>
  <c r="BF475" i="6"/>
  <c r="AM475" i="6"/>
  <c r="AL475" i="6"/>
  <c r="AK475" i="6"/>
  <c r="AJ475" i="6"/>
  <c r="AI475" i="6"/>
  <c r="AH475" i="6"/>
  <c r="AG475" i="6"/>
  <c r="BU474" i="6"/>
  <c r="BG474" i="6"/>
  <c r="BF474" i="6"/>
  <c r="AM474" i="6"/>
  <c r="AL474" i="6"/>
  <c r="AK474" i="6"/>
  <c r="AJ474" i="6"/>
  <c r="AI474" i="6"/>
  <c r="AH474" i="6"/>
  <c r="AG474" i="6"/>
  <c r="BU473" i="6"/>
  <c r="BG473" i="6"/>
  <c r="BF473" i="6"/>
  <c r="AM473" i="6"/>
  <c r="AL473" i="6"/>
  <c r="AK473" i="6"/>
  <c r="AJ473" i="6"/>
  <c r="AI473" i="6"/>
  <c r="AH473" i="6"/>
  <c r="AG473" i="6"/>
  <c r="BU472" i="6"/>
  <c r="BG472" i="6"/>
  <c r="BF472" i="6"/>
  <c r="AM472" i="6"/>
  <c r="AL472" i="6"/>
  <c r="AK472" i="6"/>
  <c r="AJ472" i="6"/>
  <c r="AI472" i="6"/>
  <c r="AH472" i="6"/>
  <c r="AG472" i="6"/>
  <c r="BU471" i="6"/>
  <c r="BG471" i="6"/>
  <c r="BF471" i="6"/>
  <c r="AM471" i="6"/>
  <c r="AL471" i="6"/>
  <c r="AK471" i="6"/>
  <c r="AJ471" i="6"/>
  <c r="AI471" i="6"/>
  <c r="AH471" i="6"/>
  <c r="AG471" i="6"/>
  <c r="BU470" i="6"/>
  <c r="BG470" i="6"/>
  <c r="BF470" i="6"/>
  <c r="AM470" i="6"/>
  <c r="AL470" i="6"/>
  <c r="AK470" i="6"/>
  <c r="AJ470" i="6"/>
  <c r="AI470" i="6"/>
  <c r="AH470" i="6"/>
  <c r="AG470" i="6"/>
  <c r="BU469" i="6"/>
  <c r="BG469" i="6"/>
  <c r="BF469" i="6"/>
  <c r="AM469" i="6"/>
  <c r="AL469" i="6"/>
  <c r="AK469" i="6"/>
  <c r="AJ469" i="6"/>
  <c r="AI469" i="6"/>
  <c r="AH469" i="6"/>
  <c r="AG469" i="6"/>
  <c r="BU468" i="6"/>
  <c r="BG468" i="6"/>
  <c r="BF468" i="6"/>
  <c r="AM468" i="6"/>
  <c r="AL468" i="6"/>
  <c r="AK468" i="6"/>
  <c r="AJ468" i="6"/>
  <c r="AI468" i="6"/>
  <c r="AH468" i="6"/>
  <c r="AG468" i="6"/>
  <c r="BU467" i="6"/>
  <c r="BG467" i="6"/>
  <c r="BF467" i="6"/>
  <c r="AM467" i="6"/>
  <c r="AL467" i="6"/>
  <c r="AK467" i="6"/>
  <c r="AJ467" i="6"/>
  <c r="AI467" i="6"/>
  <c r="AH467" i="6"/>
  <c r="AG467" i="6"/>
  <c r="BU466" i="6"/>
  <c r="BG466" i="6"/>
  <c r="BF466" i="6"/>
  <c r="AM466" i="6"/>
  <c r="AL466" i="6"/>
  <c r="AK466" i="6"/>
  <c r="AJ466" i="6"/>
  <c r="AI466" i="6"/>
  <c r="AH466" i="6"/>
  <c r="AG466" i="6"/>
  <c r="BU465" i="6"/>
  <c r="BG465" i="6"/>
  <c r="BF465" i="6"/>
  <c r="AM465" i="6"/>
  <c r="AL465" i="6"/>
  <c r="AK465" i="6"/>
  <c r="AJ465" i="6"/>
  <c r="AI465" i="6"/>
  <c r="AH465" i="6"/>
  <c r="AG465" i="6"/>
  <c r="BU464" i="6"/>
  <c r="BG464" i="6"/>
  <c r="BF464" i="6"/>
  <c r="AM464" i="6"/>
  <c r="AL464" i="6"/>
  <c r="AK464" i="6"/>
  <c r="AJ464" i="6"/>
  <c r="AI464" i="6"/>
  <c r="AH464" i="6"/>
  <c r="AG464" i="6"/>
  <c r="BU463" i="6"/>
  <c r="BG463" i="6"/>
  <c r="BF463" i="6"/>
  <c r="AM463" i="6"/>
  <c r="AL463" i="6"/>
  <c r="AK463" i="6"/>
  <c r="AJ463" i="6"/>
  <c r="AI463" i="6"/>
  <c r="AH463" i="6"/>
  <c r="AG463" i="6"/>
  <c r="BU462" i="6"/>
  <c r="BG462" i="6"/>
  <c r="BF462" i="6"/>
  <c r="AM462" i="6"/>
  <c r="AL462" i="6"/>
  <c r="AK462" i="6"/>
  <c r="AJ462" i="6"/>
  <c r="AI462" i="6"/>
  <c r="AH462" i="6"/>
  <c r="AG462" i="6"/>
  <c r="BU461" i="6"/>
  <c r="BG461" i="6"/>
  <c r="BF461" i="6"/>
  <c r="AM461" i="6"/>
  <c r="AL461" i="6"/>
  <c r="AK461" i="6"/>
  <c r="AJ461" i="6"/>
  <c r="AI461" i="6"/>
  <c r="AH461" i="6"/>
  <c r="AG461" i="6"/>
  <c r="BU460" i="6"/>
  <c r="BG460" i="6"/>
  <c r="BF460" i="6"/>
  <c r="AM460" i="6"/>
  <c r="AL460" i="6"/>
  <c r="AK460" i="6"/>
  <c r="AJ460" i="6"/>
  <c r="AI460" i="6"/>
  <c r="AH460" i="6"/>
  <c r="AG460" i="6"/>
  <c r="BU459" i="6"/>
  <c r="BG459" i="6"/>
  <c r="BF459" i="6"/>
  <c r="AM459" i="6"/>
  <c r="AL459" i="6"/>
  <c r="AK459" i="6"/>
  <c r="AJ459" i="6"/>
  <c r="AI459" i="6"/>
  <c r="AH459" i="6"/>
  <c r="AG459" i="6"/>
  <c r="BU458" i="6"/>
  <c r="BG458" i="6"/>
  <c r="BF458" i="6"/>
  <c r="AM458" i="6"/>
  <c r="AL458" i="6"/>
  <c r="AK458" i="6"/>
  <c r="AJ458" i="6"/>
  <c r="AI458" i="6"/>
  <c r="AH458" i="6"/>
  <c r="AG458" i="6"/>
  <c r="BU457" i="6"/>
  <c r="BG457" i="6"/>
  <c r="BF457" i="6"/>
  <c r="AM457" i="6"/>
  <c r="AL457" i="6"/>
  <c r="AK457" i="6"/>
  <c r="AJ457" i="6"/>
  <c r="AI457" i="6"/>
  <c r="AH457" i="6"/>
  <c r="AG457" i="6"/>
  <c r="BU456" i="6"/>
  <c r="BG456" i="6"/>
  <c r="BF456" i="6"/>
  <c r="AM456" i="6"/>
  <c r="AL456" i="6"/>
  <c r="AK456" i="6"/>
  <c r="AJ456" i="6"/>
  <c r="AI456" i="6"/>
  <c r="AH456" i="6"/>
  <c r="AG456" i="6"/>
  <c r="BU455" i="6"/>
  <c r="BG455" i="6"/>
  <c r="BF455" i="6"/>
  <c r="AM455" i="6"/>
  <c r="AL455" i="6"/>
  <c r="AK455" i="6"/>
  <c r="AJ455" i="6"/>
  <c r="AI455" i="6"/>
  <c r="AH455" i="6"/>
  <c r="AG455" i="6"/>
  <c r="BU454" i="6"/>
  <c r="BG454" i="6"/>
  <c r="BF454" i="6"/>
  <c r="AM454" i="6"/>
  <c r="AL454" i="6"/>
  <c r="AK454" i="6"/>
  <c r="AJ454" i="6"/>
  <c r="AI454" i="6"/>
  <c r="AH454" i="6"/>
  <c r="AG454" i="6"/>
  <c r="BU453" i="6"/>
  <c r="BG453" i="6"/>
  <c r="BF453" i="6"/>
  <c r="AM453" i="6"/>
  <c r="AL453" i="6"/>
  <c r="AK453" i="6"/>
  <c r="AJ453" i="6"/>
  <c r="AI453" i="6"/>
  <c r="AH453" i="6"/>
  <c r="AG453" i="6"/>
  <c r="BU452" i="6"/>
  <c r="BG452" i="6"/>
  <c r="BF452" i="6"/>
  <c r="AM452" i="6"/>
  <c r="AL452" i="6"/>
  <c r="AK452" i="6"/>
  <c r="AJ452" i="6"/>
  <c r="AI452" i="6"/>
  <c r="AH452" i="6"/>
  <c r="AG452" i="6"/>
  <c r="BU451" i="6"/>
  <c r="BG451" i="6"/>
  <c r="BF451" i="6"/>
  <c r="AM451" i="6"/>
  <c r="AL451" i="6"/>
  <c r="AK451" i="6"/>
  <c r="AJ451" i="6"/>
  <c r="AI451" i="6"/>
  <c r="AH451" i="6"/>
  <c r="AG451" i="6"/>
  <c r="BU450" i="6"/>
  <c r="BG450" i="6"/>
  <c r="BF450" i="6"/>
  <c r="AM450" i="6"/>
  <c r="AL450" i="6"/>
  <c r="AK450" i="6"/>
  <c r="AJ450" i="6"/>
  <c r="AI450" i="6"/>
  <c r="AH450" i="6"/>
  <c r="AG450" i="6"/>
  <c r="BU449" i="6"/>
  <c r="BG449" i="6"/>
  <c r="BF449" i="6"/>
  <c r="AM449" i="6"/>
  <c r="AL449" i="6"/>
  <c r="AK449" i="6"/>
  <c r="AJ449" i="6"/>
  <c r="AI449" i="6"/>
  <c r="AH449" i="6"/>
  <c r="AG449" i="6"/>
  <c r="BU448" i="6"/>
  <c r="BG448" i="6"/>
  <c r="BF448" i="6"/>
  <c r="AM448" i="6"/>
  <c r="AL448" i="6"/>
  <c r="AK448" i="6"/>
  <c r="AJ448" i="6"/>
  <c r="AI448" i="6"/>
  <c r="AH448" i="6"/>
  <c r="AG448" i="6"/>
  <c r="BU447" i="6"/>
  <c r="BG447" i="6"/>
  <c r="BF447" i="6"/>
  <c r="AM447" i="6"/>
  <c r="AL447" i="6"/>
  <c r="AK447" i="6"/>
  <c r="AJ447" i="6"/>
  <c r="AI447" i="6"/>
  <c r="AH447" i="6"/>
  <c r="AG447" i="6"/>
  <c r="BU446" i="6"/>
  <c r="BG446" i="6"/>
  <c r="BF446" i="6"/>
  <c r="AM446" i="6"/>
  <c r="AL446" i="6"/>
  <c r="AK446" i="6"/>
  <c r="AJ446" i="6"/>
  <c r="AI446" i="6"/>
  <c r="AH446" i="6"/>
  <c r="AG446" i="6"/>
  <c r="BU445" i="6"/>
  <c r="BG445" i="6"/>
  <c r="BF445" i="6"/>
  <c r="AM445" i="6"/>
  <c r="AL445" i="6"/>
  <c r="AK445" i="6"/>
  <c r="AJ445" i="6"/>
  <c r="AI445" i="6"/>
  <c r="AH445" i="6"/>
  <c r="AG445" i="6"/>
  <c r="BU444" i="6"/>
  <c r="BG444" i="6"/>
  <c r="BF444" i="6"/>
  <c r="AM444" i="6"/>
  <c r="AL444" i="6"/>
  <c r="AK444" i="6"/>
  <c r="AJ444" i="6"/>
  <c r="AI444" i="6"/>
  <c r="AH444" i="6"/>
  <c r="AG444" i="6"/>
  <c r="BU443" i="6"/>
  <c r="BG443" i="6"/>
  <c r="BF443" i="6"/>
  <c r="AM443" i="6"/>
  <c r="AL443" i="6"/>
  <c r="AK443" i="6"/>
  <c r="AJ443" i="6"/>
  <c r="AI443" i="6"/>
  <c r="AH443" i="6"/>
  <c r="AG443" i="6"/>
  <c r="BU442" i="6"/>
  <c r="BG442" i="6"/>
  <c r="BF442" i="6"/>
  <c r="AM442" i="6"/>
  <c r="AL442" i="6"/>
  <c r="AK442" i="6"/>
  <c r="AJ442" i="6"/>
  <c r="AI442" i="6"/>
  <c r="AH442" i="6"/>
  <c r="AG442" i="6"/>
  <c r="BU441" i="6"/>
  <c r="BG441" i="6"/>
  <c r="BF441" i="6"/>
  <c r="AM441" i="6"/>
  <c r="AL441" i="6"/>
  <c r="AK441" i="6"/>
  <c r="AJ441" i="6"/>
  <c r="AI441" i="6"/>
  <c r="AH441" i="6"/>
  <c r="AG441" i="6"/>
  <c r="BU440" i="6"/>
  <c r="BG440" i="6"/>
  <c r="BF440" i="6"/>
  <c r="AM440" i="6"/>
  <c r="AL440" i="6"/>
  <c r="AK440" i="6"/>
  <c r="AJ440" i="6"/>
  <c r="AI440" i="6"/>
  <c r="AH440" i="6"/>
  <c r="AG440" i="6"/>
  <c r="BU439" i="6"/>
  <c r="BG439" i="6"/>
  <c r="BF439" i="6"/>
  <c r="AM439" i="6"/>
  <c r="AL439" i="6"/>
  <c r="AK439" i="6"/>
  <c r="AJ439" i="6"/>
  <c r="AI439" i="6"/>
  <c r="AH439" i="6"/>
  <c r="AG439" i="6"/>
  <c r="BU438" i="6"/>
  <c r="BG438" i="6"/>
  <c r="BF438" i="6"/>
  <c r="AM438" i="6"/>
  <c r="AL438" i="6"/>
  <c r="AK438" i="6"/>
  <c r="AJ438" i="6"/>
  <c r="AI438" i="6"/>
  <c r="AH438" i="6"/>
  <c r="AG438" i="6"/>
  <c r="BU437" i="6"/>
  <c r="BG437" i="6"/>
  <c r="BF437" i="6"/>
  <c r="AM437" i="6"/>
  <c r="AL437" i="6"/>
  <c r="AK437" i="6"/>
  <c r="AJ437" i="6"/>
  <c r="AI437" i="6"/>
  <c r="AH437" i="6"/>
  <c r="AG437" i="6"/>
  <c r="BU436" i="6"/>
  <c r="BG436" i="6"/>
  <c r="BF436" i="6"/>
  <c r="AM436" i="6"/>
  <c r="AL436" i="6"/>
  <c r="AK436" i="6"/>
  <c r="AJ436" i="6"/>
  <c r="AI436" i="6"/>
  <c r="AH436" i="6"/>
  <c r="AG436" i="6"/>
  <c r="BU435" i="6"/>
  <c r="BG435" i="6"/>
  <c r="BF435" i="6"/>
  <c r="AM435" i="6"/>
  <c r="AL435" i="6"/>
  <c r="AK435" i="6"/>
  <c r="AJ435" i="6"/>
  <c r="AI435" i="6"/>
  <c r="AH435" i="6"/>
  <c r="AG435" i="6"/>
  <c r="BU434" i="6"/>
  <c r="BG434" i="6"/>
  <c r="BF434" i="6"/>
  <c r="AM434" i="6"/>
  <c r="AL434" i="6"/>
  <c r="AK434" i="6"/>
  <c r="AJ434" i="6"/>
  <c r="AI434" i="6"/>
  <c r="AH434" i="6"/>
  <c r="AG434" i="6"/>
  <c r="BU433" i="6"/>
  <c r="BG433" i="6"/>
  <c r="BF433" i="6"/>
  <c r="AM433" i="6"/>
  <c r="AL433" i="6"/>
  <c r="AK433" i="6"/>
  <c r="AJ433" i="6"/>
  <c r="AI433" i="6"/>
  <c r="AH433" i="6"/>
  <c r="AG433" i="6"/>
  <c r="BU432" i="6"/>
  <c r="BG432" i="6"/>
  <c r="BF432" i="6"/>
  <c r="AM432" i="6"/>
  <c r="AL432" i="6"/>
  <c r="AK432" i="6"/>
  <c r="AJ432" i="6"/>
  <c r="AI432" i="6"/>
  <c r="AH432" i="6"/>
  <c r="AG432" i="6"/>
  <c r="BU431" i="6"/>
  <c r="BG431" i="6"/>
  <c r="BF431" i="6"/>
  <c r="AM431" i="6"/>
  <c r="AL431" i="6"/>
  <c r="AK431" i="6"/>
  <c r="AJ431" i="6"/>
  <c r="AI431" i="6"/>
  <c r="AH431" i="6"/>
  <c r="AG431" i="6"/>
  <c r="BU430" i="6"/>
  <c r="BG430" i="6"/>
  <c r="BF430" i="6"/>
  <c r="AM430" i="6"/>
  <c r="AL430" i="6"/>
  <c r="AK430" i="6"/>
  <c r="AJ430" i="6"/>
  <c r="AI430" i="6"/>
  <c r="AH430" i="6"/>
  <c r="AG430" i="6"/>
  <c r="BU429" i="6"/>
  <c r="BG429" i="6"/>
  <c r="BF429" i="6"/>
  <c r="AM429" i="6"/>
  <c r="AL429" i="6"/>
  <c r="AK429" i="6"/>
  <c r="AJ429" i="6"/>
  <c r="AI429" i="6"/>
  <c r="AH429" i="6"/>
  <c r="AG429" i="6"/>
  <c r="BU428" i="6"/>
  <c r="BG428" i="6"/>
  <c r="BF428" i="6"/>
  <c r="AM428" i="6"/>
  <c r="AL428" i="6"/>
  <c r="AK428" i="6"/>
  <c r="AJ428" i="6"/>
  <c r="AI428" i="6"/>
  <c r="AH428" i="6"/>
  <c r="AG428" i="6"/>
  <c r="BU427" i="6"/>
  <c r="BG427" i="6"/>
  <c r="BF427" i="6"/>
  <c r="AM427" i="6"/>
  <c r="AL427" i="6"/>
  <c r="AK427" i="6"/>
  <c r="AJ427" i="6"/>
  <c r="AI427" i="6"/>
  <c r="AH427" i="6"/>
  <c r="AG427" i="6"/>
  <c r="BU426" i="6"/>
  <c r="BG426" i="6"/>
  <c r="BF426" i="6"/>
  <c r="AM426" i="6"/>
  <c r="AL426" i="6"/>
  <c r="AK426" i="6"/>
  <c r="AJ426" i="6"/>
  <c r="AI426" i="6"/>
  <c r="AH426" i="6"/>
  <c r="AG426" i="6"/>
  <c r="BU425" i="6"/>
  <c r="BG425" i="6"/>
  <c r="BF425" i="6"/>
  <c r="AM425" i="6"/>
  <c r="AL425" i="6"/>
  <c r="AK425" i="6"/>
  <c r="AJ425" i="6"/>
  <c r="AI425" i="6"/>
  <c r="AH425" i="6"/>
  <c r="AG425" i="6"/>
  <c r="BU424" i="6"/>
  <c r="BG424" i="6"/>
  <c r="BF424" i="6"/>
  <c r="AM424" i="6"/>
  <c r="AL424" i="6"/>
  <c r="AK424" i="6"/>
  <c r="AJ424" i="6"/>
  <c r="AI424" i="6"/>
  <c r="AH424" i="6"/>
  <c r="AG424" i="6"/>
  <c r="BU423" i="6"/>
  <c r="BG423" i="6"/>
  <c r="BF423" i="6"/>
  <c r="AM423" i="6"/>
  <c r="AL423" i="6"/>
  <c r="AK423" i="6"/>
  <c r="AJ423" i="6"/>
  <c r="AI423" i="6"/>
  <c r="AH423" i="6"/>
  <c r="AG423" i="6"/>
  <c r="BU422" i="6"/>
  <c r="BG422" i="6"/>
  <c r="BF422" i="6"/>
  <c r="AM422" i="6"/>
  <c r="AL422" i="6"/>
  <c r="AK422" i="6"/>
  <c r="AJ422" i="6"/>
  <c r="AI422" i="6"/>
  <c r="AH422" i="6"/>
  <c r="AG422" i="6"/>
  <c r="BU421" i="6"/>
  <c r="BG421" i="6"/>
  <c r="BF421" i="6"/>
  <c r="AM421" i="6"/>
  <c r="AL421" i="6"/>
  <c r="AK421" i="6"/>
  <c r="AJ421" i="6"/>
  <c r="AI421" i="6"/>
  <c r="AH421" i="6"/>
  <c r="AG421" i="6"/>
  <c r="BU420" i="6"/>
  <c r="BG420" i="6"/>
  <c r="BF420" i="6"/>
  <c r="AM420" i="6"/>
  <c r="AL420" i="6"/>
  <c r="AK420" i="6"/>
  <c r="AJ420" i="6"/>
  <c r="AI420" i="6"/>
  <c r="AH420" i="6"/>
  <c r="AG420" i="6"/>
  <c r="BU419" i="6"/>
  <c r="BG419" i="6"/>
  <c r="BF419" i="6"/>
  <c r="AM419" i="6"/>
  <c r="AL419" i="6"/>
  <c r="AK419" i="6"/>
  <c r="AJ419" i="6"/>
  <c r="AI419" i="6"/>
  <c r="AH419" i="6"/>
  <c r="AG419" i="6"/>
  <c r="BU418" i="6"/>
  <c r="BG418" i="6"/>
  <c r="BF418" i="6"/>
  <c r="AM418" i="6"/>
  <c r="AL418" i="6"/>
  <c r="AK418" i="6"/>
  <c r="AJ418" i="6"/>
  <c r="AI418" i="6"/>
  <c r="AH418" i="6"/>
  <c r="AG418" i="6"/>
  <c r="BU417" i="6"/>
  <c r="BG417" i="6"/>
  <c r="BF417" i="6"/>
  <c r="AM417" i="6"/>
  <c r="AL417" i="6"/>
  <c r="AK417" i="6"/>
  <c r="AJ417" i="6"/>
  <c r="AI417" i="6"/>
  <c r="AH417" i="6"/>
  <c r="AG417" i="6"/>
  <c r="BU416" i="6"/>
  <c r="BG416" i="6"/>
  <c r="BF416" i="6"/>
  <c r="AM416" i="6"/>
  <c r="AL416" i="6"/>
  <c r="AK416" i="6"/>
  <c r="AJ416" i="6"/>
  <c r="AI416" i="6"/>
  <c r="AH416" i="6"/>
  <c r="AG416" i="6"/>
  <c r="BU415" i="6"/>
  <c r="BG415" i="6"/>
  <c r="BF415" i="6"/>
  <c r="AM415" i="6"/>
  <c r="AL415" i="6"/>
  <c r="AK415" i="6"/>
  <c r="AJ415" i="6"/>
  <c r="AI415" i="6"/>
  <c r="AH415" i="6"/>
  <c r="AG415" i="6"/>
  <c r="BU414" i="6"/>
  <c r="BG414" i="6"/>
  <c r="BF414" i="6"/>
  <c r="AM414" i="6"/>
  <c r="AL414" i="6"/>
  <c r="AK414" i="6"/>
  <c r="AJ414" i="6"/>
  <c r="AI414" i="6"/>
  <c r="AH414" i="6"/>
  <c r="AG414" i="6"/>
  <c r="BU413" i="6"/>
  <c r="BG413" i="6"/>
  <c r="BF413" i="6"/>
  <c r="AM413" i="6"/>
  <c r="AL413" i="6"/>
  <c r="AK413" i="6"/>
  <c r="AJ413" i="6"/>
  <c r="AI413" i="6"/>
  <c r="AH413" i="6"/>
  <c r="AG413" i="6"/>
  <c r="BU412" i="6"/>
  <c r="BG412" i="6"/>
  <c r="BF412" i="6"/>
  <c r="AM412" i="6"/>
  <c r="AL412" i="6"/>
  <c r="AK412" i="6"/>
  <c r="AJ412" i="6"/>
  <c r="AI412" i="6"/>
  <c r="AH412" i="6"/>
  <c r="AG412" i="6"/>
  <c r="BU411" i="6"/>
  <c r="BG411" i="6"/>
  <c r="BF411" i="6"/>
  <c r="AM411" i="6"/>
  <c r="AL411" i="6"/>
  <c r="AK411" i="6"/>
  <c r="AJ411" i="6"/>
  <c r="AI411" i="6"/>
  <c r="AH411" i="6"/>
  <c r="AG411" i="6"/>
  <c r="BU410" i="6"/>
  <c r="BG410" i="6"/>
  <c r="BF410" i="6"/>
  <c r="AM410" i="6"/>
  <c r="AL410" i="6"/>
  <c r="AK410" i="6"/>
  <c r="AJ410" i="6"/>
  <c r="AI410" i="6"/>
  <c r="AH410" i="6"/>
  <c r="AG410" i="6"/>
  <c r="BU409" i="6"/>
  <c r="BG409" i="6"/>
  <c r="BF409" i="6"/>
  <c r="AM409" i="6"/>
  <c r="AL409" i="6"/>
  <c r="AK409" i="6"/>
  <c r="AJ409" i="6"/>
  <c r="AI409" i="6"/>
  <c r="AH409" i="6"/>
  <c r="AG409" i="6"/>
  <c r="BU408" i="6"/>
  <c r="BG408" i="6"/>
  <c r="BF408" i="6"/>
  <c r="AM408" i="6"/>
  <c r="AL408" i="6"/>
  <c r="AK408" i="6"/>
  <c r="AJ408" i="6"/>
  <c r="AI408" i="6"/>
  <c r="AH408" i="6"/>
  <c r="AG408" i="6"/>
  <c r="BU407" i="6"/>
  <c r="BG407" i="6"/>
  <c r="BF407" i="6"/>
  <c r="AM407" i="6"/>
  <c r="AL407" i="6"/>
  <c r="AK407" i="6"/>
  <c r="AJ407" i="6"/>
  <c r="AI407" i="6"/>
  <c r="AH407" i="6"/>
  <c r="AG407" i="6"/>
  <c r="BU406" i="6"/>
  <c r="BG406" i="6"/>
  <c r="BF406" i="6"/>
  <c r="AM406" i="6"/>
  <c r="AL406" i="6"/>
  <c r="AK406" i="6"/>
  <c r="AJ406" i="6"/>
  <c r="AI406" i="6"/>
  <c r="AH406" i="6"/>
  <c r="AG406" i="6"/>
  <c r="BU405" i="6"/>
  <c r="BG405" i="6"/>
  <c r="BF405" i="6"/>
  <c r="AM405" i="6"/>
  <c r="AL405" i="6"/>
  <c r="AK405" i="6"/>
  <c r="AJ405" i="6"/>
  <c r="AI405" i="6"/>
  <c r="AH405" i="6"/>
  <c r="AG405" i="6"/>
  <c r="BU404" i="6"/>
  <c r="BG404" i="6"/>
  <c r="BF404" i="6"/>
  <c r="AM404" i="6"/>
  <c r="AL404" i="6"/>
  <c r="AK404" i="6"/>
  <c r="AJ404" i="6"/>
  <c r="AI404" i="6"/>
  <c r="AH404" i="6"/>
  <c r="AG404" i="6"/>
  <c r="BU403" i="6"/>
  <c r="BG403" i="6"/>
  <c r="BF403" i="6"/>
  <c r="AM403" i="6"/>
  <c r="AL403" i="6"/>
  <c r="AK403" i="6"/>
  <c r="AJ403" i="6"/>
  <c r="AI403" i="6"/>
  <c r="AH403" i="6"/>
  <c r="AG403" i="6"/>
  <c r="BU402" i="6"/>
  <c r="BG402" i="6"/>
  <c r="BF402" i="6"/>
  <c r="AM402" i="6"/>
  <c r="AL402" i="6"/>
  <c r="AK402" i="6"/>
  <c r="AJ402" i="6"/>
  <c r="AI402" i="6"/>
  <c r="AH402" i="6"/>
  <c r="AG402" i="6"/>
  <c r="BU401" i="6"/>
  <c r="BG401" i="6"/>
  <c r="BF401" i="6"/>
  <c r="AM401" i="6"/>
  <c r="AL401" i="6"/>
  <c r="AK401" i="6"/>
  <c r="AJ401" i="6"/>
  <c r="AI401" i="6"/>
  <c r="AH401" i="6"/>
  <c r="AG401" i="6"/>
  <c r="BU400" i="6"/>
  <c r="BG400" i="6"/>
  <c r="BF400" i="6"/>
  <c r="AM400" i="6"/>
  <c r="AL400" i="6"/>
  <c r="AK400" i="6"/>
  <c r="AJ400" i="6"/>
  <c r="AI400" i="6"/>
  <c r="AH400" i="6"/>
  <c r="AG400" i="6"/>
  <c r="BU399" i="6"/>
  <c r="BG399" i="6"/>
  <c r="BF399" i="6"/>
  <c r="AM399" i="6"/>
  <c r="AL399" i="6"/>
  <c r="AK399" i="6"/>
  <c r="AJ399" i="6"/>
  <c r="AI399" i="6"/>
  <c r="AH399" i="6"/>
  <c r="AG399" i="6"/>
  <c r="BU398" i="6"/>
  <c r="BG398" i="6"/>
  <c r="BF398" i="6"/>
  <c r="AM398" i="6"/>
  <c r="AL398" i="6"/>
  <c r="AK398" i="6"/>
  <c r="AJ398" i="6"/>
  <c r="AI398" i="6"/>
  <c r="AH398" i="6"/>
  <c r="AG398" i="6"/>
  <c r="BU397" i="6"/>
  <c r="BG397" i="6"/>
  <c r="BF397" i="6"/>
  <c r="AM397" i="6"/>
  <c r="AL397" i="6"/>
  <c r="AK397" i="6"/>
  <c r="AJ397" i="6"/>
  <c r="AI397" i="6"/>
  <c r="AH397" i="6"/>
  <c r="AG397" i="6"/>
  <c r="BU396" i="6"/>
  <c r="BG396" i="6"/>
  <c r="BF396" i="6"/>
  <c r="AM396" i="6"/>
  <c r="AL396" i="6"/>
  <c r="AK396" i="6"/>
  <c r="AJ396" i="6"/>
  <c r="AI396" i="6"/>
  <c r="AH396" i="6"/>
  <c r="AG396" i="6"/>
  <c r="BU395" i="6"/>
  <c r="BG395" i="6"/>
  <c r="BF395" i="6"/>
  <c r="AM395" i="6"/>
  <c r="AL395" i="6"/>
  <c r="AK395" i="6"/>
  <c r="AJ395" i="6"/>
  <c r="AI395" i="6"/>
  <c r="AH395" i="6"/>
  <c r="AG395" i="6"/>
  <c r="BU394" i="6"/>
  <c r="BG394" i="6"/>
  <c r="BF394" i="6"/>
  <c r="AM394" i="6"/>
  <c r="AL394" i="6"/>
  <c r="AK394" i="6"/>
  <c r="AJ394" i="6"/>
  <c r="AI394" i="6"/>
  <c r="AH394" i="6"/>
  <c r="AG394" i="6"/>
  <c r="BU393" i="6"/>
  <c r="BG393" i="6"/>
  <c r="BF393" i="6"/>
  <c r="AM393" i="6"/>
  <c r="AL393" i="6"/>
  <c r="AK393" i="6"/>
  <c r="AJ393" i="6"/>
  <c r="AI393" i="6"/>
  <c r="AH393" i="6"/>
  <c r="AG393" i="6"/>
  <c r="BU392" i="6"/>
  <c r="BG392" i="6"/>
  <c r="BF392" i="6"/>
  <c r="AM392" i="6"/>
  <c r="AL392" i="6"/>
  <c r="AK392" i="6"/>
  <c r="AJ392" i="6"/>
  <c r="AI392" i="6"/>
  <c r="AH392" i="6"/>
  <c r="AG392" i="6"/>
  <c r="BU391" i="6"/>
  <c r="BG391" i="6"/>
  <c r="BF391" i="6"/>
  <c r="AM391" i="6"/>
  <c r="AL391" i="6"/>
  <c r="AK391" i="6"/>
  <c r="AJ391" i="6"/>
  <c r="AI391" i="6"/>
  <c r="AH391" i="6"/>
  <c r="AG391" i="6"/>
  <c r="BU390" i="6"/>
  <c r="BG390" i="6"/>
  <c r="BF390" i="6"/>
  <c r="AM390" i="6"/>
  <c r="AL390" i="6"/>
  <c r="AK390" i="6"/>
  <c r="AJ390" i="6"/>
  <c r="AI390" i="6"/>
  <c r="AH390" i="6"/>
  <c r="AG390" i="6"/>
  <c r="BU389" i="6"/>
  <c r="BG389" i="6"/>
  <c r="BF389" i="6"/>
  <c r="AM389" i="6"/>
  <c r="AL389" i="6"/>
  <c r="AK389" i="6"/>
  <c r="AJ389" i="6"/>
  <c r="AI389" i="6"/>
  <c r="AH389" i="6"/>
  <c r="AG389" i="6"/>
  <c r="BU388" i="6"/>
  <c r="BG388" i="6"/>
  <c r="BF388" i="6"/>
  <c r="AM388" i="6"/>
  <c r="AL388" i="6"/>
  <c r="AK388" i="6"/>
  <c r="AJ388" i="6"/>
  <c r="AI388" i="6"/>
  <c r="AH388" i="6"/>
  <c r="AG388" i="6"/>
  <c r="BU387" i="6"/>
  <c r="BG387" i="6"/>
  <c r="BF387" i="6"/>
  <c r="AM387" i="6"/>
  <c r="AL387" i="6"/>
  <c r="AK387" i="6"/>
  <c r="AJ387" i="6"/>
  <c r="AI387" i="6"/>
  <c r="AH387" i="6"/>
  <c r="AG387" i="6"/>
  <c r="BU386" i="6"/>
  <c r="BG386" i="6"/>
  <c r="BF386" i="6"/>
  <c r="AM386" i="6"/>
  <c r="AL386" i="6"/>
  <c r="AK386" i="6"/>
  <c r="AJ386" i="6"/>
  <c r="AI386" i="6"/>
  <c r="AH386" i="6"/>
  <c r="AG386" i="6"/>
  <c r="BU385" i="6"/>
  <c r="BG385" i="6"/>
  <c r="BF385" i="6"/>
  <c r="AM385" i="6"/>
  <c r="AL385" i="6"/>
  <c r="AK385" i="6"/>
  <c r="AJ385" i="6"/>
  <c r="AI385" i="6"/>
  <c r="AH385" i="6"/>
  <c r="AG385" i="6"/>
  <c r="BU384" i="6"/>
  <c r="BG384" i="6"/>
  <c r="BF384" i="6"/>
  <c r="AM384" i="6"/>
  <c r="AL384" i="6"/>
  <c r="AK384" i="6"/>
  <c r="AJ384" i="6"/>
  <c r="AI384" i="6"/>
  <c r="AH384" i="6"/>
  <c r="AG384" i="6"/>
  <c r="BU383" i="6"/>
  <c r="BG383" i="6"/>
  <c r="BF383" i="6"/>
  <c r="AM383" i="6"/>
  <c r="AL383" i="6"/>
  <c r="AK383" i="6"/>
  <c r="AJ383" i="6"/>
  <c r="AI383" i="6"/>
  <c r="AH383" i="6"/>
  <c r="AG383" i="6"/>
  <c r="BU382" i="6"/>
  <c r="BG382" i="6"/>
  <c r="BF382" i="6"/>
  <c r="AM382" i="6"/>
  <c r="AL382" i="6"/>
  <c r="AK382" i="6"/>
  <c r="AJ382" i="6"/>
  <c r="AI382" i="6"/>
  <c r="AH382" i="6"/>
  <c r="AG382" i="6"/>
  <c r="BU381" i="6"/>
  <c r="BG381" i="6"/>
  <c r="BF381" i="6"/>
  <c r="AM381" i="6"/>
  <c r="AL381" i="6"/>
  <c r="AK381" i="6"/>
  <c r="AJ381" i="6"/>
  <c r="AI381" i="6"/>
  <c r="AH381" i="6"/>
  <c r="AG381" i="6"/>
  <c r="BU380" i="6"/>
  <c r="BG380" i="6"/>
  <c r="BF380" i="6"/>
  <c r="AM380" i="6"/>
  <c r="AL380" i="6"/>
  <c r="AK380" i="6"/>
  <c r="AJ380" i="6"/>
  <c r="AI380" i="6"/>
  <c r="AH380" i="6"/>
  <c r="AG380" i="6"/>
  <c r="BU379" i="6"/>
  <c r="BG379" i="6"/>
  <c r="BF379" i="6"/>
  <c r="AM379" i="6"/>
  <c r="AL379" i="6"/>
  <c r="AK379" i="6"/>
  <c r="AJ379" i="6"/>
  <c r="AI379" i="6"/>
  <c r="AH379" i="6"/>
  <c r="AG379" i="6"/>
  <c r="BU378" i="6"/>
  <c r="BG378" i="6"/>
  <c r="BF378" i="6"/>
  <c r="AM378" i="6"/>
  <c r="AL378" i="6"/>
  <c r="AK378" i="6"/>
  <c r="AJ378" i="6"/>
  <c r="AI378" i="6"/>
  <c r="AH378" i="6"/>
  <c r="AG378" i="6"/>
  <c r="BU377" i="6"/>
  <c r="BG377" i="6"/>
  <c r="BF377" i="6"/>
  <c r="AM377" i="6"/>
  <c r="AL377" i="6"/>
  <c r="AK377" i="6"/>
  <c r="AJ377" i="6"/>
  <c r="AI377" i="6"/>
  <c r="AH377" i="6"/>
  <c r="AG377" i="6"/>
  <c r="BU376" i="6"/>
  <c r="BG376" i="6"/>
  <c r="BF376" i="6"/>
  <c r="AM376" i="6"/>
  <c r="AL376" i="6"/>
  <c r="AK376" i="6"/>
  <c r="AJ376" i="6"/>
  <c r="AI376" i="6"/>
  <c r="AH376" i="6"/>
  <c r="AG376" i="6"/>
  <c r="BU375" i="6"/>
  <c r="BG375" i="6"/>
  <c r="BF375" i="6"/>
  <c r="AM375" i="6"/>
  <c r="AL375" i="6"/>
  <c r="AK375" i="6"/>
  <c r="AJ375" i="6"/>
  <c r="AI375" i="6"/>
  <c r="AH375" i="6"/>
  <c r="AG375" i="6"/>
  <c r="BU374" i="6"/>
  <c r="BG374" i="6"/>
  <c r="BF374" i="6"/>
  <c r="AM374" i="6"/>
  <c r="AL374" i="6"/>
  <c r="AK374" i="6"/>
  <c r="AJ374" i="6"/>
  <c r="AI374" i="6"/>
  <c r="AH374" i="6"/>
  <c r="AG374" i="6"/>
  <c r="BU373" i="6"/>
  <c r="BG373" i="6"/>
  <c r="BF373" i="6"/>
  <c r="AM373" i="6"/>
  <c r="AL373" i="6"/>
  <c r="AK373" i="6"/>
  <c r="AJ373" i="6"/>
  <c r="AI373" i="6"/>
  <c r="AH373" i="6"/>
  <c r="AG373" i="6"/>
  <c r="BU372" i="6"/>
  <c r="BG372" i="6"/>
  <c r="BF372" i="6"/>
  <c r="AM372" i="6"/>
  <c r="AL372" i="6"/>
  <c r="AK372" i="6"/>
  <c r="AJ372" i="6"/>
  <c r="AI372" i="6"/>
  <c r="AH372" i="6"/>
  <c r="AG372" i="6"/>
  <c r="BU371" i="6"/>
  <c r="BG371" i="6"/>
  <c r="BF371" i="6"/>
  <c r="AM371" i="6"/>
  <c r="AL371" i="6"/>
  <c r="AK371" i="6"/>
  <c r="AJ371" i="6"/>
  <c r="AI371" i="6"/>
  <c r="AH371" i="6"/>
  <c r="AG371" i="6"/>
  <c r="BU370" i="6"/>
  <c r="BG370" i="6"/>
  <c r="BF370" i="6"/>
  <c r="AM370" i="6"/>
  <c r="AL370" i="6"/>
  <c r="AK370" i="6"/>
  <c r="AJ370" i="6"/>
  <c r="AI370" i="6"/>
  <c r="AH370" i="6"/>
  <c r="AG370" i="6"/>
  <c r="BU369" i="6"/>
  <c r="BG369" i="6"/>
  <c r="BF369" i="6"/>
  <c r="AM369" i="6"/>
  <c r="AL369" i="6"/>
  <c r="AK369" i="6"/>
  <c r="AJ369" i="6"/>
  <c r="AI369" i="6"/>
  <c r="AH369" i="6"/>
  <c r="AG369" i="6"/>
  <c r="BU368" i="6"/>
  <c r="BG368" i="6"/>
  <c r="BF368" i="6"/>
  <c r="AM368" i="6"/>
  <c r="AL368" i="6"/>
  <c r="AK368" i="6"/>
  <c r="AJ368" i="6"/>
  <c r="AI368" i="6"/>
  <c r="AH368" i="6"/>
  <c r="AG368" i="6"/>
  <c r="BU367" i="6"/>
  <c r="BG367" i="6"/>
  <c r="BF367" i="6"/>
  <c r="AM367" i="6"/>
  <c r="AL367" i="6"/>
  <c r="AK367" i="6"/>
  <c r="AJ367" i="6"/>
  <c r="AI367" i="6"/>
  <c r="AH367" i="6"/>
  <c r="AG367" i="6"/>
  <c r="BU366" i="6"/>
  <c r="BG366" i="6"/>
  <c r="BF366" i="6"/>
  <c r="AM366" i="6"/>
  <c r="AL366" i="6"/>
  <c r="AK366" i="6"/>
  <c r="AJ366" i="6"/>
  <c r="AI366" i="6"/>
  <c r="AH366" i="6"/>
  <c r="AG366" i="6"/>
  <c r="BU365" i="6"/>
  <c r="BG365" i="6"/>
  <c r="BF365" i="6"/>
  <c r="AM365" i="6"/>
  <c r="AL365" i="6"/>
  <c r="AK365" i="6"/>
  <c r="AJ365" i="6"/>
  <c r="AI365" i="6"/>
  <c r="AH365" i="6"/>
  <c r="AG365" i="6"/>
  <c r="BU364" i="6"/>
  <c r="BG364" i="6"/>
  <c r="BF364" i="6"/>
  <c r="AM364" i="6"/>
  <c r="AL364" i="6"/>
  <c r="AK364" i="6"/>
  <c r="AJ364" i="6"/>
  <c r="AI364" i="6"/>
  <c r="AH364" i="6"/>
  <c r="AG364" i="6"/>
  <c r="BU363" i="6"/>
  <c r="BG363" i="6"/>
  <c r="BF363" i="6"/>
  <c r="AM363" i="6"/>
  <c r="AL363" i="6"/>
  <c r="AK363" i="6"/>
  <c r="AJ363" i="6"/>
  <c r="AI363" i="6"/>
  <c r="AH363" i="6"/>
  <c r="AG363" i="6"/>
  <c r="BU362" i="6"/>
  <c r="BG362" i="6"/>
  <c r="BF362" i="6"/>
  <c r="AM362" i="6"/>
  <c r="AL362" i="6"/>
  <c r="AK362" i="6"/>
  <c r="AJ362" i="6"/>
  <c r="AI362" i="6"/>
  <c r="AH362" i="6"/>
  <c r="AG362" i="6"/>
  <c r="BU361" i="6"/>
  <c r="BG361" i="6"/>
  <c r="BF361" i="6"/>
  <c r="AM361" i="6"/>
  <c r="AL361" i="6"/>
  <c r="AK361" i="6"/>
  <c r="AJ361" i="6"/>
  <c r="AI361" i="6"/>
  <c r="AH361" i="6"/>
  <c r="AG361" i="6"/>
  <c r="BU360" i="6"/>
  <c r="BG360" i="6"/>
  <c r="BF360" i="6"/>
  <c r="AM360" i="6"/>
  <c r="AL360" i="6"/>
  <c r="AK360" i="6"/>
  <c r="AJ360" i="6"/>
  <c r="AI360" i="6"/>
  <c r="AH360" i="6"/>
  <c r="AG360" i="6"/>
  <c r="BU359" i="6"/>
  <c r="BG359" i="6"/>
  <c r="BF359" i="6"/>
  <c r="AM359" i="6"/>
  <c r="AL359" i="6"/>
  <c r="AK359" i="6"/>
  <c r="AJ359" i="6"/>
  <c r="AI359" i="6"/>
  <c r="AH359" i="6"/>
  <c r="AG359" i="6"/>
  <c r="BU358" i="6"/>
  <c r="BG358" i="6"/>
  <c r="BF358" i="6"/>
  <c r="AM358" i="6"/>
  <c r="AL358" i="6"/>
  <c r="AK358" i="6"/>
  <c r="AJ358" i="6"/>
  <c r="AI358" i="6"/>
  <c r="AH358" i="6"/>
  <c r="AG358" i="6"/>
  <c r="BU357" i="6"/>
  <c r="BG357" i="6"/>
  <c r="BF357" i="6"/>
  <c r="AM357" i="6"/>
  <c r="AL357" i="6"/>
  <c r="AK357" i="6"/>
  <c r="AJ357" i="6"/>
  <c r="AI357" i="6"/>
  <c r="AH357" i="6"/>
  <c r="AG357" i="6"/>
  <c r="BU356" i="6"/>
  <c r="BG356" i="6"/>
  <c r="BF356" i="6"/>
  <c r="AM356" i="6"/>
  <c r="AL356" i="6"/>
  <c r="AK356" i="6"/>
  <c r="AJ356" i="6"/>
  <c r="AI356" i="6"/>
  <c r="AH356" i="6"/>
  <c r="AG356" i="6"/>
  <c r="BU355" i="6"/>
  <c r="BG355" i="6"/>
  <c r="BF355" i="6"/>
  <c r="AM355" i="6"/>
  <c r="AL355" i="6"/>
  <c r="AK355" i="6"/>
  <c r="AJ355" i="6"/>
  <c r="AI355" i="6"/>
  <c r="AH355" i="6"/>
  <c r="AG355" i="6"/>
  <c r="BU354" i="6"/>
  <c r="BG354" i="6"/>
  <c r="BF354" i="6"/>
  <c r="AM354" i="6"/>
  <c r="AL354" i="6"/>
  <c r="AK354" i="6"/>
  <c r="AJ354" i="6"/>
  <c r="AI354" i="6"/>
  <c r="AH354" i="6"/>
  <c r="AG354" i="6"/>
  <c r="BU353" i="6"/>
  <c r="BG353" i="6"/>
  <c r="BF353" i="6"/>
  <c r="AM353" i="6"/>
  <c r="AL353" i="6"/>
  <c r="AK353" i="6"/>
  <c r="AJ353" i="6"/>
  <c r="AI353" i="6"/>
  <c r="AH353" i="6"/>
  <c r="AG353" i="6"/>
  <c r="BU352" i="6"/>
  <c r="BG352" i="6"/>
  <c r="BF352" i="6"/>
  <c r="AM352" i="6"/>
  <c r="AL352" i="6"/>
  <c r="AK352" i="6"/>
  <c r="AJ352" i="6"/>
  <c r="AI352" i="6"/>
  <c r="AH352" i="6"/>
  <c r="AG352" i="6"/>
  <c r="BU351" i="6"/>
  <c r="BG351" i="6"/>
  <c r="BF351" i="6"/>
  <c r="AM351" i="6"/>
  <c r="AL351" i="6"/>
  <c r="AK351" i="6"/>
  <c r="AJ351" i="6"/>
  <c r="AI351" i="6"/>
  <c r="AH351" i="6"/>
  <c r="AG351" i="6"/>
  <c r="BU350" i="6"/>
  <c r="BG350" i="6"/>
  <c r="BF350" i="6"/>
  <c r="AM350" i="6"/>
  <c r="AL350" i="6"/>
  <c r="AK350" i="6"/>
  <c r="AJ350" i="6"/>
  <c r="AI350" i="6"/>
  <c r="AH350" i="6"/>
  <c r="AG350" i="6"/>
  <c r="BU349" i="6"/>
  <c r="BG349" i="6"/>
  <c r="BF349" i="6"/>
  <c r="AM349" i="6"/>
  <c r="AL349" i="6"/>
  <c r="AK349" i="6"/>
  <c r="AJ349" i="6"/>
  <c r="AI349" i="6"/>
  <c r="AH349" i="6"/>
  <c r="AG349" i="6"/>
  <c r="BU348" i="6"/>
  <c r="BG348" i="6"/>
  <c r="BF348" i="6"/>
  <c r="AM348" i="6"/>
  <c r="AL348" i="6"/>
  <c r="AK348" i="6"/>
  <c r="AJ348" i="6"/>
  <c r="AI348" i="6"/>
  <c r="AH348" i="6"/>
  <c r="AG348" i="6"/>
  <c r="BU347" i="6"/>
  <c r="BG347" i="6"/>
  <c r="BF347" i="6"/>
  <c r="AM347" i="6"/>
  <c r="AL347" i="6"/>
  <c r="AK347" i="6"/>
  <c r="AJ347" i="6"/>
  <c r="AI347" i="6"/>
  <c r="AH347" i="6"/>
  <c r="AG347" i="6"/>
  <c r="BU346" i="6"/>
  <c r="BG346" i="6"/>
  <c r="BF346" i="6"/>
  <c r="AM346" i="6"/>
  <c r="AL346" i="6"/>
  <c r="AK346" i="6"/>
  <c r="AJ346" i="6"/>
  <c r="AI346" i="6"/>
  <c r="AH346" i="6"/>
  <c r="AG346" i="6"/>
  <c r="BU345" i="6"/>
  <c r="BG345" i="6"/>
  <c r="BF345" i="6"/>
  <c r="AM345" i="6"/>
  <c r="AL345" i="6"/>
  <c r="AK345" i="6"/>
  <c r="AJ345" i="6"/>
  <c r="AI345" i="6"/>
  <c r="AH345" i="6"/>
  <c r="AG345" i="6"/>
  <c r="BU344" i="6"/>
  <c r="BG344" i="6"/>
  <c r="BF344" i="6"/>
  <c r="AM344" i="6"/>
  <c r="AL344" i="6"/>
  <c r="AK344" i="6"/>
  <c r="AJ344" i="6"/>
  <c r="AI344" i="6"/>
  <c r="AH344" i="6"/>
  <c r="AG344" i="6"/>
  <c r="BU343" i="6"/>
  <c r="BG343" i="6"/>
  <c r="BF343" i="6"/>
  <c r="AM343" i="6"/>
  <c r="AL343" i="6"/>
  <c r="AK343" i="6"/>
  <c r="AJ343" i="6"/>
  <c r="AI343" i="6"/>
  <c r="AH343" i="6"/>
  <c r="AG343" i="6"/>
  <c r="BU342" i="6"/>
  <c r="BG342" i="6"/>
  <c r="BF342" i="6"/>
  <c r="AM342" i="6"/>
  <c r="AL342" i="6"/>
  <c r="AK342" i="6"/>
  <c r="AJ342" i="6"/>
  <c r="AI342" i="6"/>
  <c r="AH342" i="6"/>
  <c r="AG342" i="6"/>
  <c r="BU341" i="6"/>
  <c r="BG341" i="6"/>
  <c r="BF341" i="6"/>
  <c r="AM341" i="6"/>
  <c r="AL341" i="6"/>
  <c r="AK341" i="6"/>
  <c r="AJ341" i="6"/>
  <c r="AI341" i="6"/>
  <c r="AH341" i="6"/>
  <c r="AG341" i="6"/>
  <c r="BU340" i="6"/>
  <c r="BG340" i="6"/>
  <c r="BF340" i="6"/>
  <c r="AM340" i="6"/>
  <c r="AL340" i="6"/>
  <c r="AK340" i="6"/>
  <c r="AJ340" i="6"/>
  <c r="AI340" i="6"/>
  <c r="AH340" i="6"/>
  <c r="AG340" i="6"/>
  <c r="BU339" i="6"/>
  <c r="BG339" i="6"/>
  <c r="BF339" i="6"/>
  <c r="AM339" i="6"/>
  <c r="AL339" i="6"/>
  <c r="AK339" i="6"/>
  <c r="AJ339" i="6"/>
  <c r="AI339" i="6"/>
  <c r="AH339" i="6"/>
  <c r="AG339" i="6"/>
  <c r="BU338" i="6"/>
  <c r="BG338" i="6"/>
  <c r="BF338" i="6"/>
  <c r="AM338" i="6"/>
  <c r="AL338" i="6"/>
  <c r="AK338" i="6"/>
  <c r="AJ338" i="6"/>
  <c r="AI338" i="6"/>
  <c r="AH338" i="6"/>
  <c r="AG338" i="6"/>
  <c r="BU337" i="6"/>
  <c r="BG337" i="6"/>
  <c r="BF337" i="6"/>
  <c r="AM337" i="6"/>
  <c r="AL337" i="6"/>
  <c r="AK337" i="6"/>
  <c r="AJ337" i="6"/>
  <c r="AI337" i="6"/>
  <c r="AH337" i="6"/>
  <c r="AG337" i="6"/>
  <c r="BU336" i="6"/>
  <c r="BG336" i="6"/>
  <c r="BF336" i="6"/>
  <c r="AM336" i="6"/>
  <c r="AL336" i="6"/>
  <c r="AK336" i="6"/>
  <c r="AJ336" i="6"/>
  <c r="AI336" i="6"/>
  <c r="AH336" i="6"/>
  <c r="AG336" i="6"/>
  <c r="BU335" i="6"/>
  <c r="BG335" i="6"/>
  <c r="BF335" i="6"/>
  <c r="AM335" i="6"/>
  <c r="AL335" i="6"/>
  <c r="AK335" i="6"/>
  <c r="AJ335" i="6"/>
  <c r="AI335" i="6"/>
  <c r="AH335" i="6"/>
  <c r="AG335" i="6"/>
  <c r="BU334" i="6"/>
  <c r="BG334" i="6"/>
  <c r="BF334" i="6"/>
  <c r="AM334" i="6"/>
  <c r="AL334" i="6"/>
  <c r="AK334" i="6"/>
  <c r="AJ334" i="6"/>
  <c r="AI334" i="6"/>
  <c r="AH334" i="6"/>
  <c r="AG334" i="6"/>
  <c r="BU333" i="6"/>
  <c r="BG333" i="6"/>
  <c r="BF333" i="6"/>
  <c r="AM333" i="6"/>
  <c r="AL333" i="6"/>
  <c r="AK333" i="6"/>
  <c r="AJ333" i="6"/>
  <c r="AI333" i="6"/>
  <c r="AH333" i="6"/>
  <c r="AG333" i="6"/>
  <c r="BU332" i="6"/>
  <c r="BG332" i="6"/>
  <c r="BF332" i="6"/>
  <c r="AM332" i="6"/>
  <c r="AL332" i="6"/>
  <c r="AK332" i="6"/>
  <c r="AJ332" i="6"/>
  <c r="AI332" i="6"/>
  <c r="AH332" i="6"/>
  <c r="AG332" i="6"/>
  <c r="BU331" i="6"/>
  <c r="BG331" i="6"/>
  <c r="BF331" i="6"/>
  <c r="AM331" i="6"/>
  <c r="AL331" i="6"/>
  <c r="AK331" i="6"/>
  <c r="AJ331" i="6"/>
  <c r="AI331" i="6"/>
  <c r="AH331" i="6"/>
  <c r="AG331" i="6"/>
  <c r="BU330" i="6"/>
  <c r="BG330" i="6"/>
  <c r="BF330" i="6"/>
  <c r="AM330" i="6"/>
  <c r="AL330" i="6"/>
  <c r="AK330" i="6"/>
  <c r="AJ330" i="6"/>
  <c r="AI330" i="6"/>
  <c r="AH330" i="6"/>
  <c r="AG330" i="6"/>
  <c r="BU329" i="6"/>
  <c r="BG329" i="6"/>
  <c r="BF329" i="6"/>
  <c r="AM329" i="6"/>
  <c r="AL329" i="6"/>
  <c r="AK329" i="6"/>
  <c r="AJ329" i="6"/>
  <c r="AI329" i="6"/>
  <c r="AH329" i="6"/>
  <c r="AG329" i="6"/>
  <c r="BU328" i="6"/>
  <c r="BG328" i="6"/>
  <c r="BF328" i="6"/>
  <c r="AM328" i="6"/>
  <c r="AL328" i="6"/>
  <c r="AK328" i="6"/>
  <c r="AJ328" i="6"/>
  <c r="AI328" i="6"/>
  <c r="AH328" i="6"/>
  <c r="AG328" i="6"/>
  <c r="BU327" i="6"/>
  <c r="BG327" i="6"/>
  <c r="BF327" i="6"/>
  <c r="AM327" i="6"/>
  <c r="AL327" i="6"/>
  <c r="AK327" i="6"/>
  <c r="AJ327" i="6"/>
  <c r="AI327" i="6"/>
  <c r="AH327" i="6"/>
  <c r="AG327" i="6"/>
  <c r="BU326" i="6"/>
  <c r="BG326" i="6"/>
  <c r="BF326" i="6"/>
  <c r="AM326" i="6"/>
  <c r="AL326" i="6"/>
  <c r="AK326" i="6"/>
  <c r="AJ326" i="6"/>
  <c r="AI326" i="6"/>
  <c r="AH326" i="6"/>
  <c r="AG326" i="6"/>
  <c r="BU325" i="6"/>
  <c r="BG325" i="6"/>
  <c r="BF325" i="6"/>
  <c r="AM325" i="6"/>
  <c r="AL325" i="6"/>
  <c r="AK325" i="6"/>
  <c r="AJ325" i="6"/>
  <c r="AI325" i="6"/>
  <c r="AH325" i="6"/>
  <c r="AG325" i="6"/>
  <c r="BU324" i="6"/>
  <c r="BG324" i="6"/>
  <c r="BF324" i="6"/>
  <c r="AM324" i="6"/>
  <c r="AL324" i="6"/>
  <c r="AK324" i="6"/>
  <c r="AJ324" i="6"/>
  <c r="AI324" i="6"/>
  <c r="AH324" i="6"/>
  <c r="AG324" i="6"/>
  <c r="BU323" i="6"/>
  <c r="BG323" i="6"/>
  <c r="BF323" i="6"/>
  <c r="AM323" i="6"/>
  <c r="AL323" i="6"/>
  <c r="AK323" i="6"/>
  <c r="AJ323" i="6"/>
  <c r="AI323" i="6"/>
  <c r="AH323" i="6"/>
  <c r="AG323" i="6"/>
  <c r="BU322" i="6"/>
  <c r="BG322" i="6"/>
  <c r="BF322" i="6"/>
  <c r="AM322" i="6"/>
  <c r="AL322" i="6"/>
  <c r="AK322" i="6"/>
  <c r="AJ322" i="6"/>
  <c r="AI322" i="6"/>
  <c r="AH322" i="6"/>
  <c r="AG322" i="6"/>
  <c r="BU321" i="6"/>
  <c r="BG321" i="6"/>
  <c r="BF321" i="6"/>
  <c r="AM321" i="6"/>
  <c r="AL321" i="6"/>
  <c r="AK321" i="6"/>
  <c r="AJ321" i="6"/>
  <c r="AI321" i="6"/>
  <c r="AH321" i="6"/>
  <c r="AG321" i="6"/>
  <c r="BU320" i="6"/>
  <c r="BG320" i="6"/>
  <c r="BF320" i="6"/>
  <c r="AM320" i="6"/>
  <c r="AL320" i="6"/>
  <c r="AK320" i="6"/>
  <c r="AJ320" i="6"/>
  <c r="AI320" i="6"/>
  <c r="AH320" i="6"/>
  <c r="AG320" i="6"/>
  <c r="BU319" i="6"/>
  <c r="BG319" i="6"/>
  <c r="BF319" i="6"/>
  <c r="AM319" i="6"/>
  <c r="AL319" i="6"/>
  <c r="AK319" i="6"/>
  <c r="AJ319" i="6"/>
  <c r="AI319" i="6"/>
  <c r="AH319" i="6"/>
  <c r="AG319" i="6"/>
  <c r="BU318" i="6"/>
  <c r="BG318" i="6"/>
  <c r="BF318" i="6"/>
  <c r="AM318" i="6"/>
  <c r="AL318" i="6"/>
  <c r="AK318" i="6"/>
  <c r="AJ318" i="6"/>
  <c r="AI318" i="6"/>
  <c r="AH318" i="6"/>
  <c r="AG318" i="6"/>
  <c r="BU317" i="6"/>
  <c r="BG317" i="6"/>
  <c r="BF317" i="6"/>
  <c r="AM317" i="6"/>
  <c r="AL317" i="6"/>
  <c r="AK317" i="6"/>
  <c r="AJ317" i="6"/>
  <c r="AI317" i="6"/>
  <c r="AH317" i="6"/>
  <c r="AG317" i="6"/>
  <c r="BU316" i="6"/>
  <c r="BG316" i="6"/>
  <c r="BF316" i="6"/>
  <c r="AM316" i="6"/>
  <c r="AL316" i="6"/>
  <c r="AK316" i="6"/>
  <c r="AJ316" i="6"/>
  <c r="AI316" i="6"/>
  <c r="AH316" i="6"/>
  <c r="AG316" i="6"/>
  <c r="BU315" i="6"/>
  <c r="BG315" i="6"/>
  <c r="BF315" i="6"/>
  <c r="AM315" i="6"/>
  <c r="AL315" i="6"/>
  <c r="AK315" i="6"/>
  <c r="AJ315" i="6"/>
  <c r="AI315" i="6"/>
  <c r="AH315" i="6"/>
  <c r="AG315" i="6"/>
  <c r="BU314" i="6"/>
  <c r="BG314" i="6"/>
  <c r="BF314" i="6"/>
  <c r="AM314" i="6"/>
  <c r="AL314" i="6"/>
  <c r="AK314" i="6"/>
  <c r="AJ314" i="6"/>
  <c r="AI314" i="6"/>
  <c r="AH314" i="6"/>
  <c r="AG314" i="6"/>
  <c r="BU313" i="6"/>
  <c r="BG313" i="6"/>
  <c r="BF313" i="6"/>
  <c r="AM313" i="6"/>
  <c r="AL313" i="6"/>
  <c r="AK313" i="6"/>
  <c r="AJ313" i="6"/>
  <c r="AI313" i="6"/>
  <c r="AH313" i="6"/>
  <c r="AG313" i="6"/>
  <c r="BU312" i="6"/>
  <c r="BG312" i="6"/>
  <c r="BF312" i="6"/>
  <c r="AM312" i="6"/>
  <c r="AL312" i="6"/>
  <c r="AK312" i="6"/>
  <c r="AJ312" i="6"/>
  <c r="AI312" i="6"/>
  <c r="AH312" i="6"/>
  <c r="AG312" i="6"/>
  <c r="BU311" i="6"/>
  <c r="BG311" i="6"/>
  <c r="BF311" i="6"/>
  <c r="AM311" i="6"/>
  <c r="AL311" i="6"/>
  <c r="AK311" i="6"/>
  <c r="AJ311" i="6"/>
  <c r="AI311" i="6"/>
  <c r="AH311" i="6"/>
  <c r="AG311" i="6"/>
  <c r="BU310" i="6"/>
  <c r="BG310" i="6"/>
  <c r="BF310" i="6"/>
  <c r="AM310" i="6"/>
  <c r="AL310" i="6"/>
  <c r="AK310" i="6"/>
  <c r="AJ310" i="6"/>
  <c r="AI310" i="6"/>
  <c r="AH310" i="6"/>
  <c r="AG310" i="6"/>
  <c r="BU309" i="6"/>
  <c r="BG309" i="6"/>
  <c r="BF309" i="6"/>
  <c r="AM309" i="6"/>
  <c r="AL309" i="6"/>
  <c r="AK309" i="6"/>
  <c r="AJ309" i="6"/>
  <c r="AI309" i="6"/>
  <c r="AH309" i="6"/>
  <c r="AG309" i="6"/>
  <c r="BU308" i="6"/>
  <c r="BG308" i="6"/>
  <c r="BF308" i="6"/>
  <c r="AM308" i="6"/>
  <c r="AL308" i="6"/>
  <c r="AK308" i="6"/>
  <c r="AJ308" i="6"/>
  <c r="AI308" i="6"/>
  <c r="AH308" i="6"/>
  <c r="AG308" i="6"/>
  <c r="BU307" i="6"/>
  <c r="BG307" i="6"/>
  <c r="BF307" i="6"/>
  <c r="AM307" i="6"/>
  <c r="AL307" i="6"/>
  <c r="AK307" i="6"/>
  <c r="AJ307" i="6"/>
  <c r="AI307" i="6"/>
  <c r="AH307" i="6"/>
  <c r="AG307" i="6"/>
  <c r="BU306" i="6"/>
  <c r="BG306" i="6"/>
  <c r="BF306" i="6"/>
  <c r="AM306" i="6"/>
  <c r="AL306" i="6"/>
  <c r="AK306" i="6"/>
  <c r="AJ306" i="6"/>
  <c r="AI306" i="6"/>
  <c r="AH306" i="6"/>
  <c r="AG306" i="6"/>
  <c r="BU305" i="6"/>
  <c r="BG305" i="6"/>
  <c r="BF305" i="6"/>
  <c r="AM305" i="6"/>
  <c r="AL305" i="6"/>
  <c r="AK305" i="6"/>
  <c r="AJ305" i="6"/>
  <c r="AI305" i="6"/>
  <c r="AH305" i="6"/>
  <c r="AG305" i="6"/>
  <c r="BU304" i="6"/>
  <c r="BG304" i="6"/>
  <c r="BF304" i="6"/>
  <c r="AM304" i="6"/>
  <c r="AL304" i="6"/>
  <c r="AK304" i="6"/>
  <c r="AJ304" i="6"/>
  <c r="AI304" i="6"/>
  <c r="AH304" i="6"/>
  <c r="AG304" i="6"/>
  <c r="BU303" i="6"/>
  <c r="BG303" i="6"/>
  <c r="BF303" i="6"/>
  <c r="AM303" i="6"/>
  <c r="AL303" i="6"/>
  <c r="AK303" i="6"/>
  <c r="AJ303" i="6"/>
  <c r="AI303" i="6"/>
  <c r="AH303" i="6"/>
  <c r="AG303" i="6"/>
  <c r="BU302" i="6"/>
  <c r="BG302" i="6"/>
  <c r="BF302" i="6"/>
  <c r="AM302" i="6"/>
  <c r="AL302" i="6"/>
  <c r="AK302" i="6"/>
  <c r="AJ302" i="6"/>
  <c r="AI302" i="6"/>
  <c r="AH302" i="6"/>
  <c r="AG302" i="6"/>
  <c r="BU301" i="6"/>
  <c r="BG301" i="6"/>
  <c r="BF301" i="6"/>
  <c r="AM301" i="6"/>
  <c r="AL301" i="6"/>
  <c r="AK301" i="6"/>
  <c r="AJ301" i="6"/>
  <c r="AI301" i="6"/>
  <c r="AH301" i="6"/>
  <c r="AG301" i="6"/>
  <c r="BU300" i="6"/>
  <c r="BG300" i="6"/>
  <c r="BF300" i="6"/>
  <c r="AM300" i="6"/>
  <c r="AL300" i="6"/>
  <c r="AK300" i="6"/>
  <c r="AJ300" i="6"/>
  <c r="AI300" i="6"/>
  <c r="AH300" i="6"/>
  <c r="AG300" i="6"/>
  <c r="BU299" i="6"/>
  <c r="BG299" i="6"/>
  <c r="BF299" i="6"/>
  <c r="AM299" i="6"/>
  <c r="AL299" i="6"/>
  <c r="AK299" i="6"/>
  <c r="AJ299" i="6"/>
  <c r="AI299" i="6"/>
  <c r="AH299" i="6"/>
  <c r="AG299" i="6"/>
  <c r="BU298" i="6"/>
  <c r="BG298" i="6"/>
  <c r="BF298" i="6"/>
  <c r="AM298" i="6"/>
  <c r="AL298" i="6"/>
  <c r="AK298" i="6"/>
  <c r="AJ298" i="6"/>
  <c r="AI298" i="6"/>
  <c r="AH298" i="6"/>
  <c r="AG298" i="6"/>
  <c r="BU297" i="6"/>
  <c r="BG297" i="6"/>
  <c r="BF297" i="6"/>
  <c r="AM297" i="6"/>
  <c r="AL297" i="6"/>
  <c r="AK297" i="6"/>
  <c r="AJ297" i="6"/>
  <c r="AI297" i="6"/>
  <c r="AH297" i="6"/>
  <c r="AG297" i="6"/>
  <c r="BU296" i="6"/>
  <c r="BG296" i="6"/>
  <c r="BF296" i="6"/>
  <c r="AM296" i="6"/>
  <c r="AL296" i="6"/>
  <c r="AK296" i="6"/>
  <c r="AJ296" i="6"/>
  <c r="AI296" i="6"/>
  <c r="AH296" i="6"/>
  <c r="AG296" i="6"/>
  <c r="BU295" i="6"/>
  <c r="BG295" i="6"/>
  <c r="BF295" i="6"/>
  <c r="AM295" i="6"/>
  <c r="AL295" i="6"/>
  <c r="AK295" i="6"/>
  <c r="AJ295" i="6"/>
  <c r="AI295" i="6"/>
  <c r="AH295" i="6"/>
  <c r="AG295" i="6"/>
  <c r="BU294" i="6"/>
  <c r="BG294" i="6"/>
  <c r="BF294" i="6"/>
  <c r="AM294" i="6"/>
  <c r="AL294" i="6"/>
  <c r="AK294" i="6"/>
  <c r="AJ294" i="6"/>
  <c r="AI294" i="6"/>
  <c r="AH294" i="6"/>
  <c r="AG294" i="6"/>
  <c r="BU293" i="6"/>
  <c r="BG293" i="6"/>
  <c r="BF293" i="6"/>
  <c r="AM293" i="6"/>
  <c r="AL293" i="6"/>
  <c r="AK293" i="6"/>
  <c r="AJ293" i="6"/>
  <c r="AI293" i="6"/>
  <c r="AH293" i="6"/>
  <c r="AG293" i="6"/>
  <c r="BU292" i="6"/>
  <c r="BG292" i="6"/>
  <c r="BF292" i="6"/>
  <c r="AM292" i="6"/>
  <c r="AL292" i="6"/>
  <c r="AK292" i="6"/>
  <c r="AJ292" i="6"/>
  <c r="AI292" i="6"/>
  <c r="AH292" i="6"/>
  <c r="AG292" i="6"/>
  <c r="BU291" i="6"/>
  <c r="BG291" i="6"/>
  <c r="BF291" i="6"/>
  <c r="AM291" i="6"/>
  <c r="AL291" i="6"/>
  <c r="AK291" i="6"/>
  <c r="AJ291" i="6"/>
  <c r="AI291" i="6"/>
  <c r="AH291" i="6"/>
  <c r="AG291" i="6"/>
  <c r="BU290" i="6"/>
  <c r="BG290" i="6"/>
  <c r="BF290" i="6"/>
  <c r="AM290" i="6"/>
  <c r="AL290" i="6"/>
  <c r="AK290" i="6"/>
  <c r="AJ290" i="6"/>
  <c r="AI290" i="6"/>
  <c r="AH290" i="6"/>
  <c r="AG290" i="6"/>
  <c r="BU289" i="6"/>
  <c r="BG289" i="6"/>
  <c r="BF289" i="6"/>
  <c r="AM289" i="6"/>
  <c r="AL289" i="6"/>
  <c r="AK289" i="6"/>
  <c r="AJ289" i="6"/>
  <c r="AI289" i="6"/>
  <c r="AH289" i="6"/>
  <c r="AG289" i="6"/>
  <c r="BU288" i="6"/>
  <c r="BG288" i="6"/>
  <c r="BF288" i="6"/>
  <c r="AM288" i="6"/>
  <c r="AL288" i="6"/>
  <c r="AK288" i="6"/>
  <c r="AJ288" i="6"/>
  <c r="AI288" i="6"/>
  <c r="AH288" i="6"/>
  <c r="AG288" i="6"/>
  <c r="BU287" i="6"/>
  <c r="BG287" i="6"/>
  <c r="BF287" i="6"/>
  <c r="AM287" i="6"/>
  <c r="AL287" i="6"/>
  <c r="AK287" i="6"/>
  <c r="AJ287" i="6"/>
  <c r="AI287" i="6"/>
  <c r="AH287" i="6"/>
  <c r="AG287" i="6"/>
  <c r="BU286" i="6"/>
  <c r="BG286" i="6"/>
  <c r="BF286" i="6"/>
  <c r="AM286" i="6"/>
  <c r="AL286" i="6"/>
  <c r="AK286" i="6"/>
  <c r="AJ286" i="6"/>
  <c r="AI286" i="6"/>
  <c r="AH286" i="6"/>
  <c r="AG286" i="6"/>
  <c r="BU285" i="6"/>
  <c r="BG285" i="6"/>
  <c r="BF285" i="6"/>
  <c r="AM285" i="6"/>
  <c r="AL285" i="6"/>
  <c r="AK285" i="6"/>
  <c r="AJ285" i="6"/>
  <c r="AI285" i="6"/>
  <c r="AH285" i="6"/>
  <c r="AG285" i="6"/>
  <c r="BU284" i="6"/>
  <c r="BG284" i="6"/>
  <c r="BF284" i="6"/>
  <c r="AM284" i="6"/>
  <c r="AL284" i="6"/>
  <c r="AK284" i="6"/>
  <c r="AJ284" i="6"/>
  <c r="AI284" i="6"/>
  <c r="AH284" i="6"/>
  <c r="AG284" i="6"/>
  <c r="BU283" i="6"/>
  <c r="BG283" i="6"/>
  <c r="BF283" i="6"/>
  <c r="AM283" i="6"/>
  <c r="AL283" i="6"/>
  <c r="AK283" i="6"/>
  <c r="AJ283" i="6"/>
  <c r="AI283" i="6"/>
  <c r="AH283" i="6"/>
  <c r="AG283" i="6"/>
  <c r="BU282" i="6"/>
  <c r="BG282" i="6"/>
  <c r="BF282" i="6"/>
  <c r="AM282" i="6"/>
  <c r="AL282" i="6"/>
  <c r="AK282" i="6"/>
  <c r="AJ282" i="6"/>
  <c r="AI282" i="6"/>
  <c r="AH282" i="6"/>
  <c r="AG282" i="6"/>
  <c r="BU281" i="6"/>
  <c r="BG281" i="6"/>
  <c r="BF281" i="6"/>
  <c r="AM281" i="6"/>
  <c r="AL281" i="6"/>
  <c r="AK281" i="6"/>
  <c r="AJ281" i="6"/>
  <c r="AI281" i="6"/>
  <c r="AH281" i="6"/>
  <c r="AG281" i="6"/>
  <c r="BU280" i="6"/>
  <c r="BG280" i="6"/>
  <c r="BF280" i="6"/>
  <c r="AM280" i="6"/>
  <c r="AL280" i="6"/>
  <c r="AK280" i="6"/>
  <c r="AJ280" i="6"/>
  <c r="AI280" i="6"/>
  <c r="AH280" i="6"/>
  <c r="AG280" i="6"/>
  <c r="BU279" i="6"/>
  <c r="BG279" i="6"/>
  <c r="BF279" i="6"/>
  <c r="AM279" i="6"/>
  <c r="AL279" i="6"/>
  <c r="AK279" i="6"/>
  <c r="AJ279" i="6"/>
  <c r="AI279" i="6"/>
  <c r="AH279" i="6"/>
  <c r="AG279" i="6"/>
  <c r="BU278" i="6"/>
  <c r="BG278" i="6"/>
  <c r="BF278" i="6"/>
  <c r="AM278" i="6"/>
  <c r="AL278" i="6"/>
  <c r="AK278" i="6"/>
  <c r="AJ278" i="6"/>
  <c r="AI278" i="6"/>
  <c r="AH278" i="6"/>
  <c r="AG278" i="6"/>
  <c r="BU277" i="6"/>
  <c r="BG277" i="6"/>
  <c r="BF277" i="6"/>
  <c r="AM277" i="6"/>
  <c r="AL277" i="6"/>
  <c r="AK277" i="6"/>
  <c r="AJ277" i="6"/>
  <c r="AI277" i="6"/>
  <c r="AH277" i="6"/>
  <c r="AG277" i="6"/>
  <c r="BU276" i="6"/>
  <c r="BG276" i="6"/>
  <c r="BF276" i="6"/>
  <c r="AM276" i="6"/>
  <c r="AL276" i="6"/>
  <c r="AK276" i="6"/>
  <c r="AJ276" i="6"/>
  <c r="AI276" i="6"/>
  <c r="AH276" i="6"/>
  <c r="AG276" i="6"/>
  <c r="BU275" i="6"/>
  <c r="BG275" i="6"/>
  <c r="BF275" i="6"/>
  <c r="AM275" i="6"/>
  <c r="AL275" i="6"/>
  <c r="AK275" i="6"/>
  <c r="AJ275" i="6"/>
  <c r="AI275" i="6"/>
  <c r="AH275" i="6"/>
  <c r="AG275" i="6"/>
  <c r="BU274" i="6"/>
  <c r="BG274" i="6"/>
  <c r="BF274" i="6"/>
  <c r="AM274" i="6"/>
  <c r="AL274" i="6"/>
  <c r="AK274" i="6"/>
  <c r="AJ274" i="6"/>
  <c r="AI274" i="6"/>
  <c r="AH274" i="6"/>
  <c r="AG274" i="6"/>
  <c r="BU273" i="6"/>
  <c r="BG273" i="6"/>
  <c r="BF273" i="6"/>
  <c r="AM273" i="6"/>
  <c r="AL273" i="6"/>
  <c r="AK273" i="6"/>
  <c r="AJ273" i="6"/>
  <c r="AI273" i="6"/>
  <c r="AH273" i="6"/>
  <c r="AG273" i="6"/>
  <c r="BU272" i="6"/>
  <c r="BG272" i="6"/>
  <c r="BF272" i="6"/>
  <c r="AM272" i="6"/>
  <c r="AL272" i="6"/>
  <c r="AK272" i="6"/>
  <c r="AJ272" i="6"/>
  <c r="AI272" i="6"/>
  <c r="AH272" i="6"/>
  <c r="AG272" i="6"/>
  <c r="BU271" i="6"/>
  <c r="BG271" i="6"/>
  <c r="BF271" i="6"/>
  <c r="AM271" i="6"/>
  <c r="AL271" i="6"/>
  <c r="AK271" i="6"/>
  <c r="AJ271" i="6"/>
  <c r="AI271" i="6"/>
  <c r="AH271" i="6"/>
  <c r="AG271" i="6"/>
  <c r="BU270" i="6"/>
  <c r="BG270" i="6"/>
  <c r="BF270" i="6"/>
  <c r="AM270" i="6"/>
  <c r="AL270" i="6"/>
  <c r="AK270" i="6"/>
  <c r="AJ270" i="6"/>
  <c r="AI270" i="6"/>
  <c r="AH270" i="6"/>
  <c r="AG270" i="6"/>
  <c r="BU269" i="6"/>
  <c r="BG269" i="6"/>
  <c r="BF269" i="6"/>
  <c r="AM269" i="6"/>
  <c r="AL269" i="6"/>
  <c r="AK269" i="6"/>
  <c r="AJ269" i="6"/>
  <c r="AI269" i="6"/>
  <c r="AH269" i="6"/>
  <c r="AG269" i="6"/>
  <c r="BU268" i="6"/>
  <c r="BG268" i="6"/>
  <c r="BF268" i="6"/>
  <c r="AM268" i="6"/>
  <c r="AL268" i="6"/>
  <c r="AK268" i="6"/>
  <c r="AJ268" i="6"/>
  <c r="AI268" i="6"/>
  <c r="AH268" i="6"/>
  <c r="AG268" i="6"/>
  <c r="BU267" i="6"/>
  <c r="BG267" i="6"/>
  <c r="BF267" i="6"/>
  <c r="AM267" i="6"/>
  <c r="AL267" i="6"/>
  <c r="AK267" i="6"/>
  <c r="AJ267" i="6"/>
  <c r="AI267" i="6"/>
  <c r="AH267" i="6"/>
  <c r="AG267" i="6"/>
  <c r="BU266" i="6"/>
  <c r="BG266" i="6"/>
  <c r="BF266" i="6"/>
  <c r="AM266" i="6"/>
  <c r="AL266" i="6"/>
  <c r="AK266" i="6"/>
  <c r="AJ266" i="6"/>
  <c r="AI266" i="6"/>
  <c r="AH266" i="6"/>
  <c r="AG266" i="6"/>
  <c r="BU265" i="6"/>
  <c r="BG265" i="6"/>
  <c r="BF265" i="6"/>
  <c r="AM265" i="6"/>
  <c r="AL265" i="6"/>
  <c r="AK265" i="6"/>
  <c r="AJ265" i="6"/>
  <c r="AI265" i="6"/>
  <c r="AH265" i="6"/>
  <c r="AG265" i="6"/>
  <c r="BU264" i="6"/>
  <c r="BG264" i="6"/>
  <c r="BF264" i="6"/>
  <c r="AM264" i="6"/>
  <c r="AL264" i="6"/>
  <c r="AK264" i="6"/>
  <c r="AJ264" i="6"/>
  <c r="AI264" i="6"/>
  <c r="AH264" i="6"/>
  <c r="AG264" i="6"/>
  <c r="BU263" i="6"/>
  <c r="BG263" i="6"/>
  <c r="BF263" i="6"/>
  <c r="AM263" i="6"/>
  <c r="AL263" i="6"/>
  <c r="AK263" i="6"/>
  <c r="AJ263" i="6"/>
  <c r="AI263" i="6"/>
  <c r="AH263" i="6"/>
  <c r="AG263" i="6"/>
  <c r="BU262" i="6"/>
  <c r="BG262" i="6"/>
  <c r="BF262" i="6"/>
  <c r="AM262" i="6"/>
  <c r="AL262" i="6"/>
  <c r="AK262" i="6"/>
  <c r="AJ262" i="6"/>
  <c r="AI262" i="6"/>
  <c r="AH262" i="6"/>
  <c r="AG262" i="6"/>
  <c r="BU261" i="6"/>
  <c r="BG261" i="6"/>
  <c r="BF261" i="6"/>
  <c r="AM261" i="6"/>
  <c r="AL261" i="6"/>
  <c r="AK261" i="6"/>
  <c r="AJ261" i="6"/>
  <c r="AI261" i="6"/>
  <c r="AH261" i="6"/>
  <c r="AG261" i="6"/>
  <c r="BU260" i="6"/>
  <c r="BG260" i="6"/>
  <c r="BF260" i="6"/>
  <c r="AM260" i="6"/>
  <c r="AL260" i="6"/>
  <c r="AK260" i="6"/>
  <c r="AJ260" i="6"/>
  <c r="AI260" i="6"/>
  <c r="AH260" i="6"/>
  <c r="AG260" i="6"/>
  <c r="BU259" i="6"/>
  <c r="BG259" i="6"/>
  <c r="BF259" i="6"/>
  <c r="AM259" i="6"/>
  <c r="AL259" i="6"/>
  <c r="AK259" i="6"/>
  <c r="AJ259" i="6"/>
  <c r="AI259" i="6"/>
  <c r="AH259" i="6"/>
  <c r="AG259" i="6"/>
  <c r="BU258" i="6"/>
  <c r="BG258" i="6"/>
  <c r="BF258" i="6"/>
  <c r="AM258" i="6"/>
  <c r="AL258" i="6"/>
  <c r="AK258" i="6"/>
  <c r="AJ258" i="6"/>
  <c r="AI258" i="6"/>
  <c r="AH258" i="6"/>
  <c r="AG258" i="6"/>
  <c r="BU257" i="6"/>
  <c r="BG257" i="6"/>
  <c r="BF257" i="6"/>
  <c r="AM257" i="6"/>
  <c r="AL257" i="6"/>
  <c r="AK257" i="6"/>
  <c r="AJ257" i="6"/>
  <c r="AI257" i="6"/>
  <c r="AH257" i="6"/>
  <c r="AG257" i="6"/>
  <c r="BU256" i="6"/>
  <c r="BG256" i="6"/>
  <c r="BF256" i="6"/>
  <c r="AM256" i="6"/>
  <c r="AL256" i="6"/>
  <c r="AK256" i="6"/>
  <c r="AJ256" i="6"/>
  <c r="AI256" i="6"/>
  <c r="AH256" i="6"/>
  <c r="AG256" i="6"/>
  <c r="BU255" i="6"/>
  <c r="BG255" i="6"/>
  <c r="BF255" i="6"/>
  <c r="AM255" i="6"/>
  <c r="AL255" i="6"/>
  <c r="AK255" i="6"/>
  <c r="AJ255" i="6"/>
  <c r="AI255" i="6"/>
  <c r="AH255" i="6"/>
  <c r="AG255" i="6"/>
  <c r="BU254" i="6"/>
  <c r="BG254" i="6"/>
  <c r="BF254" i="6"/>
  <c r="AM254" i="6"/>
  <c r="AL254" i="6"/>
  <c r="AK254" i="6"/>
  <c r="AJ254" i="6"/>
  <c r="AI254" i="6"/>
  <c r="AH254" i="6"/>
  <c r="AG254" i="6"/>
  <c r="BU253" i="6"/>
  <c r="BG253" i="6"/>
  <c r="BF253" i="6"/>
  <c r="AM253" i="6"/>
  <c r="AL253" i="6"/>
  <c r="AK253" i="6"/>
  <c r="AJ253" i="6"/>
  <c r="AI253" i="6"/>
  <c r="AH253" i="6"/>
  <c r="AG253" i="6"/>
  <c r="BU252" i="6"/>
  <c r="BG252" i="6"/>
  <c r="BF252" i="6"/>
  <c r="AM252" i="6"/>
  <c r="AL252" i="6"/>
  <c r="AK252" i="6"/>
  <c r="AJ252" i="6"/>
  <c r="AI252" i="6"/>
  <c r="AH252" i="6"/>
  <c r="AG252" i="6"/>
  <c r="BU251" i="6"/>
  <c r="BG251" i="6"/>
  <c r="BF251" i="6"/>
  <c r="AM251" i="6"/>
  <c r="AL251" i="6"/>
  <c r="AK251" i="6"/>
  <c r="AJ251" i="6"/>
  <c r="AI251" i="6"/>
  <c r="AH251" i="6"/>
  <c r="AG251" i="6"/>
  <c r="BU250" i="6"/>
  <c r="BG250" i="6"/>
  <c r="BF250" i="6"/>
  <c r="AM250" i="6"/>
  <c r="AL250" i="6"/>
  <c r="AK250" i="6"/>
  <c r="AJ250" i="6"/>
  <c r="AI250" i="6"/>
  <c r="AH250" i="6"/>
  <c r="AG250" i="6"/>
  <c r="BU249" i="6"/>
  <c r="BG249" i="6"/>
  <c r="BF249" i="6"/>
  <c r="AM249" i="6"/>
  <c r="AL249" i="6"/>
  <c r="AK249" i="6"/>
  <c r="AJ249" i="6"/>
  <c r="AI249" i="6"/>
  <c r="AH249" i="6"/>
  <c r="AG249" i="6"/>
  <c r="BU248" i="6"/>
  <c r="BG248" i="6"/>
  <c r="BF248" i="6"/>
  <c r="AM248" i="6"/>
  <c r="AL248" i="6"/>
  <c r="AK248" i="6"/>
  <c r="AJ248" i="6"/>
  <c r="AI248" i="6"/>
  <c r="AH248" i="6"/>
  <c r="AG248" i="6"/>
  <c r="BU247" i="6"/>
  <c r="BG247" i="6"/>
  <c r="BF247" i="6"/>
  <c r="AM247" i="6"/>
  <c r="AL247" i="6"/>
  <c r="AK247" i="6"/>
  <c r="AJ247" i="6"/>
  <c r="AI247" i="6"/>
  <c r="AH247" i="6"/>
  <c r="AG247" i="6"/>
  <c r="BU246" i="6"/>
  <c r="BG246" i="6"/>
  <c r="BF246" i="6"/>
  <c r="AM246" i="6"/>
  <c r="AL246" i="6"/>
  <c r="AK246" i="6"/>
  <c r="AJ246" i="6"/>
  <c r="AI246" i="6"/>
  <c r="AH246" i="6"/>
  <c r="AG246" i="6"/>
  <c r="BU245" i="6"/>
  <c r="BG245" i="6"/>
  <c r="BF245" i="6"/>
  <c r="AM245" i="6"/>
  <c r="AL245" i="6"/>
  <c r="AK245" i="6"/>
  <c r="AJ245" i="6"/>
  <c r="AI245" i="6"/>
  <c r="AH245" i="6"/>
  <c r="AG245" i="6"/>
  <c r="BU244" i="6"/>
  <c r="BG244" i="6"/>
  <c r="BF244" i="6"/>
  <c r="AM244" i="6"/>
  <c r="AL244" i="6"/>
  <c r="AK244" i="6"/>
  <c r="AJ244" i="6"/>
  <c r="AI244" i="6"/>
  <c r="AH244" i="6"/>
  <c r="AG244" i="6"/>
  <c r="BU243" i="6"/>
  <c r="BG243" i="6"/>
  <c r="BF243" i="6"/>
  <c r="AM243" i="6"/>
  <c r="AL243" i="6"/>
  <c r="AK243" i="6"/>
  <c r="AJ243" i="6"/>
  <c r="AI243" i="6"/>
  <c r="AH243" i="6"/>
  <c r="AG243" i="6"/>
  <c r="BU242" i="6"/>
  <c r="BG242" i="6"/>
  <c r="BF242" i="6"/>
  <c r="AM242" i="6"/>
  <c r="AL242" i="6"/>
  <c r="AK242" i="6"/>
  <c r="AJ242" i="6"/>
  <c r="AI242" i="6"/>
  <c r="AH242" i="6"/>
  <c r="AG242" i="6"/>
  <c r="BU241" i="6"/>
  <c r="BG241" i="6"/>
  <c r="BF241" i="6"/>
  <c r="AM241" i="6"/>
  <c r="AL241" i="6"/>
  <c r="AK241" i="6"/>
  <c r="AJ241" i="6"/>
  <c r="AI241" i="6"/>
  <c r="AH241" i="6"/>
  <c r="AG241" i="6"/>
  <c r="BU240" i="6"/>
  <c r="BG240" i="6"/>
  <c r="BF240" i="6"/>
  <c r="AM240" i="6"/>
  <c r="AL240" i="6"/>
  <c r="AK240" i="6"/>
  <c r="AJ240" i="6"/>
  <c r="AI240" i="6"/>
  <c r="AH240" i="6"/>
  <c r="AG240" i="6"/>
  <c r="BU239" i="6"/>
  <c r="BG239" i="6"/>
  <c r="BF239" i="6"/>
  <c r="AM239" i="6"/>
  <c r="AL239" i="6"/>
  <c r="AK239" i="6"/>
  <c r="AJ239" i="6"/>
  <c r="AI239" i="6"/>
  <c r="AH239" i="6"/>
  <c r="AG239" i="6"/>
  <c r="BU238" i="6"/>
  <c r="BG238" i="6"/>
  <c r="BF238" i="6"/>
  <c r="AM238" i="6"/>
  <c r="AL238" i="6"/>
  <c r="AK238" i="6"/>
  <c r="AJ238" i="6"/>
  <c r="AI238" i="6"/>
  <c r="AH238" i="6"/>
  <c r="AG238" i="6"/>
  <c r="BU237" i="6"/>
  <c r="BG237" i="6"/>
  <c r="BF237" i="6"/>
  <c r="AM237" i="6"/>
  <c r="AL237" i="6"/>
  <c r="AK237" i="6"/>
  <c r="AJ237" i="6"/>
  <c r="AI237" i="6"/>
  <c r="AH237" i="6"/>
  <c r="AG237" i="6"/>
  <c r="BU236" i="6"/>
  <c r="BG236" i="6"/>
  <c r="BF236" i="6"/>
  <c r="AM236" i="6"/>
  <c r="AL236" i="6"/>
  <c r="AK236" i="6"/>
  <c r="AJ236" i="6"/>
  <c r="AI236" i="6"/>
  <c r="AH236" i="6"/>
  <c r="AG236" i="6"/>
  <c r="BU235" i="6"/>
  <c r="BG235" i="6"/>
  <c r="BF235" i="6"/>
  <c r="AM235" i="6"/>
  <c r="AL235" i="6"/>
  <c r="AK235" i="6"/>
  <c r="AJ235" i="6"/>
  <c r="AI235" i="6"/>
  <c r="AH235" i="6"/>
  <c r="AG235" i="6"/>
  <c r="BU234" i="6"/>
  <c r="BG234" i="6"/>
  <c r="BF234" i="6"/>
  <c r="AM234" i="6"/>
  <c r="AL234" i="6"/>
  <c r="AK234" i="6"/>
  <c r="AJ234" i="6"/>
  <c r="AI234" i="6"/>
  <c r="AH234" i="6"/>
  <c r="AG234" i="6"/>
  <c r="BU233" i="6"/>
  <c r="BG233" i="6"/>
  <c r="BF233" i="6"/>
  <c r="AM233" i="6"/>
  <c r="AL233" i="6"/>
  <c r="AK233" i="6"/>
  <c r="AJ233" i="6"/>
  <c r="AI233" i="6"/>
  <c r="AH233" i="6"/>
  <c r="AG233" i="6"/>
  <c r="BU232" i="6"/>
  <c r="BG232" i="6"/>
  <c r="BF232" i="6"/>
  <c r="AM232" i="6"/>
  <c r="AL232" i="6"/>
  <c r="AK232" i="6"/>
  <c r="AJ232" i="6"/>
  <c r="AI232" i="6"/>
  <c r="AH232" i="6"/>
  <c r="AG232" i="6"/>
  <c r="BU231" i="6"/>
  <c r="BG231" i="6"/>
  <c r="BF231" i="6"/>
  <c r="AM231" i="6"/>
  <c r="AL231" i="6"/>
  <c r="AK231" i="6"/>
  <c r="AJ231" i="6"/>
  <c r="AI231" i="6"/>
  <c r="AH231" i="6"/>
  <c r="AG231" i="6"/>
  <c r="BU230" i="6"/>
  <c r="BG230" i="6"/>
  <c r="BF230" i="6"/>
  <c r="AM230" i="6"/>
  <c r="AL230" i="6"/>
  <c r="AK230" i="6"/>
  <c r="AJ230" i="6"/>
  <c r="AI230" i="6"/>
  <c r="AH230" i="6"/>
  <c r="AG230" i="6"/>
  <c r="BU229" i="6"/>
  <c r="BG229" i="6"/>
  <c r="BF229" i="6"/>
  <c r="AM229" i="6"/>
  <c r="AL229" i="6"/>
  <c r="AK229" i="6"/>
  <c r="AJ229" i="6"/>
  <c r="AI229" i="6"/>
  <c r="AH229" i="6"/>
  <c r="AG229" i="6"/>
  <c r="BU228" i="6"/>
  <c r="BG228" i="6"/>
  <c r="BF228" i="6"/>
  <c r="AM228" i="6"/>
  <c r="AL228" i="6"/>
  <c r="AK228" i="6"/>
  <c r="AJ228" i="6"/>
  <c r="AI228" i="6"/>
  <c r="AH228" i="6"/>
  <c r="AG228" i="6"/>
  <c r="BU227" i="6"/>
  <c r="BG227" i="6"/>
  <c r="BF227" i="6"/>
  <c r="AM227" i="6"/>
  <c r="AL227" i="6"/>
  <c r="AK227" i="6"/>
  <c r="AJ227" i="6"/>
  <c r="AI227" i="6"/>
  <c r="AH227" i="6"/>
  <c r="AG227" i="6"/>
  <c r="BU226" i="6"/>
  <c r="BG226" i="6"/>
  <c r="BF226" i="6"/>
  <c r="AM226" i="6"/>
  <c r="AL226" i="6"/>
  <c r="AK226" i="6"/>
  <c r="AJ226" i="6"/>
  <c r="AI226" i="6"/>
  <c r="AH226" i="6"/>
  <c r="AG226" i="6"/>
  <c r="BU225" i="6"/>
  <c r="BG225" i="6"/>
  <c r="BF225" i="6"/>
  <c r="AM225" i="6"/>
  <c r="AL225" i="6"/>
  <c r="AK225" i="6"/>
  <c r="AJ225" i="6"/>
  <c r="AI225" i="6"/>
  <c r="AH225" i="6"/>
  <c r="AG225" i="6"/>
  <c r="BU224" i="6"/>
  <c r="BG224" i="6"/>
  <c r="BF224" i="6"/>
  <c r="AM224" i="6"/>
  <c r="AL224" i="6"/>
  <c r="AK224" i="6"/>
  <c r="AJ224" i="6"/>
  <c r="AI224" i="6"/>
  <c r="AH224" i="6"/>
  <c r="AG224" i="6"/>
  <c r="BU223" i="6"/>
  <c r="BG223" i="6"/>
  <c r="BF223" i="6"/>
  <c r="AM223" i="6"/>
  <c r="AL223" i="6"/>
  <c r="AK223" i="6"/>
  <c r="AJ223" i="6"/>
  <c r="AI223" i="6"/>
  <c r="AH223" i="6"/>
  <c r="AG223" i="6"/>
  <c r="BU222" i="6"/>
  <c r="BG222" i="6"/>
  <c r="BF222" i="6"/>
  <c r="AM222" i="6"/>
  <c r="AL222" i="6"/>
  <c r="AK222" i="6"/>
  <c r="AJ222" i="6"/>
  <c r="AI222" i="6"/>
  <c r="AH222" i="6"/>
  <c r="AG222" i="6"/>
  <c r="BU221" i="6"/>
  <c r="BG221" i="6"/>
  <c r="BF221" i="6"/>
  <c r="AM221" i="6"/>
  <c r="AL221" i="6"/>
  <c r="AK221" i="6"/>
  <c r="AJ221" i="6"/>
  <c r="AI221" i="6"/>
  <c r="AH221" i="6"/>
  <c r="AG221" i="6"/>
  <c r="BU220" i="6"/>
  <c r="BG220" i="6"/>
  <c r="BF220" i="6"/>
  <c r="AM220" i="6"/>
  <c r="AL220" i="6"/>
  <c r="AK220" i="6"/>
  <c r="AJ220" i="6"/>
  <c r="AI220" i="6"/>
  <c r="AH220" i="6"/>
  <c r="AG220" i="6"/>
  <c r="BU219" i="6"/>
  <c r="BG219" i="6"/>
  <c r="BF219" i="6"/>
  <c r="AM219" i="6"/>
  <c r="AL219" i="6"/>
  <c r="AK219" i="6"/>
  <c r="AJ219" i="6"/>
  <c r="AI219" i="6"/>
  <c r="AH219" i="6"/>
  <c r="AG219" i="6"/>
  <c r="BU218" i="6"/>
  <c r="BG218" i="6"/>
  <c r="BF218" i="6"/>
  <c r="AM218" i="6"/>
  <c r="AL218" i="6"/>
  <c r="AK218" i="6"/>
  <c r="AJ218" i="6"/>
  <c r="AI218" i="6"/>
  <c r="AH218" i="6"/>
  <c r="AG218" i="6"/>
  <c r="BU217" i="6"/>
  <c r="BG217" i="6"/>
  <c r="BF217" i="6"/>
  <c r="AM217" i="6"/>
  <c r="AL217" i="6"/>
  <c r="AK217" i="6"/>
  <c r="AJ217" i="6"/>
  <c r="AI217" i="6"/>
  <c r="AH217" i="6"/>
  <c r="AG217" i="6"/>
  <c r="BU216" i="6"/>
  <c r="BG216" i="6"/>
  <c r="BF216" i="6"/>
  <c r="AM216" i="6"/>
  <c r="AL216" i="6"/>
  <c r="AK216" i="6"/>
  <c r="AJ216" i="6"/>
  <c r="AI216" i="6"/>
  <c r="AH216" i="6"/>
  <c r="AG216" i="6"/>
  <c r="BU215" i="6"/>
  <c r="BG215" i="6"/>
  <c r="BF215" i="6"/>
  <c r="AM215" i="6"/>
  <c r="AL215" i="6"/>
  <c r="AK215" i="6"/>
  <c r="AJ215" i="6"/>
  <c r="AI215" i="6"/>
  <c r="AH215" i="6"/>
  <c r="AG215" i="6"/>
  <c r="BU214" i="6"/>
  <c r="BG214" i="6"/>
  <c r="BF214" i="6"/>
  <c r="AM214" i="6"/>
  <c r="AL214" i="6"/>
  <c r="AK214" i="6"/>
  <c r="AJ214" i="6"/>
  <c r="AI214" i="6"/>
  <c r="AH214" i="6"/>
  <c r="AG214" i="6"/>
  <c r="BU213" i="6"/>
  <c r="BG213" i="6"/>
  <c r="BF213" i="6"/>
  <c r="AM213" i="6"/>
  <c r="AL213" i="6"/>
  <c r="AK213" i="6"/>
  <c r="AJ213" i="6"/>
  <c r="AI213" i="6"/>
  <c r="AH213" i="6"/>
  <c r="AG213" i="6"/>
  <c r="BU212" i="6"/>
  <c r="BG212" i="6"/>
  <c r="BF212" i="6"/>
  <c r="AM212" i="6"/>
  <c r="AL212" i="6"/>
  <c r="AK212" i="6"/>
  <c r="AJ212" i="6"/>
  <c r="AI212" i="6"/>
  <c r="AH212" i="6"/>
  <c r="AG212" i="6"/>
  <c r="BU211" i="6"/>
  <c r="BG211" i="6"/>
  <c r="BF211" i="6"/>
  <c r="AM211" i="6"/>
  <c r="AL211" i="6"/>
  <c r="AK211" i="6"/>
  <c r="AJ211" i="6"/>
  <c r="AI211" i="6"/>
  <c r="AH211" i="6"/>
  <c r="AG211" i="6"/>
  <c r="BU210" i="6"/>
  <c r="BG210" i="6"/>
  <c r="BF210" i="6"/>
  <c r="AM210" i="6"/>
  <c r="AL210" i="6"/>
  <c r="AK210" i="6"/>
  <c r="AJ210" i="6"/>
  <c r="AI210" i="6"/>
  <c r="AH210" i="6"/>
  <c r="AG210" i="6"/>
  <c r="BU209" i="6"/>
  <c r="BG209" i="6"/>
  <c r="BF209" i="6"/>
  <c r="AM209" i="6"/>
  <c r="AL209" i="6"/>
  <c r="AK209" i="6"/>
  <c r="AJ209" i="6"/>
  <c r="AI209" i="6"/>
  <c r="AH209" i="6"/>
  <c r="AG209" i="6"/>
  <c r="BU208" i="6"/>
  <c r="BG208" i="6"/>
  <c r="BF208" i="6"/>
  <c r="AM208" i="6"/>
  <c r="AL208" i="6"/>
  <c r="AK208" i="6"/>
  <c r="AJ208" i="6"/>
  <c r="AI208" i="6"/>
  <c r="AH208" i="6"/>
  <c r="AG208" i="6"/>
  <c r="BU207" i="6"/>
  <c r="BG207" i="6"/>
  <c r="BF207" i="6"/>
  <c r="AM207" i="6"/>
  <c r="AL207" i="6"/>
  <c r="AK207" i="6"/>
  <c r="AJ207" i="6"/>
  <c r="AI207" i="6"/>
  <c r="AH207" i="6"/>
  <c r="AG207" i="6"/>
  <c r="BU206" i="6"/>
  <c r="BG206" i="6"/>
  <c r="BF206" i="6"/>
  <c r="AM206" i="6"/>
  <c r="AL206" i="6"/>
  <c r="AK206" i="6"/>
  <c r="AJ206" i="6"/>
  <c r="AI206" i="6"/>
  <c r="AH206" i="6"/>
  <c r="AG206" i="6"/>
  <c r="BU205" i="6"/>
  <c r="BG205" i="6"/>
  <c r="BF205" i="6"/>
  <c r="AM205" i="6"/>
  <c r="AL205" i="6"/>
  <c r="AK205" i="6"/>
  <c r="AJ205" i="6"/>
  <c r="AI205" i="6"/>
  <c r="AH205" i="6"/>
  <c r="AG205" i="6"/>
  <c r="BU204" i="6"/>
  <c r="BG204" i="6"/>
  <c r="BF204" i="6"/>
  <c r="AM204" i="6"/>
  <c r="AL204" i="6"/>
  <c r="AK204" i="6"/>
  <c r="AJ204" i="6"/>
  <c r="AI204" i="6"/>
  <c r="AH204" i="6"/>
  <c r="AG204" i="6"/>
  <c r="BU203" i="6"/>
  <c r="BG203" i="6"/>
  <c r="BF203" i="6"/>
  <c r="AM203" i="6"/>
  <c r="AL203" i="6"/>
  <c r="AK203" i="6"/>
  <c r="AJ203" i="6"/>
  <c r="AI203" i="6"/>
  <c r="AH203" i="6"/>
  <c r="AG203" i="6"/>
  <c r="BU202" i="6"/>
  <c r="BG202" i="6"/>
  <c r="BF202" i="6"/>
  <c r="AM202" i="6"/>
  <c r="AL202" i="6"/>
  <c r="AK202" i="6"/>
  <c r="AJ202" i="6"/>
  <c r="AI202" i="6"/>
  <c r="AH202" i="6"/>
  <c r="AG202" i="6"/>
  <c r="BU201" i="6"/>
  <c r="BG201" i="6"/>
  <c r="BF201" i="6"/>
  <c r="AM201" i="6"/>
  <c r="AL201" i="6"/>
  <c r="AK201" i="6"/>
  <c r="AJ201" i="6"/>
  <c r="AI201" i="6"/>
  <c r="AH201" i="6"/>
  <c r="AG201" i="6"/>
  <c r="BU200" i="6"/>
  <c r="BG200" i="6"/>
  <c r="BF200" i="6"/>
  <c r="AM200" i="6"/>
  <c r="AL200" i="6"/>
  <c r="AK200" i="6"/>
  <c r="AJ200" i="6"/>
  <c r="AI200" i="6"/>
  <c r="AH200" i="6"/>
  <c r="AG200" i="6"/>
  <c r="BU199" i="6"/>
  <c r="BG199" i="6"/>
  <c r="BF199" i="6"/>
  <c r="AM199" i="6"/>
  <c r="AL199" i="6"/>
  <c r="AK199" i="6"/>
  <c r="AJ199" i="6"/>
  <c r="AI199" i="6"/>
  <c r="AH199" i="6"/>
  <c r="AG199" i="6"/>
  <c r="BU198" i="6"/>
  <c r="BG198" i="6"/>
  <c r="BF198" i="6"/>
  <c r="AM198" i="6"/>
  <c r="AL198" i="6"/>
  <c r="AK198" i="6"/>
  <c r="AJ198" i="6"/>
  <c r="AI198" i="6"/>
  <c r="AH198" i="6"/>
  <c r="AG198" i="6"/>
  <c r="BU197" i="6"/>
  <c r="BG197" i="6"/>
  <c r="BF197" i="6"/>
  <c r="AM197" i="6"/>
  <c r="AL197" i="6"/>
  <c r="AK197" i="6"/>
  <c r="AJ197" i="6"/>
  <c r="AI197" i="6"/>
  <c r="AH197" i="6"/>
  <c r="AG197" i="6"/>
  <c r="BU196" i="6"/>
  <c r="BG196" i="6"/>
  <c r="BF196" i="6"/>
  <c r="AM196" i="6"/>
  <c r="AL196" i="6"/>
  <c r="AK196" i="6"/>
  <c r="AJ196" i="6"/>
  <c r="AI196" i="6"/>
  <c r="AH196" i="6"/>
  <c r="AG196" i="6"/>
  <c r="BU195" i="6"/>
  <c r="BG195" i="6"/>
  <c r="BF195" i="6"/>
  <c r="AM195" i="6"/>
  <c r="AL195" i="6"/>
  <c r="AK195" i="6"/>
  <c r="AJ195" i="6"/>
  <c r="AI195" i="6"/>
  <c r="AH195" i="6"/>
  <c r="AG195" i="6"/>
  <c r="BU194" i="6"/>
  <c r="BG194" i="6"/>
  <c r="BF194" i="6"/>
  <c r="AM194" i="6"/>
  <c r="AL194" i="6"/>
  <c r="AK194" i="6"/>
  <c r="AJ194" i="6"/>
  <c r="AI194" i="6"/>
  <c r="AH194" i="6"/>
  <c r="AG194" i="6"/>
  <c r="BU193" i="6"/>
  <c r="BG193" i="6"/>
  <c r="BF193" i="6"/>
  <c r="AM193" i="6"/>
  <c r="AL193" i="6"/>
  <c r="AK193" i="6"/>
  <c r="AJ193" i="6"/>
  <c r="AI193" i="6"/>
  <c r="AH193" i="6"/>
  <c r="AG193" i="6"/>
  <c r="BU192" i="6"/>
  <c r="BG192" i="6"/>
  <c r="BF192" i="6"/>
  <c r="AM192" i="6"/>
  <c r="AL192" i="6"/>
  <c r="AK192" i="6"/>
  <c r="AJ192" i="6"/>
  <c r="AI192" i="6"/>
  <c r="AH192" i="6"/>
  <c r="AG192" i="6"/>
  <c r="BU191" i="6"/>
  <c r="BG191" i="6"/>
  <c r="BF191" i="6"/>
  <c r="AM191" i="6"/>
  <c r="AL191" i="6"/>
  <c r="AK191" i="6"/>
  <c r="AJ191" i="6"/>
  <c r="AI191" i="6"/>
  <c r="AH191" i="6"/>
  <c r="AG191" i="6"/>
  <c r="BU190" i="6"/>
  <c r="BG190" i="6"/>
  <c r="BF190" i="6"/>
  <c r="AM190" i="6"/>
  <c r="AL190" i="6"/>
  <c r="AK190" i="6"/>
  <c r="AJ190" i="6"/>
  <c r="AI190" i="6"/>
  <c r="AH190" i="6"/>
  <c r="AG190" i="6"/>
  <c r="BU189" i="6"/>
  <c r="BG189" i="6"/>
  <c r="BF189" i="6"/>
  <c r="AM189" i="6"/>
  <c r="AL189" i="6"/>
  <c r="AK189" i="6"/>
  <c r="AJ189" i="6"/>
  <c r="AI189" i="6"/>
  <c r="AH189" i="6"/>
  <c r="AG189" i="6"/>
  <c r="BU188" i="6"/>
  <c r="BG188" i="6"/>
  <c r="BF188" i="6"/>
  <c r="AM188" i="6"/>
  <c r="AL188" i="6"/>
  <c r="AK188" i="6"/>
  <c r="AJ188" i="6"/>
  <c r="AI188" i="6"/>
  <c r="AH188" i="6"/>
  <c r="AG188" i="6"/>
  <c r="BU187" i="6"/>
  <c r="BG187" i="6"/>
  <c r="BF187" i="6"/>
  <c r="AM187" i="6"/>
  <c r="AL187" i="6"/>
  <c r="AK187" i="6"/>
  <c r="AJ187" i="6"/>
  <c r="AI187" i="6"/>
  <c r="AH187" i="6"/>
  <c r="AG187" i="6"/>
  <c r="BU186" i="6"/>
  <c r="BG186" i="6"/>
  <c r="BF186" i="6"/>
  <c r="AM186" i="6"/>
  <c r="AL186" i="6"/>
  <c r="AK186" i="6"/>
  <c r="AJ186" i="6"/>
  <c r="AI186" i="6"/>
  <c r="AH186" i="6"/>
  <c r="AG186" i="6"/>
  <c r="BU185" i="6"/>
  <c r="BG185" i="6"/>
  <c r="BF185" i="6"/>
  <c r="AM185" i="6"/>
  <c r="AL185" i="6"/>
  <c r="AK185" i="6"/>
  <c r="AJ185" i="6"/>
  <c r="AI185" i="6"/>
  <c r="AH185" i="6"/>
  <c r="AG185" i="6"/>
  <c r="BU184" i="6"/>
  <c r="BG184" i="6"/>
  <c r="BF184" i="6"/>
  <c r="AM184" i="6"/>
  <c r="AL184" i="6"/>
  <c r="AK184" i="6"/>
  <c r="AJ184" i="6"/>
  <c r="AI184" i="6"/>
  <c r="AH184" i="6"/>
  <c r="AG184" i="6"/>
  <c r="BU183" i="6"/>
  <c r="BG183" i="6"/>
  <c r="BF183" i="6"/>
  <c r="AM183" i="6"/>
  <c r="AL183" i="6"/>
  <c r="AK183" i="6"/>
  <c r="AJ183" i="6"/>
  <c r="AI183" i="6"/>
  <c r="AH183" i="6"/>
  <c r="AG183" i="6"/>
  <c r="BU182" i="6"/>
  <c r="BG182" i="6"/>
  <c r="BF182" i="6"/>
  <c r="AM182" i="6"/>
  <c r="AL182" i="6"/>
  <c r="AK182" i="6"/>
  <c r="AJ182" i="6"/>
  <c r="AI182" i="6"/>
  <c r="AH182" i="6"/>
  <c r="AG182" i="6"/>
  <c r="BU181" i="6"/>
  <c r="BG181" i="6"/>
  <c r="BF181" i="6"/>
  <c r="AM181" i="6"/>
  <c r="AL181" i="6"/>
  <c r="AK181" i="6"/>
  <c r="AJ181" i="6"/>
  <c r="AI181" i="6"/>
  <c r="AH181" i="6"/>
  <c r="AG181" i="6"/>
  <c r="BU180" i="6"/>
  <c r="BG180" i="6"/>
  <c r="BF180" i="6"/>
  <c r="AM180" i="6"/>
  <c r="AL180" i="6"/>
  <c r="AK180" i="6"/>
  <c r="AJ180" i="6"/>
  <c r="AI180" i="6"/>
  <c r="AH180" i="6"/>
  <c r="AG180" i="6"/>
  <c r="BU179" i="6"/>
  <c r="BG179" i="6"/>
  <c r="BF179" i="6"/>
  <c r="AM179" i="6"/>
  <c r="AL179" i="6"/>
  <c r="AK179" i="6"/>
  <c r="AJ179" i="6"/>
  <c r="AI179" i="6"/>
  <c r="AH179" i="6"/>
  <c r="AG179" i="6"/>
  <c r="BU178" i="6"/>
  <c r="BG178" i="6"/>
  <c r="BF178" i="6"/>
  <c r="AM178" i="6"/>
  <c r="AL178" i="6"/>
  <c r="AK178" i="6"/>
  <c r="AJ178" i="6"/>
  <c r="AI178" i="6"/>
  <c r="AH178" i="6"/>
  <c r="AG178" i="6"/>
  <c r="BU177" i="6"/>
  <c r="BG177" i="6"/>
  <c r="BF177" i="6"/>
  <c r="AM177" i="6"/>
  <c r="AL177" i="6"/>
  <c r="AK177" i="6"/>
  <c r="AJ177" i="6"/>
  <c r="AI177" i="6"/>
  <c r="AH177" i="6"/>
  <c r="AG177" i="6"/>
  <c r="BU176" i="6"/>
  <c r="BG176" i="6"/>
  <c r="BF176" i="6"/>
  <c r="AM176" i="6"/>
  <c r="AL176" i="6"/>
  <c r="AK176" i="6"/>
  <c r="AJ176" i="6"/>
  <c r="AI176" i="6"/>
  <c r="AH176" i="6"/>
  <c r="AG176" i="6"/>
  <c r="BU175" i="6"/>
  <c r="BG175" i="6"/>
  <c r="BF175" i="6"/>
  <c r="AM175" i="6"/>
  <c r="AL175" i="6"/>
  <c r="AK175" i="6"/>
  <c r="AJ175" i="6"/>
  <c r="AI175" i="6"/>
  <c r="AH175" i="6"/>
  <c r="AG175" i="6"/>
  <c r="BU174" i="6"/>
  <c r="BG174" i="6"/>
  <c r="BF174" i="6"/>
  <c r="AM174" i="6"/>
  <c r="AL174" i="6"/>
  <c r="AK174" i="6"/>
  <c r="AJ174" i="6"/>
  <c r="AI174" i="6"/>
  <c r="AH174" i="6"/>
  <c r="AG174" i="6"/>
  <c r="BU173" i="6"/>
  <c r="BG173" i="6"/>
  <c r="BF173" i="6"/>
  <c r="AM173" i="6"/>
  <c r="AL173" i="6"/>
  <c r="AK173" i="6"/>
  <c r="AJ173" i="6"/>
  <c r="AI173" i="6"/>
  <c r="AH173" i="6"/>
  <c r="AG173" i="6"/>
  <c r="BU172" i="6"/>
  <c r="BG172" i="6"/>
  <c r="BF172" i="6"/>
  <c r="AM172" i="6"/>
  <c r="AL172" i="6"/>
  <c r="AK172" i="6"/>
  <c r="AJ172" i="6"/>
  <c r="AI172" i="6"/>
  <c r="AH172" i="6"/>
  <c r="AG172" i="6"/>
  <c r="BU171" i="6"/>
  <c r="BG171" i="6"/>
  <c r="BF171" i="6"/>
  <c r="AM171" i="6"/>
  <c r="AL171" i="6"/>
  <c r="AK171" i="6"/>
  <c r="AJ171" i="6"/>
  <c r="AI171" i="6"/>
  <c r="AH171" i="6"/>
  <c r="AG171" i="6"/>
  <c r="BU170" i="6"/>
  <c r="BG170" i="6"/>
  <c r="BF170" i="6"/>
  <c r="AM170" i="6"/>
  <c r="AL170" i="6"/>
  <c r="AK170" i="6"/>
  <c r="AJ170" i="6"/>
  <c r="AI170" i="6"/>
  <c r="AH170" i="6"/>
  <c r="AG170" i="6"/>
  <c r="BU169" i="6"/>
  <c r="BG169" i="6"/>
  <c r="BF169" i="6"/>
  <c r="AM169" i="6"/>
  <c r="AL169" i="6"/>
  <c r="AK169" i="6"/>
  <c r="AJ169" i="6"/>
  <c r="AI169" i="6"/>
  <c r="AH169" i="6"/>
  <c r="AG169" i="6"/>
  <c r="BU168" i="6"/>
  <c r="BG168" i="6"/>
  <c r="BF168" i="6"/>
  <c r="AM168" i="6"/>
  <c r="AL168" i="6"/>
  <c r="AK168" i="6"/>
  <c r="AJ168" i="6"/>
  <c r="AI168" i="6"/>
  <c r="AH168" i="6"/>
  <c r="AG168" i="6"/>
  <c r="BU167" i="6"/>
  <c r="BG167" i="6"/>
  <c r="BF167" i="6"/>
  <c r="AM167" i="6"/>
  <c r="AL167" i="6"/>
  <c r="AK167" i="6"/>
  <c r="AJ167" i="6"/>
  <c r="AI167" i="6"/>
  <c r="AH167" i="6"/>
  <c r="AG167" i="6"/>
  <c r="BU166" i="6"/>
  <c r="BG166" i="6"/>
  <c r="BF166" i="6"/>
  <c r="AM166" i="6"/>
  <c r="AL166" i="6"/>
  <c r="AK166" i="6"/>
  <c r="AJ166" i="6"/>
  <c r="AI166" i="6"/>
  <c r="AH166" i="6"/>
  <c r="AG166" i="6"/>
  <c r="BU165" i="6"/>
  <c r="BG165" i="6"/>
  <c r="BF165" i="6"/>
  <c r="AM165" i="6"/>
  <c r="AL165" i="6"/>
  <c r="AK165" i="6"/>
  <c r="AJ165" i="6"/>
  <c r="AI165" i="6"/>
  <c r="AH165" i="6"/>
  <c r="AG165" i="6"/>
  <c r="BU164" i="6"/>
  <c r="BG164" i="6"/>
  <c r="BF164" i="6"/>
  <c r="AM164" i="6"/>
  <c r="AL164" i="6"/>
  <c r="AK164" i="6"/>
  <c r="AJ164" i="6"/>
  <c r="AI164" i="6"/>
  <c r="AH164" i="6"/>
  <c r="AG164" i="6"/>
  <c r="BU163" i="6"/>
  <c r="BG163" i="6"/>
  <c r="BF163" i="6"/>
  <c r="AM163" i="6"/>
  <c r="AL163" i="6"/>
  <c r="AK163" i="6"/>
  <c r="AJ163" i="6"/>
  <c r="AI163" i="6"/>
  <c r="AH163" i="6"/>
  <c r="AG163" i="6"/>
  <c r="BU162" i="6"/>
  <c r="BG162" i="6"/>
  <c r="BF162" i="6"/>
  <c r="AM162" i="6"/>
  <c r="AL162" i="6"/>
  <c r="AK162" i="6"/>
  <c r="AJ162" i="6"/>
  <c r="AI162" i="6"/>
  <c r="AH162" i="6"/>
  <c r="AG162" i="6"/>
  <c r="BU161" i="6"/>
  <c r="BG161" i="6"/>
  <c r="BF161" i="6"/>
  <c r="AM161" i="6"/>
  <c r="AL161" i="6"/>
  <c r="AK161" i="6"/>
  <c r="AJ161" i="6"/>
  <c r="AI161" i="6"/>
  <c r="AH161" i="6"/>
  <c r="AG161" i="6"/>
  <c r="BU160" i="6"/>
  <c r="BG160" i="6"/>
  <c r="BF160" i="6"/>
  <c r="AM160" i="6"/>
  <c r="AL160" i="6"/>
  <c r="AK160" i="6"/>
  <c r="AJ160" i="6"/>
  <c r="AI160" i="6"/>
  <c r="AH160" i="6"/>
  <c r="AG160" i="6"/>
  <c r="BU159" i="6"/>
  <c r="BG159" i="6"/>
  <c r="BF159" i="6"/>
  <c r="AM159" i="6"/>
  <c r="AL159" i="6"/>
  <c r="AK159" i="6"/>
  <c r="AJ159" i="6"/>
  <c r="AI159" i="6"/>
  <c r="AH159" i="6"/>
  <c r="AG159" i="6"/>
  <c r="BU158" i="6"/>
  <c r="BG158" i="6"/>
  <c r="BF158" i="6"/>
  <c r="AM158" i="6"/>
  <c r="AL158" i="6"/>
  <c r="AK158" i="6"/>
  <c r="AJ158" i="6"/>
  <c r="AI158" i="6"/>
  <c r="AH158" i="6"/>
  <c r="AG158" i="6"/>
  <c r="BU157" i="6"/>
  <c r="BG157" i="6"/>
  <c r="BF157" i="6"/>
  <c r="AM157" i="6"/>
  <c r="AL157" i="6"/>
  <c r="AK157" i="6"/>
  <c r="AJ157" i="6"/>
  <c r="AI157" i="6"/>
  <c r="AH157" i="6"/>
  <c r="AG157" i="6"/>
  <c r="BU156" i="6"/>
  <c r="BG156" i="6"/>
  <c r="BF156" i="6"/>
  <c r="AM156" i="6"/>
  <c r="AL156" i="6"/>
  <c r="AK156" i="6"/>
  <c r="AJ156" i="6"/>
  <c r="AI156" i="6"/>
  <c r="AH156" i="6"/>
  <c r="AG156" i="6"/>
  <c r="BU155" i="6"/>
  <c r="BG155" i="6"/>
  <c r="BF155" i="6"/>
  <c r="AM155" i="6"/>
  <c r="AL155" i="6"/>
  <c r="AK155" i="6"/>
  <c r="AJ155" i="6"/>
  <c r="AI155" i="6"/>
  <c r="AH155" i="6"/>
  <c r="AG155" i="6"/>
  <c r="BU154" i="6"/>
  <c r="BG154" i="6"/>
  <c r="BF154" i="6"/>
  <c r="AM154" i="6"/>
  <c r="AL154" i="6"/>
  <c r="AK154" i="6"/>
  <c r="AJ154" i="6"/>
  <c r="AI154" i="6"/>
  <c r="AH154" i="6"/>
  <c r="AG154" i="6"/>
  <c r="BU153" i="6"/>
  <c r="BG153" i="6"/>
  <c r="BF153" i="6"/>
  <c r="AM153" i="6"/>
  <c r="AL153" i="6"/>
  <c r="AK153" i="6"/>
  <c r="AJ153" i="6"/>
  <c r="AI153" i="6"/>
  <c r="AH153" i="6"/>
  <c r="AG153" i="6"/>
  <c r="BU152" i="6"/>
  <c r="BG152" i="6"/>
  <c r="BF152" i="6"/>
  <c r="AM152" i="6"/>
  <c r="AL152" i="6"/>
  <c r="AK152" i="6"/>
  <c r="AJ152" i="6"/>
  <c r="AI152" i="6"/>
  <c r="AH152" i="6"/>
  <c r="AG152" i="6"/>
  <c r="BU151" i="6"/>
  <c r="BG151" i="6"/>
  <c r="BF151" i="6"/>
  <c r="AM151" i="6"/>
  <c r="AL151" i="6"/>
  <c r="AK151" i="6"/>
  <c r="AJ151" i="6"/>
  <c r="AI151" i="6"/>
  <c r="AH151" i="6"/>
  <c r="AG151" i="6"/>
  <c r="BU150" i="6"/>
  <c r="BG150" i="6"/>
  <c r="BF150" i="6"/>
  <c r="AM150" i="6"/>
  <c r="AL150" i="6"/>
  <c r="AK150" i="6"/>
  <c r="AJ150" i="6"/>
  <c r="AI150" i="6"/>
  <c r="AH150" i="6"/>
  <c r="AG150" i="6"/>
  <c r="BU149" i="6"/>
  <c r="BG149" i="6"/>
  <c r="BF149" i="6"/>
  <c r="AM149" i="6"/>
  <c r="AL149" i="6"/>
  <c r="AK149" i="6"/>
  <c r="AJ149" i="6"/>
  <c r="AI149" i="6"/>
  <c r="AH149" i="6"/>
  <c r="AG149" i="6"/>
  <c r="BU148" i="6"/>
  <c r="BG148" i="6"/>
  <c r="BF148" i="6"/>
  <c r="AM148" i="6"/>
  <c r="AL148" i="6"/>
  <c r="AK148" i="6"/>
  <c r="AJ148" i="6"/>
  <c r="AI148" i="6"/>
  <c r="AH148" i="6"/>
  <c r="AG148" i="6"/>
  <c r="BU147" i="6"/>
  <c r="BG147" i="6"/>
  <c r="BF147" i="6"/>
  <c r="AM147" i="6"/>
  <c r="AL147" i="6"/>
  <c r="AK147" i="6"/>
  <c r="AJ147" i="6"/>
  <c r="AI147" i="6"/>
  <c r="AH147" i="6"/>
  <c r="AG147" i="6"/>
  <c r="BU146" i="6"/>
  <c r="BG146" i="6"/>
  <c r="BF146" i="6"/>
  <c r="AM146" i="6"/>
  <c r="AL146" i="6"/>
  <c r="AK146" i="6"/>
  <c r="AJ146" i="6"/>
  <c r="AI146" i="6"/>
  <c r="AH146" i="6"/>
  <c r="AG146" i="6"/>
  <c r="BU145" i="6"/>
  <c r="BG145" i="6"/>
  <c r="BF145" i="6"/>
  <c r="AM145" i="6"/>
  <c r="AL145" i="6"/>
  <c r="AK145" i="6"/>
  <c r="AJ145" i="6"/>
  <c r="AI145" i="6"/>
  <c r="AH145" i="6"/>
  <c r="AG145" i="6"/>
  <c r="BU144" i="6"/>
  <c r="BG144" i="6"/>
  <c r="BF144" i="6"/>
  <c r="AM144" i="6"/>
  <c r="AL144" i="6"/>
  <c r="AK144" i="6"/>
  <c r="AJ144" i="6"/>
  <c r="AI144" i="6"/>
  <c r="AH144" i="6"/>
  <c r="AG144" i="6"/>
  <c r="BU143" i="6"/>
  <c r="BG143" i="6"/>
  <c r="BF143" i="6"/>
  <c r="AM143" i="6"/>
  <c r="AL143" i="6"/>
  <c r="AK143" i="6"/>
  <c r="AJ143" i="6"/>
  <c r="AI143" i="6"/>
  <c r="AH143" i="6"/>
  <c r="AG143" i="6"/>
  <c r="BU142" i="6"/>
  <c r="BG142" i="6"/>
  <c r="BF142" i="6"/>
  <c r="AM142" i="6"/>
  <c r="AL142" i="6"/>
  <c r="AK142" i="6"/>
  <c r="AJ142" i="6"/>
  <c r="AI142" i="6"/>
  <c r="AH142" i="6"/>
  <c r="AG142" i="6"/>
  <c r="BU141" i="6"/>
  <c r="BG141" i="6"/>
  <c r="BF141" i="6"/>
  <c r="AM141" i="6"/>
  <c r="AL141" i="6"/>
  <c r="AK141" i="6"/>
  <c r="AJ141" i="6"/>
  <c r="AI141" i="6"/>
  <c r="AH141" i="6"/>
  <c r="AG141" i="6"/>
  <c r="BU140" i="6"/>
  <c r="BG140" i="6"/>
  <c r="BF140" i="6"/>
  <c r="AM140" i="6"/>
  <c r="AL140" i="6"/>
  <c r="AK140" i="6"/>
  <c r="AJ140" i="6"/>
  <c r="AI140" i="6"/>
  <c r="AH140" i="6"/>
  <c r="AG140" i="6"/>
  <c r="BU139" i="6"/>
  <c r="BG139" i="6"/>
  <c r="BF139" i="6"/>
  <c r="AM139" i="6"/>
  <c r="AL139" i="6"/>
  <c r="AK139" i="6"/>
  <c r="AJ139" i="6"/>
  <c r="AI139" i="6"/>
  <c r="AH139" i="6"/>
  <c r="AG139" i="6"/>
  <c r="BU138" i="6"/>
  <c r="BG138" i="6"/>
  <c r="BF138" i="6"/>
  <c r="AM138" i="6"/>
  <c r="AL138" i="6"/>
  <c r="AK138" i="6"/>
  <c r="AJ138" i="6"/>
  <c r="AI138" i="6"/>
  <c r="AH138" i="6"/>
  <c r="AG138" i="6"/>
  <c r="BU137" i="6"/>
  <c r="BG137" i="6"/>
  <c r="BF137" i="6"/>
  <c r="AM137" i="6"/>
  <c r="AL137" i="6"/>
  <c r="AK137" i="6"/>
  <c r="AJ137" i="6"/>
  <c r="AI137" i="6"/>
  <c r="AH137" i="6"/>
  <c r="AG137" i="6"/>
  <c r="BU136" i="6"/>
  <c r="BG136" i="6"/>
  <c r="BF136" i="6"/>
  <c r="AM136" i="6"/>
  <c r="AL136" i="6"/>
  <c r="AK136" i="6"/>
  <c r="AJ136" i="6"/>
  <c r="AI136" i="6"/>
  <c r="AH136" i="6"/>
  <c r="AG136" i="6"/>
  <c r="BU135" i="6"/>
  <c r="BG135" i="6"/>
  <c r="BF135" i="6"/>
  <c r="AM135" i="6"/>
  <c r="AL135" i="6"/>
  <c r="AK135" i="6"/>
  <c r="AJ135" i="6"/>
  <c r="AI135" i="6"/>
  <c r="AH135" i="6"/>
  <c r="AG135" i="6"/>
  <c r="BU134" i="6"/>
  <c r="BG134" i="6"/>
  <c r="BF134" i="6"/>
  <c r="AM134" i="6"/>
  <c r="AL134" i="6"/>
  <c r="AK134" i="6"/>
  <c r="AJ134" i="6"/>
  <c r="AI134" i="6"/>
  <c r="AH134" i="6"/>
  <c r="AG134" i="6"/>
  <c r="BU133" i="6"/>
  <c r="BG133" i="6"/>
  <c r="BF133" i="6"/>
  <c r="AM133" i="6"/>
  <c r="AL133" i="6"/>
  <c r="AK133" i="6"/>
  <c r="AJ133" i="6"/>
  <c r="AI133" i="6"/>
  <c r="AH133" i="6"/>
  <c r="AG133" i="6"/>
  <c r="BU132" i="6"/>
  <c r="BG132" i="6"/>
  <c r="BF132" i="6"/>
  <c r="AM132" i="6"/>
  <c r="AL132" i="6"/>
  <c r="AK132" i="6"/>
  <c r="AJ132" i="6"/>
  <c r="AI132" i="6"/>
  <c r="AH132" i="6"/>
  <c r="AG132" i="6"/>
  <c r="BU131" i="6"/>
  <c r="BG131" i="6"/>
  <c r="BF131" i="6"/>
  <c r="AM131" i="6"/>
  <c r="AL131" i="6"/>
  <c r="AK131" i="6"/>
  <c r="AJ131" i="6"/>
  <c r="AI131" i="6"/>
  <c r="AH131" i="6"/>
  <c r="AG131" i="6"/>
  <c r="BU130" i="6"/>
  <c r="BG130" i="6"/>
  <c r="BF130" i="6"/>
  <c r="AM130" i="6"/>
  <c r="AL130" i="6"/>
  <c r="AK130" i="6"/>
  <c r="AJ130" i="6"/>
  <c r="AI130" i="6"/>
  <c r="AH130" i="6"/>
  <c r="AG130" i="6"/>
  <c r="BU129" i="6"/>
  <c r="BG129" i="6"/>
  <c r="BF129" i="6"/>
  <c r="AM129" i="6"/>
  <c r="AL129" i="6"/>
  <c r="AK129" i="6"/>
  <c r="AJ129" i="6"/>
  <c r="AI129" i="6"/>
  <c r="AH129" i="6"/>
  <c r="AG129" i="6"/>
  <c r="BU128" i="6"/>
  <c r="BG128" i="6"/>
  <c r="BF128" i="6"/>
  <c r="AM128" i="6"/>
  <c r="AL128" i="6"/>
  <c r="AK128" i="6"/>
  <c r="AJ128" i="6"/>
  <c r="AI128" i="6"/>
  <c r="AH128" i="6"/>
  <c r="AG128" i="6"/>
  <c r="BU127" i="6"/>
  <c r="BG127" i="6"/>
  <c r="BF127" i="6"/>
  <c r="AM127" i="6"/>
  <c r="AL127" i="6"/>
  <c r="AK127" i="6"/>
  <c r="AJ127" i="6"/>
  <c r="AI127" i="6"/>
  <c r="AH127" i="6"/>
  <c r="AG127" i="6"/>
  <c r="BU126" i="6"/>
  <c r="BG126" i="6"/>
  <c r="BF126" i="6"/>
  <c r="AM126" i="6"/>
  <c r="AL126" i="6"/>
  <c r="AK126" i="6"/>
  <c r="AJ126" i="6"/>
  <c r="AI126" i="6"/>
  <c r="AH126" i="6"/>
  <c r="AG126" i="6"/>
  <c r="BU125" i="6"/>
  <c r="BG125" i="6"/>
  <c r="BF125" i="6"/>
  <c r="AM125" i="6"/>
  <c r="AL125" i="6"/>
  <c r="AK125" i="6"/>
  <c r="AJ125" i="6"/>
  <c r="AI125" i="6"/>
  <c r="AH125" i="6"/>
  <c r="AG125" i="6"/>
  <c r="BU124" i="6"/>
  <c r="BG124" i="6"/>
  <c r="BF124" i="6"/>
  <c r="AM124" i="6"/>
  <c r="AL124" i="6"/>
  <c r="AK124" i="6"/>
  <c r="AJ124" i="6"/>
  <c r="AI124" i="6"/>
  <c r="AH124" i="6"/>
  <c r="AG124" i="6"/>
  <c r="BU123" i="6"/>
  <c r="BG123" i="6"/>
  <c r="BF123" i="6"/>
  <c r="AM123" i="6"/>
  <c r="AL123" i="6"/>
  <c r="AK123" i="6"/>
  <c r="AJ123" i="6"/>
  <c r="AI123" i="6"/>
  <c r="AH123" i="6"/>
  <c r="AG123" i="6"/>
  <c r="BU122" i="6"/>
  <c r="BG122" i="6"/>
  <c r="BF122" i="6"/>
  <c r="AM122" i="6"/>
  <c r="AL122" i="6"/>
  <c r="AK122" i="6"/>
  <c r="AJ122" i="6"/>
  <c r="AI122" i="6"/>
  <c r="AH122" i="6"/>
  <c r="AG122" i="6"/>
  <c r="BU121" i="6"/>
  <c r="BG121" i="6"/>
  <c r="BF121" i="6"/>
  <c r="AM121" i="6"/>
  <c r="AL121" i="6"/>
  <c r="AK121" i="6"/>
  <c r="AJ121" i="6"/>
  <c r="AI121" i="6"/>
  <c r="AH121" i="6"/>
  <c r="AG121" i="6"/>
  <c r="BU120" i="6"/>
  <c r="BG120" i="6"/>
  <c r="BF120" i="6"/>
  <c r="AM120" i="6"/>
  <c r="AL120" i="6"/>
  <c r="AK120" i="6"/>
  <c r="AJ120" i="6"/>
  <c r="AI120" i="6"/>
  <c r="AH120" i="6"/>
  <c r="AG120" i="6"/>
  <c r="BU119" i="6"/>
  <c r="BG119" i="6"/>
  <c r="BF119" i="6"/>
  <c r="AM119" i="6"/>
  <c r="AL119" i="6"/>
  <c r="AK119" i="6"/>
  <c r="AJ119" i="6"/>
  <c r="AI119" i="6"/>
  <c r="AH119" i="6"/>
  <c r="AG119" i="6"/>
  <c r="BU118" i="6"/>
  <c r="BG118" i="6"/>
  <c r="BF118" i="6"/>
  <c r="AM118" i="6"/>
  <c r="AL118" i="6"/>
  <c r="AK118" i="6"/>
  <c r="AJ118" i="6"/>
  <c r="AI118" i="6"/>
  <c r="AH118" i="6"/>
  <c r="AG118" i="6"/>
  <c r="BU117" i="6"/>
  <c r="BG117" i="6"/>
  <c r="BF117" i="6"/>
  <c r="AM117" i="6"/>
  <c r="AL117" i="6"/>
  <c r="AK117" i="6"/>
  <c r="AJ117" i="6"/>
  <c r="AI117" i="6"/>
  <c r="AH117" i="6"/>
  <c r="AG117" i="6"/>
  <c r="BU116" i="6"/>
  <c r="BG116" i="6"/>
  <c r="BF116" i="6"/>
  <c r="AM116" i="6"/>
  <c r="AL116" i="6"/>
  <c r="AK116" i="6"/>
  <c r="AJ116" i="6"/>
  <c r="AI116" i="6"/>
  <c r="AH116" i="6"/>
  <c r="AG116" i="6"/>
  <c r="BU115" i="6"/>
  <c r="BG115" i="6"/>
  <c r="BF115" i="6"/>
  <c r="AM115" i="6"/>
  <c r="AL115" i="6"/>
  <c r="AK115" i="6"/>
  <c r="AJ115" i="6"/>
  <c r="AI115" i="6"/>
  <c r="AH115" i="6"/>
  <c r="AG115" i="6"/>
  <c r="BU114" i="6"/>
  <c r="BG114" i="6"/>
  <c r="BF114" i="6"/>
  <c r="AM114" i="6"/>
  <c r="AL114" i="6"/>
  <c r="AK114" i="6"/>
  <c r="AJ114" i="6"/>
  <c r="AI114" i="6"/>
  <c r="AH114" i="6"/>
  <c r="AG114" i="6"/>
  <c r="BU113" i="6"/>
  <c r="BG113" i="6"/>
  <c r="BF113" i="6"/>
  <c r="AM113" i="6"/>
  <c r="AL113" i="6"/>
  <c r="AK113" i="6"/>
  <c r="AJ113" i="6"/>
  <c r="AI113" i="6"/>
  <c r="AH113" i="6"/>
  <c r="AG113" i="6"/>
  <c r="BU112" i="6"/>
  <c r="BG112" i="6"/>
  <c r="BF112" i="6"/>
  <c r="AM112" i="6"/>
  <c r="AL112" i="6"/>
  <c r="AK112" i="6"/>
  <c r="AJ112" i="6"/>
  <c r="AI112" i="6"/>
  <c r="AH112" i="6"/>
  <c r="AG112" i="6"/>
  <c r="BU111" i="6"/>
  <c r="BG111" i="6"/>
  <c r="BF111" i="6"/>
  <c r="AM111" i="6"/>
  <c r="AL111" i="6"/>
  <c r="AK111" i="6"/>
  <c r="AJ111" i="6"/>
  <c r="AI111" i="6"/>
  <c r="AH111" i="6"/>
  <c r="AG111" i="6"/>
  <c r="BU110" i="6"/>
  <c r="BG110" i="6"/>
  <c r="BF110" i="6"/>
  <c r="AM110" i="6"/>
  <c r="AL110" i="6"/>
  <c r="AK110" i="6"/>
  <c r="AJ110" i="6"/>
  <c r="AI110" i="6"/>
  <c r="AH110" i="6"/>
  <c r="AG110" i="6"/>
  <c r="BU109" i="6"/>
  <c r="BG109" i="6"/>
  <c r="BF109" i="6"/>
  <c r="AM109" i="6"/>
  <c r="AL109" i="6"/>
  <c r="AK109" i="6"/>
  <c r="AJ109" i="6"/>
  <c r="AI109" i="6"/>
  <c r="AH109" i="6"/>
  <c r="AG109" i="6"/>
  <c r="BU108" i="6"/>
  <c r="BG108" i="6"/>
  <c r="BF108" i="6"/>
  <c r="AM108" i="6"/>
  <c r="AL108" i="6"/>
  <c r="AK108" i="6"/>
  <c r="AJ108" i="6"/>
  <c r="AI108" i="6"/>
  <c r="AH108" i="6"/>
  <c r="AG108" i="6"/>
  <c r="BU107" i="6"/>
  <c r="BG107" i="6"/>
  <c r="BF107" i="6"/>
  <c r="AM107" i="6"/>
  <c r="AL107" i="6"/>
  <c r="AK107" i="6"/>
  <c r="AJ107" i="6"/>
  <c r="AI107" i="6"/>
  <c r="AH107" i="6"/>
  <c r="AG107" i="6"/>
  <c r="BU106" i="6"/>
  <c r="BG106" i="6"/>
  <c r="BF106" i="6"/>
  <c r="AM106" i="6"/>
  <c r="AL106" i="6"/>
  <c r="AK106" i="6"/>
  <c r="AJ106" i="6"/>
  <c r="AI106" i="6"/>
  <c r="AH106" i="6"/>
  <c r="AG106" i="6"/>
  <c r="BU105" i="6"/>
  <c r="BG105" i="6"/>
  <c r="BF105" i="6"/>
  <c r="AM105" i="6"/>
  <c r="AL105" i="6"/>
  <c r="AK105" i="6"/>
  <c r="AJ105" i="6"/>
  <c r="AI105" i="6"/>
  <c r="AH105" i="6"/>
  <c r="AG105" i="6"/>
  <c r="BU104" i="6"/>
  <c r="BG104" i="6"/>
  <c r="BF104" i="6"/>
  <c r="AM104" i="6"/>
  <c r="AL104" i="6"/>
  <c r="AK104" i="6"/>
  <c r="AJ104" i="6"/>
  <c r="AI104" i="6"/>
  <c r="AH104" i="6"/>
  <c r="AG104" i="6"/>
  <c r="BU103" i="6"/>
  <c r="BG103" i="6"/>
  <c r="BF103" i="6"/>
  <c r="AM103" i="6"/>
  <c r="AL103" i="6"/>
  <c r="AK103" i="6"/>
  <c r="AJ103" i="6"/>
  <c r="AI103" i="6"/>
  <c r="AH103" i="6"/>
  <c r="AG103" i="6"/>
  <c r="BU102" i="6"/>
  <c r="BG102" i="6"/>
  <c r="BF102" i="6"/>
  <c r="AM102" i="6"/>
  <c r="AL102" i="6"/>
  <c r="AK102" i="6"/>
  <c r="AJ102" i="6"/>
  <c r="AI102" i="6"/>
  <c r="AH102" i="6"/>
  <c r="AG102" i="6"/>
  <c r="BU101" i="6"/>
  <c r="BG101" i="6"/>
  <c r="BF101" i="6"/>
  <c r="AM101" i="6"/>
  <c r="AL101" i="6"/>
  <c r="AK101" i="6"/>
  <c r="AJ101" i="6"/>
  <c r="AI101" i="6"/>
  <c r="AH101" i="6"/>
  <c r="AG101" i="6"/>
  <c r="BU100" i="6"/>
  <c r="BG100" i="6"/>
  <c r="BF100" i="6"/>
  <c r="AM100" i="6"/>
  <c r="AL100" i="6"/>
  <c r="AK100" i="6"/>
  <c r="AJ100" i="6"/>
  <c r="AI100" i="6"/>
  <c r="AH100" i="6"/>
  <c r="AG100" i="6"/>
  <c r="BU99" i="6"/>
  <c r="BG99" i="6"/>
  <c r="BF99" i="6"/>
  <c r="AM99" i="6"/>
  <c r="AL99" i="6"/>
  <c r="AK99" i="6"/>
  <c r="AJ99" i="6"/>
  <c r="AI99" i="6"/>
  <c r="AH99" i="6"/>
  <c r="AG99" i="6"/>
  <c r="BU98" i="6"/>
  <c r="BG98" i="6"/>
  <c r="BF98" i="6"/>
  <c r="AM98" i="6"/>
  <c r="AL98" i="6"/>
  <c r="AK98" i="6"/>
  <c r="AJ98" i="6"/>
  <c r="AI98" i="6"/>
  <c r="AH98" i="6"/>
  <c r="AG98" i="6"/>
  <c r="BU97" i="6"/>
  <c r="BG97" i="6"/>
  <c r="BF97" i="6"/>
  <c r="AM97" i="6"/>
  <c r="AL97" i="6"/>
  <c r="AK97" i="6"/>
  <c r="AJ97" i="6"/>
  <c r="AI97" i="6"/>
  <c r="AH97" i="6"/>
  <c r="AG97" i="6"/>
  <c r="BU96" i="6"/>
  <c r="BG96" i="6"/>
  <c r="BF96" i="6"/>
  <c r="AM96" i="6"/>
  <c r="AL96" i="6"/>
  <c r="AK96" i="6"/>
  <c r="AJ96" i="6"/>
  <c r="AI96" i="6"/>
  <c r="AH96" i="6"/>
  <c r="AG96" i="6"/>
  <c r="BU95" i="6"/>
  <c r="BG95" i="6"/>
  <c r="BF95" i="6"/>
  <c r="AM95" i="6"/>
  <c r="AL95" i="6"/>
  <c r="AK95" i="6"/>
  <c r="AJ95" i="6"/>
  <c r="AI95" i="6"/>
  <c r="AH95" i="6"/>
  <c r="AG95" i="6"/>
  <c r="BU94" i="6"/>
  <c r="BG94" i="6"/>
  <c r="BF94" i="6"/>
  <c r="AM94" i="6"/>
  <c r="AL94" i="6"/>
  <c r="AK94" i="6"/>
  <c r="AJ94" i="6"/>
  <c r="AI94" i="6"/>
  <c r="AH94" i="6"/>
  <c r="AG94" i="6"/>
  <c r="BU93" i="6"/>
  <c r="BG93" i="6"/>
  <c r="BF93" i="6"/>
  <c r="AM93" i="6"/>
  <c r="AL93" i="6"/>
  <c r="AK93" i="6"/>
  <c r="AJ93" i="6"/>
  <c r="AI93" i="6"/>
  <c r="AH93" i="6"/>
  <c r="AG93" i="6"/>
  <c r="BU92" i="6"/>
  <c r="BG92" i="6"/>
  <c r="BF92" i="6"/>
  <c r="AM92" i="6"/>
  <c r="AL92" i="6"/>
  <c r="AK92" i="6"/>
  <c r="AJ92" i="6"/>
  <c r="AI92" i="6"/>
  <c r="AH92" i="6"/>
  <c r="AG92" i="6"/>
  <c r="BU91" i="6"/>
  <c r="BG91" i="6"/>
  <c r="BF91" i="6"/>
  <c r="AM91" i="6"/>
  <c r="AL91" i="6"/>
  <c r="AK91" i="6"/>
  <c r="AJ91" i="6"/>
  <c r="AI91" i="6"/>
  <c r="AH91" i="6"/>
  <c r="AG91" i="6"/>
  <c r="BU90" i="6"/>
  <c r="BG90" i="6"/>
  <c r="BF90" i="6"/>
  <c r="AM90" i="6"/>
  <c r="AL90" i="6"/>
  <c r="AK90" i="6"/>
  <c r="AJ90" i="6"/>
  <c r="AI90" i="6"/>
  <c r="AH90" i="6"/>
  <c r="AG90" i="6"/>
  <c r="BU89" i="6"/>
  <c r="BG89" i="6"/>
  <c r="BF89" i="6"/>
  <c r="AM89" i="6"/>
  <c r="AL89" i="6"/>
  <c r="AK89" i="6"/>
  <c r="AJ89" i="6"/>
  <c r="AI89" i="6"/>
  <c r="AH89" i="6"/>
  <c r="AG89" i="6"/>
  <c r="BU88" i="6"/>
  <c r="BG88" i="6"/>
  <c r="BF88" i="6"/>
  <c r="AM88" i="6"/>
  <c r="AL88" i="6"/>
  <c r="AK88" i="6"/>
  <c r="AJ88" i="6"/>
  <c r="AI88" i="6"/>
  <c r="AH88" i="6"/>
  <c r="AG88" i="6"/>
  <c r="BU87" i="6"/>
  <c r="BG87" i="6"/>
  <c r="BF87" i="6"/>
  <c r="AM87" i="6"/>
  <c r="AL87" i="6"/>
  <c r="AK87" i="6"/>
  <c r="AJ87" i="6"/>
  <c r="AI87" i="6"/>
  <c r="AH87" i="6"/>
  <c r="AG87" i="6"/>
  <c r="BU86" i="6"/>
  <c r="BG86" i="6"/>
  <c r="BF86" i="6"/>
  <c r="AM86" i="6"/>
  <c r="AL86" i="6"/>
  <c r="AK86" i="6"/>
  <c r="AJ86" i="6"/>
  <c r="AI86" i="6"/>
  <c r="AH86" i="6"/>
  <c r="AG86" i="6"/>
  <c r="BU85" i="6"/>
  <c r="BG85" i="6"/>
  <c r="BF85" i="6"/>
  <c r="AM85" i="6"/>
  <c r="AL85" i="6"/>
  <c r="AK85" i="6"/>
  <c r="AJ85" i="6"/>
  <c r="AI85" i="6"/>
  <c r="AH85" i="6"/>
  <c r="AG85" i="6"/>
  <c r="BU84" i="6"/>
  <c r="BG84" i="6"/>
  <c r="BF84" i="6"/>
  <c r="AM84" i="6"/>
  <c r="AL84" i="6"/>
  <c r="AK84" i="6"/>
  <c r="AJ84" i="6"/>
  <c r="AI84" i="6"/>
  <c r="AH84" i="6"/>
  <c r="AG84" i="6"/>
  <c r="BU83" i="6"/>
  <c r="BG83" i="6"/>
  <c r="BF83" i="6"/>
  <c r="AM83" i="6"/>
  <c r="AL83" i="6"/>
  <c r="AK83" i="6"/>
  <c r="AJ83" i="6"/>
  <c r="AI83" i="6"/>
  <c r="AH83" i="6"/>
  <c r="AG83" i="6"/>
  <c r="BU82" i="6"/>
  <c r="BG82" i="6"/>
  <c r="BF82" i="6"/>
  <c r="AM82" i="6"/>
  <c r="AL82" i="6"/>
  <c r="AK82" i="6"/>
  <c r="AJ82" i="6"/>
  <c r="AI82" i="6"/>
  <c r="AH82" i="6"/>
  <c r="AG82" i="6"/>
  <c r="BU81" i="6"/>
  <c r="BG81" i="6"/>
  <c r="BF81" i="6"/>
  <c r="AM81" i="6"/>
  <c r="AL81" i="6"/>
  <c r="AK81" i="6"/>
  <c r="AJ81" i="6"/>
  <c r="AI81" i="6"/>
  <c r="AH81" i="6"/>
  <c r="AG81" i="6"/>
  <c r="BU80" i="6"/>
  <c r="BG80" i="6"/>
  <c r="BF80" i="6"/>
  <c r="AM80" i="6"/>
  <c r="AL80" i="6"/>
  <c r="AK80" i="6"/>
  <c r="AJ80" i="6"/>
  <c r="AI80" i="6"/>
  <c r="AH80" i="6"/>
  <c r="AG80" i="6"/>
  <c r="BU79" i="6"/>
  <c r="BG79" i="6"/>
  <c r="BF79" i="6"/>
  <c r="AM79" i="6"/>
  <c r="AL79" i="6"/>
  <c r="AK79" i="6"/>
  <c r="AJ79" i="6"/>
  <c r="AI79" i="6"/>
  <c r="AH79" i="6"/>
  <c r="AG79" i="6"/>
  <c r="BU78" i="6"/>
  <c r="BG78" i="6"/>
  <c r="BF78" i="6"/>
  <c r="AM78" i="6"/>
  <c r="AL78" i="6"/>
  <c r="AK78" i="6"/>
  <c r="AJ78" i="6"/>
  <c r="AI78" i="6"/>
  <c r="AH78" i="6"/>
  <c r="AG78" i="6"/>
  <c r="BU77" i="6"/>
  <c r="BG77" i="6"/>
  <c r="BF77" i="6"/>
  <c r="AM77" i="6"/>
  <c r="AL77" i="6"/>
  <c r="AK77" i="6"/>
  <c r="AJ77" i="6"/>
  <c r="AI77" i="6"/>
  <c r="AH77" i="6"/>
  <c r="AG77" i="6"/>
  <c r="BU76" i="6"/>
  <c r="BG76" i="6"/>
  <c r="BF76" i="6"/>
  <c r="AM76" i="6"/>
  <c r="AL76" i="6"/>
  <c r="AK76" i="6"/>
  <c r="AJ76" i="6"/>
  <c r="AI76" i="6"/>
  <c r="AH76" i="6"/>
  <c r="AG76" i="6"/>
  <c r="BU75" i="6"/>
  <c r="BG75" i="6"/>
  <c r="BF75" i="6"/>
  <c r="AM75" i="6"/>
  <c r="AL75" i="6"/>
  <c r="AK75" i="6"/>
  <c r="AJ75" i="6"/>
  <c r="AI75" i="6"/>
  <c r="AH75" i="6"/>
  <c r="AG75" i="6"/>
  <c r="BU74" i="6"/>
  <c r="BG74" i="6"/>
  <c r="BF74" i="6"/>
  <c r="AM74" i="6"/>
  <c r="AL74" i="6"/>
  <c r="AK74" i="6"/>
  <c r="AJ74" i="6"/>
  <c r="AI74" i="6"/>
  <c r="AH74" i="6"/>
  <c r="AG74" i="6"/>
  <c r="BU73" i="6"/>
  <c r="BG73" i="6"/>
  <c r="BF73" i="6"/>
  <c r="AM73" i="6"/>
  <c r="AL73" i="6"/>
  <c r="AK73" i="6"/>
  <c r="AJ73" i="6"/>
  <c r="AI73" i="6"/>
  <c r="AH73" i="6"/>
  <c r="AG73" i="6"/>
  <c r="BU72" i="6"/>
  <c r="BG72" i="6"/>
  <c r="BF72" i="6"/>
  <c r="AM72" i="6"/>
  <c r="AL72" i="6"/>
  <c r="AK72" i="6"/>
  <c r="AJ72" i="6"/>
  <c r="AI72" i="6"/>
  <c r="AH72" i="6"/>
  <c r="AG72" i="6"/>
  <c r="BU71" i="6"/>
  <c r="BG71" i="6"/>
  <c r="BF71" i="6"/>
  <c r="AM71" i="6"/>
  <c r="AL71" i="6"/>
  <c r="AK71" i="6"/>
  <c r="AJ71" i="6"/>
  <c r="AI71" i="6"/>
  <c r="AH71" i="6"/>
  <c r="AG71" i="6"/>
  <c r="BU70" i="6"/>
  <c r="BG70" i="6"/>
  <c r="BF70" i="6"/>
  <c r="AM70" i="6"/>
  <c r="AL70" i="6"/>
  <c r="AK70" i="6"/>
  <c r="AJ70" i="6"/>
  <c r="AI70" i="6"/>
  <c r="AH70" i="6"/>
  <c r="AG70" i="6"/>
  <c r="BU69" i="6"/>
  <c r="BG69" i="6"/>
  <c r="BF69" i="6"/>
  <c r="AM69" i="6"/>
  <c r="AL69" i="6"/>
  <c r="AK69" i="6"/>
  <c r="AJ69" i="6"/>
  <c r="AI69" i="6"/>
  <c r="AH69" i="6"/>
  <c r="AG69" i="6"/>
  <c r="BU68" i="6"/>
  <c r="BG68" i="6"/>
  <c r="BF68" i="6"/>
  <c r="AM68" i="6"/>
  <c r="AL68" i="6"/>
  <c r="AK68" i="6"/>
  <c r="AJ68" i="6"/>
  <c r="AI68" i="6"/>
  <c r="AH68" i="6"/>
  <c r="AG68" i="6"/>
  <c r="BU67" i="6"/>
  <c r="BG67" i="6"/>
  <c r="BF67" i="6"/>
  <c r="AM67" i="6"/>
  <c r="AL67" i="6"/>
  <c r="AK67" i="6"/>
  <c r="AJ67" i="6"/>
  <c r="AI67" i="6"/>
  <c r="AH67" i="6"/>
  <c r="AG67" i="6"/>
  <c r="BU66" i="6"/>
  <c r="BG66" i="6"/>
  <c r="BF66" i="6"/>
  <c r="AM66" i="6"/>
  <c r="AL66" i="6"/>
  <c r="AK66" i="6"/>
  <c r="AJ66" i="6"/>
  <c r="AI66" i="6"/>
  <c r="AH66" i="6"/>
  <c r="AG66" i="6"/>
  <c r="BU65" i="6"/>
  <c r="BG65" i="6"/>
  <c r="BF65" i="6"/>
  <c r="AM65" i="6"/>
  <c r="AL65" i="6"/>
  <c r="AK65" i="6"/>
  <c r="AJ65" i="6"/>
  <c r="AI65" i="6"/>
  <c r="AH65" i="6"/>
  <c r="AG65" i="6"/>
  <c r="BU64" i="6"/>
  <c r="BG64" i="6"/>
  <c r="BF64" i="6"/>
  <c r="AM64" i="6"/>
  <c r="AL64" i="6"/>
  <c r="AK64" i="6"/>
  <c r="AJ64" i="6"/>
  <c r="AI64" i="6"/>
  <c r="AH64" i="6"/>
  <c r="AG64" i="6"/>
  <c r="BU63" i="6"/>
  <c r="BG63" i="6"/>
  <c r="BF63" i="6"/>
  <c r="AM63" i="6"/>
  <c r="AL63" i="6"/>
  <c r="AK63" i="6"/>
  <c r="AJ63" i="6"/>
  <c r="AI63" i="6"/>
  <c r="AH63" i="6"/>
  <c r="AG63" i="6"/>
  <c r="BU62" i="6"/>
  <c r="BG62" i="6"/>
  <c r="BF62" i="6"/>
  <c r="AM62" i="6"/>
  <c r="AL62" i="6"/>
  <c r="AK62" i="6"/>
  <c r="AJ62" i="6"/>
  <c r="AI62" i="6"/>
  <c r="AH62" i="6"/>
  <c r="AG62" i="6"/>
  <c r="BU61" i="6"/>
  <c r="BG61" i="6"/>
  <c r="BF61" i="6"/>
  <c r="AM61" i="6"/>
  <c r="AL61" i="6"/>
  <c r="AK61" i="6"/>
  <c r="AJ61" i="6"/>
  <c r="AI61" i="6"/>
  <c r="AH61" i="6"/>
  <c r="AG61" i="6"/>
  <c r="BU60" i="6"/>
  <c r="BG60" i="6"/>
  <c r="BF60" i="6"/>
  <c r="AM60" i="6"/>
  <c r="AL60" i="6"/>
  <c r="AK60" i="6"/>
  <c r="AJ60" i="6"/>
  <c r="AI60" i="6"/>
  <c r="AH60" i="6"/>
  <c r="AG60" i="6"/>
  <c r="BU59" i="6"/>
  <c r="BG59" i="6"/>
  <c r="BF59" i="6"/>
  <c r="AM59" i="6"/>
  <c r="AL59" i="6"/>
  <c r="AK59" i="6"/>
  <c r="AJ59" i="6"/>
  <c r="AI59" i="6"/>
  <c r="AH59" i="6"/>
  <c r="AG59" i="6"/>
  <c r="BU58" i="6"/>
  <c r="BG58" i="6"/>
  <c r="BF58" i="6"/>
  <c r="AM58" i="6"/>
  <c r="AL58" i="6"/>
  <c r="AK58" i="6"/>
  <c r="AJ58" i="6"/>
  <c r="AI58" i="6"/>
  <c r="AH58" i="6"/>
  <c r="AG58" i="6"/>
  <c r="BU57" i="6"/>
  <c r="BG57" i="6"/>
  <c r="BF57" i="6"/>
  <c r="AM57" i="6"/>
  <c r="AL57" i="6"/>
  <c r="AK57" i="6"/>
  <c r="AJ57" i="6"/>
  <c r="AI57" i="6"/>
  <c r="AH57" i="6"/>
  <c r="AG57" i="6"/>
  <c r="BU56" i="6"/>
  <c r="BG56" i="6"/>
  <c r="BF56" i="6"/>
  <c r="AM56" i="6"/>
  <c r="AL56" i="6"/>
  <c r="AK56" i="6"/>
  <c r="AJ56" i="6"/>
  <c r="AI56" i="6"/>
  <c r="AH56" i="6"/>
  <c r="AG56" i="6"/>
  <c r="BU55" i="6"/>
  <c r="BG55" i="6"/>
  <c r="BF55" i="6"/>
  <c r="AM55" i="6"/>
  <c r="AL55" i="6"/>
  <c r="AK55" i="6"/>
  <c r="AJ55" i="6"/>
  <c r="AI55" i="6"/>
  <c r="AH55" i="6"/>
  <c r="AG55" i="6"/>
  <c r="BU54" i="6"/>
  <c r="BG54" i="6"/>
  <c r="BF54" i="6"/>
  <c r="AM54" i="6"/>
  <c r="AL54" i="6"/>
  <c r="AK54" i="6"/>
  <c r="AJ54" i="6"/>
  <c r="AI54" i="6"/>
  <c r="AH54" i="6"/>
  <c r="AG54" i="6"/>
  <c r="BU53" i="6"/>
  <c r="BG53" i="6"/>
  <c r="BF53" i="6"/>
  <c r="AM53" i="6"/>
  <c r="AL53" i="6"/>
  <c r="AK53" i="6"/>
  <c r="AJ53" i="6"/>
  <c r="AI53" i="6"/>
  <c r="AH53" i="6"/>
  <c r="AG53" i="6"/>
  <c r="BU52" i="6"/>
  <c r="BG52" i="6"/>
  <c r="BF52" i="6"/>
  <c r="AM52" i="6"/>
  <c r="AL52" i="6"/>
  <c r="AK52" i="6"/>
  <c r="AJ52" i="6"/>
  <c r="AI52" i="6"/>
  <c r="AH52" i="6"/>
  <c r="AG52" i="6"/>
  <c r="BU51" i="6"/>
  <c r="BG51" i="6"/>
  <c r="BF51" i="6"/>
  <c r="AM51" i="6"/>
  <c r="AL51" i="6"/>
  <c r="AK51" i="6"/>
  <c r="AJ51" i="6"/>
  <c r="AI51" i="6"/>
  <c r="AH51" i="6"/>
  <c r="AG51" i="6"/>
  <c r="BU50" i="6"/>
  <c r="BG50" i="6"/>
  <c r="BF50" i="6"/>
  <c r="AM50" i="6"/>
  <c r="AL50" i="6"/>
  <c r="AK50" i="6"/>
  <c r="AJ50" i="6"/>
  <c r="AI50" i="6"/>
  <c r="AH50" i="6"/>
  <c r="AG50" i="6"/>
  <c r="BU49" i="6"/>
  <c r="BG49" i="6"/>
  <c r="BF49" i="6"/>
  <c r="AM49" i="6"/>
  <c r="AL49" i="6"/>
  <c r="AK49" i="6"/>
  <c r="AJ49" i="6"/>
  <c r="AI49" i="6"/>
  <c r="AH49" i="6"/>
  <c r="AG49" i="6"/>
  <c r="BU48" i="6"/>
  <c r="BG48" i="6"/>
  <c r="BF48" i="6"/>
  <c r="AM48" i="6"/>
  <c r="AL48" i="6"/>
  <c r="AK48" i="6"/>
  <c r="AJ48" i="6"/>
  <c r="AI48" i="6"/>
  <c r="AH48" i="6"/>
  <c r="AG48" i="6"/>
  <c r="BU47" i="6"/>
  <c r="BG47" i="6"/>
  <c r="BF47" i="6"/>
  <c r="AM47" i="6"/>
  <c r="AL47" i="6"/>
  <c r="AK47" i="6"/>
  <c r="AJ47" i="6"/>
  <c r="AI47" i="6"/>
  <c r="AH47" i="6"/>
  <c r="AG47" i="6"/>
  <c r="BU46" i="6"/>
  <c r="BG46" i="6"/>
  <c r="BF46" i="6"/>
  <c r="AM46" i="6"/>
  <c r="AL46" i="6"/>
  <c r="AK46" i="6"/>
  <c r="AJ46" i="6"/>
  <c r="AI46" i="6"/>
  <c r="AH46" i="6"/>
  <c r="AG46" i="6"/>
  <c r="BU45" i="6"/>
  <c r="BG45" i="6"/>
  <c r="BF45" i="6"/>
  <c r="AM45" i="6"/>
  <c r="AL45" i="6"/>
  <c r="AK45" i="6"/>
  <c r="AJ45" i="6"/>
  <c r="AI45" i="6"/>
  <c r="AH45" i="6"/>
  <c r="AG45" i="6"/>
  <c r="BU44" i="6"/>
  <c r="BG44" i="6"/>
  <c r="BF44" i="6"/>
  <c r="AM44" i="6"/>
  <c r="AL44" i="6"/>
  <c r="AK44" i="6"/>
  <c r="AJ44" i="6"/>
  <c r="AI44" i="6"/>
  <c r="AH44" i="6"/>
  <c r="AG44" i="6"/>
  <c r="BU43" i="6"/>
  <c r="BG43" i="6"/>
  <c r="BF43" i="6"/>
  <c r="AM43" i="6"/>
  <c r="AL43" i="6"/>
  <c r="AK43" i="6"/>
  <c r="AJ43" i="6"/>
  <c r="AI43" i="6"/>
  <c r="AH43" i="6"/>
  <c r="AG43" i="6"/>
  <c r="BU42" i="6"/>
  <c r="BG42" i="6"/>
  <c r="BF42" i="6"/>
  <c r="AM42" i="6"/>
  <c r="AL42" i="6"/>
  <c r="AK42" i="6"/>
  <c r="AJ42" i="6"/>
  <c r="AI42" i="6"/>
  <c r="AH42" i="6"/>
  <c r="AG42" i="6"/>
  <c r="BU41" i="6"/>
  <c r="BG41" i="6"/>
  <c r="BF41" i="6"/>
  <c r="AM41" i="6"/>
  <c r="AL41" i="6"/>
  <c r="AK41" i="6"/>
  <c r="AJ41" i="6"/>
  <c r="AI41" i="6"/>
  <c r="AH41" i="6"/>
  <c r="AG41" i="6"/>
  <c r="BU40" i="6"/>
  <c r="BG40" i="6"/>
  <c r="BF40" i="6"/>
  <c r="AM40" i="6"/>
  <c r="AL40" i="6"/>
  <c r="AK40" i="6"/>
  <c r="AJ40" i="6"/>
  <c r="AI40" i="6"/>
  <c r="AH40" i="6"/>
  <c r="AG40" i="6"/>
  <c r="BU39" i="6"/>
  <c r="BG39" i="6"/>
  <c r="BF39" i="6"/>
  <c r="AM39" i="6"/>
  <c r="AL39" i="6"/>
  <c r="AK39" i="6"/>
  <c r="AJ39" i="6"/>
  <c r="AI39" i="6"/>
  <c r="AH39" i="6"/>
  <c r="AG39" i="6"/>
  <c r="BU38" i="6"/>
  <c r="BG38" i="6"/>
  <c r="BF38" i="6"/>
  <c r="AM38" i="6"/>
  <c r="AL38" i="6"/>
  <c r="AK38" i="6"/>
  <c r="AJ38" i="6"/>
  <c r="AI38" i="6"/>
  <c r="AH38" i="6"/>
  <c r="AG38" i="6"/>
  <c r="BU37" i="6"/>
  <c r="BG37" i="6"/>
  <c r="BF37" i="6"/>
  <c r="AM37" i="6"/>
  <c r="AL37" i="6"/>
  <c r="AK37" i="6"/>
  <c r="AJ37" i="6"/>
  <c r="AI37" i="6"/>
  <c r="AH37" i="6"/>
  <c r="AG37" i="6"/>
  <c r="BU36" i="6"/>
  <c r="BG36" i="6"/>
  <c r="BF36" i="6"/>
  <c r="AM36" i="6"/>
  <c r="AL36" i="6"/>
  <c r="AK36" i="6"/>
  <c r="AJ36" i="6"/>
  <c r="AI36" i="6"/>
  <c r="AH36" i="6"/>
  <c r="AG36" i="6"/>
  <c r="BU35" i="6"/>
  <c r="BG35" i="6"/>
  <c r="BF35" i="6"/>
  <c r="AM35" i="6"/>
  <c r="AL35" i="6"/>
  <c r="AK35" i="6"/>
  <c r="AJ35" i="6"/>
  <c r="AI35" i="6"/>
  <c r="AH35" i="6"/>
  <c r="AG35" i="6"/>
  <c r="BU34" i="6"/>
  <c r="BG34" i="6"/>
  <c r="BF34" i="6"/>
  <c r="AM34" i="6"/>
  <c r="AL34" i="6"/>
  <c r="AK34" i="6"/>
  <c r="AJ34" i="6"/>
  <c r="AI34" i="6"/>
  <c r="AH34" i="6"/>
  <c r="AG34" i="6"/>
  <c r="BU33" i="6"/>
  <c r="BG33" i="6"/>
  <c r="BF33" i="6"/>
  <c r="AM33" i="6"/>
  <c r="AL33" i="6"/>
  <c r="AK33" i="6"/>
  <c r="AJ33" i="6"/>
  <c r="AI33" i="6"/>
  <c r="AH33" i="6"/>
  <c r="AG33" i="6"/>
  <c r="BU32" i="6"/>
  <c r="BG32" i="6"/>
  <c r="BF32" i="6"/>
  <c r="AM32" i="6"/>
  <c r="AL32" i="6"/>
  <c r="AK32" i="6"/>
  <c r="AJ32" i="6"/>
  <c r="AI32" i="6"/>
  <c r="AH32" i="6"/>
  <c r="AG32" i="6"/>
  <c r="BU31" i="6"/>
  <c r="BG31" i="6"/>
  <c r="BF31" i="6"/>
  <c r="AM31" i="6"/>
  <c r="AL31" i="6"/>
  <c r="AK31" i="6"/>
  <c r="AJ31" i="6"/>
  <c r="AI31" i="6"/>
  <c r="AH31" i="6"/>
  <c r="AG31" i="6"/>
  <c r="BU30" i="6"/>
  <c r="BG30" i="6"/>
  <c r="BF30" i="6"/>
  <c r="AM30" i="6"/>
  <c r="AL30" i="6"/>
  <c r="AK30" i="6"/>
  <c r="AJ30" i="6"/>
  <c r="AI30" i="6"/>
  <c r="AH30" i="6"/>
  <c r="AG30" i="6"/>
  <c r="BU29" i="6"/>
  <c r="BG29" i="6"/>
  <c r="BF29" i="6"/>
  <c r="AM29" i="6"/>
  <c r="AL29" i="6"/>
  <c r="AK29" i="6"/>
  <c r="AJ29" i="6"/>
  <c r="AI29" i="6"/>
  <c r="AH29" i="6"/>
  <c r="AG29" i="6"/>
  <c r="BU28" i="6"/>
  <c r="BG28" i="6"/>
  <c r="BF28" i="6"/>
  <c r="AM28" i="6"/>
  <c r="AL28" i="6"/>
  <c r="AK28" i="6"/>
  <c r="AJ28" i="6"/>
  <c r="AI28" i="6"/>
  <c r="AH28" i="6"/>
  <c r="AG28" i="6"/>
  <c r="BU27" i="6"/>
  <c r="BG27" i="6"/>
  <c r="BF27" i="6"/>
  <c r="AM27" i="6"/>
  <c r="AL27" i="6"/>
  <c r="AK27" i="6"/>
  <c r="AJ27" i="6"/>
  <c r="AI27" i="6"/>
  <c r="AH27" i="6"/>
  <c r="AG27" i="6"/>
  <c r="BU26" i="6"/>
  <c r="BG26" i="6"/>
  <c r="BF26" i="6"/>
  <c r="AM26" i="6"/>
  <c r="AL26" i="6"/>
  <c r="AK26" i="6"/>
  <c r="AJ26" i="6"/>
  <c r="AI26" i="6"/>
  <c r="AH26" i="6"/>
  <c r="AG26" i="6"/>
  <c r="BU25" i="6"/>
  <c r="BG25" i="6"/>
  <c r="BF25" i="6"/>
  <c r="AM25" i="6"/>
  <c r="AL25" i="6"/>
  <c r="AK25" i="6"/>
  <c r="AJ25" i="6"/>
  <c r="AI25" i="6"/>
  <c r="AH25" i="6"/>
  <c r="AG25" i="6"/>
  <c r="BU24" i="6"/>
  <c r="BG24" i="6"/>
  <c r="BF24" i="6"/>
  <c r="AM24" i="6"/>
  <c r="AL24" i="6"/>
  <c r="AK24" i="6"/>
  <c r="AJ24" i="6"/>
  <c r="AI24" i="6"/>
  <c r="AH24" i="6"/>
  <c r="AG24" i="6"/>
  <c r="BU23" i="6"/>
  <c r="BG23" i="6"/>
  <c r="BF23" i="6"/>
  <c r="AM23" i="6"/>
  <c r="AL23" i="6"/>
  <c r="AK23" i="6"/>
  <c r="AJ23" i="6"/>
  <c r="AI23" i="6"/>
  <c r="AH23" i="6"/>
  <c r="AG23" i="6"/>
  <c r="BU22" i="6"/>
  <c r="BG22" i="6"/>
  <c r="BF22" i="6"/>
  <c r="AM22" i="6"/>
  <c r="AL22" i="6"/>
  <c r="AK22" i="6"/>
  <c r="AJ22" i="6"/>
  <c r="AI22" i="6"/>
  <c r="AH22" i="6"/>
  <c r="AG22" i="6"/>
  <c r="BU21" i="6"/>
  <c r="BG21" i="6"/>
  <c r="BF21" i="6"/>
  <c r="AM21" i="6"/>
  <c r="AL21" i="6"/>
  <c r="AK21" i="6"/>
  <c r="AJ21" i="6"/>
  <c r="AI21" i="6"/>
  <c r="AH21" i="6"/>
  <c r="AG21" i="6"/>
  <c r="BU20" i="6"/>
  <c r="BG20" i="6"/>
  <c r="BF20" i="6"/>
  <c r="AM20" i="6"/>
  <c r="AL20" i="6"/>
  <c r="AK20" i="6"/>
  <c r="AJ20" i="6"/>
  <c r="AI20" i="6"/>
  <c r="AH20" i="6"/>
  <c r="AG20" i="6"/>
  <c r="BU19" i="6"/>
  <c r="BG19" i="6"/>
  <c r="BF19" i="6"/>
  <c r="AM19" i="6"/>
  <c r="AL19" i="6"/>
  <c r="AK19" i="6"/>
  <c r="AJ19" i="6"/>
  <c r="AI19" i="6"/>
  <c r="AH19" i="6"/>
  <c r="AG19" i="6"/>
  <c r="BU18" i="6"/>
  <c r="BG18" i="6"/>
  <c r="BF18" i="6"/>
  <c r="AM18" i="6"/>
  <c r="AL18" i="6"/>
  <c r="AK18" i="6"/>
  <c r="AJ18" i="6"/>
  <c r="AI18" i="6"/>
  <c r="AH18" i="6"/>
  <c r="AG18" i="6"/>
  <c r="BU17" i="6"/>
  <c r="BG17" i="6"/>
  <c r="BF17" i="6"/>
  <c r="AM17" i="6"/>
  <c r="AL17" i="6"/>
  <c r="AK17" i="6"/>
  <c r="AJ17" i="6"/>
  <c r="AI17" i="6"/>
  <c r="AH17" i="6"/>
  <c r="AG17" i="6"/>
  <c r="BU16" i="6"/>
  <c r="BG16" i="6"/>
  <c r="BF16" i="6"/>
  <c r="AM16" i="6"/>
  <c r="AL16" i="6"/>
  <c r="AK16" i="6"/>
  <c r="AJ16" i="6"/>
  <c r="AI16" i="6"/>
  <c r="AH16" i="6"/>
  <c r="AG16" i="6"/>
  <c r="BU15" i="6"/>
  <c r="BG15" i="6"/>
  <c r="BF15" i="6"/>
  <c r="AM15" i="6"/>
  <c r="AL15" i="6"/>
  <c r="AK15" i="6"/>
  <c r="AJ15" i="6"/>
  <c r="AI15" i="6"/>
  <c r="AH15" i="6"/>
  <c r="AG15" i="6"/>
  <c r="BU14" i="6"/>
  <c r="BG14" i="6"/>
  <c r="BF14" i="6"/>
  <c r="AM14" i="6"/>
  <c r="AL14" i="6"/>
  <c r="AK14" i="6"/>
  <c r="AJ14" i="6"/>
  <c r="AI14" i="6"/>
  <c r="AH14" i="6"/>
  <c r="AG14" i="6"/>
  <c r="BU13" i="6"/>
  <c r="BG13" i="6"/>
  <c r="BF13" i="6"/>
  <c r="AM13" i="6"/>
  <c r="AL13" i="6"/>
  <c r="AK13" i="6"/>
  <c r="AJ13" i="6"/>
  <c r="AI13" i="6"/>
  <c r="AH13" i="6"/>
  <c r="AG13" i="6"/>
  <c r="BU12" i="6"/>
  <c r="BG12" i="6"/>
  <c r="BF12" i="6"/>
  <c r="AM12" i="6"/>
  <c r="AL12" i="6"/>
  <c r="AK12" i="6"/>
  <c r="AJ12" i="6"/>
  <c r="AI12" i="6"/>
  <c r="AH12" i="6"/>
  <c r="AG12" i="6"/>
  <c r="BU11" i="6"/>
  <c r="BG11" i="6"/>
  <c r="BF11" i="6"/>
  <c r="AM11" i="6"/>
  <c r="AL11" i="6"/>
  <c r="AK11" i="6"/>
  <c r="AJ11" i="6"/>
  <c r="AI11" i="6"/>
  <c r="AH11" i="6"/>
  <c r="AG11" i="6"/>
  <c r="BU10" i="6"/>
  <c r="BG10" i="6"/>
  <c r="BF10" i="6"/>
  <c r="AM10" i="6"/>
  <c r="AL10" i="6"/>
  <c r="AK10" i="6"/>
  <c r="AJ10" i="6"/>
  <c r="AI10" i="6"/>
  <c r="AH10" i="6"/>
  <c r="AG10" i="6"/>
  <c r="BU9" i="6"/>
  <c r="BG9" i="6"/>
  <c r="BF9" i="6"/>
  <c r="AM9" i="6"/>
  <c r="AL9" i="6"/>
  <c r="AK9" i="6"/>
  <c r="AJ9" i="6"/>
  <c r="AI9" i="6"/>
  <c r="AH9" i="6"/>
  <c r="AG9" i="6"/>
  <c r="BU8" i="6"/>
  <c r="BG8" i="6"/>
  <c r="BF8" i="6"/>
  <c r="AM8" i="6"/>
  <c r="AL8" i="6"/>
  <c r="AK8" i="6"/>
  <c r="AJ8" i="6"/>
  <c r="AI8" i="6"/>
  <c r="AH8" i="6"/>
  <c r="AG8" i="6"/>
  <c r="BU7" i="6"/>
  <c r="BG7" i="6"/>
  <c r="BF7" i="6"/>
  <c r="AM7" i="6"/>
  <c r="AL7" i="6"/>
  <c r="AK7" i="6"/>
  <c r="AJ7" i="6"/>
  <c r="AI7" i="6"/>
  <c r="AH7" i="6"/>
  <c r="AG7" i="6"/>
  <c r="BU6" i="6"/>
  <c r="BG6" i="6"/>
  <c r="BF6" i="6"/>
  <c r="AM6" i="6"/>
  <c r="AL6" i="6"/>
  <c r="AK6" i="6"/>
  <c r="AJ6" i="6"/>
  <c r="AI6" i="6"/>
  <c r="AH6" i="6"/>
  <c r="AG6" i="6"/>
  <c r="BU5" i="6"/>
  <c r="BG5" i="6"/>
  <c r="BF5" i="6"/>
  <c r="AM5" i="6"/>
  <c r="AL5" i="6"/>
  <c r="AK5" i="6"/>
  <c r="AJ5" i="6"/>
  <c r="AI5" i="6"/>
  <c r="AH5" i="6"/>
  <c r="AG5" i="6"/>
  <c r="BU4" i="6"/>
  <c r="BG4" i="6"/>
  <c r="BF4" i="6"/>
  <c r="AM4" i="6"/>
  <c r="AL4" i="6"/>
  <c r="AK4" i="6"/>
  <c r="AJ4" i="6"/>
  <c r="AI4" i="6"/>
  <c r="AH4" i="6"/>
  <c r="AG4" i="6"/>
  <c r="BG3" i="6"/>
  <c r="BF3" i="6"/>
  <c r="AM3" i="6"/>
  <c r="AL3" i="6"/>
  <c r="AK3" i="6"/>
  <c r="AJ3" i="6"/>
  <c r="AI3" i="6"/>
  <c r="AH3" i="6"/>
  <c r="AG3" i="6"/>
  <c r="F115" i="5"/>
  <c r="M114" i="5"/>
  <c r="L114" i="5"/>
  <c r="K114" i="5"/>
  <c r="J114" i="5"/>
  <c r="I114" i="5"/>
  <c r="M112" i="5"/>
  <c r="L112" i="5"/>
  <c r="K112" i="5"/>
  <c r="J112" i="5"/>
  <c r="I112" i="5"/>
  <c r="M110" i="5"/>
  <c r="L110" i="5"/>
  <c r="K110" i="5"/>
  <c r="J110" i="5"/>
  <c r="I110" i="5"/>
  <c r="F109" i="5"/>
  <c r="M108" i="5"/>
  <c r="L108" i="5"/>
  <c r="K108" i="5"/>
  <c r="J108" i="5"/>
  <c r="I108" i="5"/>
  <c r="G96" i="5"/>
  <c r="H96" i="5" s="1"/>
  <c r="I96" i="5" s="1"/>
  <c r="J96" i="5" s="1"/>
  <c r="K96" i="5" s="1"/>
  <c r="F96" i="5"/>
  <c r="O87" i="5"/>
  <c r="P87" i="5" s="1"/>
  <c r="Q87" i="5" s="1"/>
  <c r="N87" i="5"/>
  <c r="G87" i="5"/>
  <c r="H87" i="5" s="1"/>
  <c r="I87" i="5" s="1"/>
  <c r="J87" i="5" s="1"/>
  <c r="F76" i="5"/>
  <c r="F69" i="5"/>
  <c r="M68" i="5"/>
  <c r="I68" i="5"/>
  <c r="J68" i="5" s="1"/>
  <c r="K68" i="5" s="1"/>
  <c r="L68" i="5" s="1"/>
  <c r="H68" i="5"/>
  <c r="G68" i="5"/>
  <c r="H59" i="5"/>
  <c r="I59" i="5" s="1"/>
  <c r="J59" i="5" s="1"/>
  <c r="K59" i="5" s="1"/>
  <c r="L59" i="5" s="1"/>
  <c r="M59" i="5" s="1"/>
  <c r="G59" i="5"/>
  <c r="F55" i="5"/>
  <c r="G55" i="5" s="1"/>
  <c r="H55" i="5" s="1"/>
  <c r="I55" i="5" s="1"/>
  <c r="J55" i="5" s="1"/>
  <c r="K55" i="5" s="1"/>
  <c r="L55" i="5" s="1"/>
  <c r="I34" i="5"/>
  <c r="H34" i="5"/>
  <c r="G34" i="5"/>
  <c r="F34" i="5"/>
  <c r="E34" i="5"/>
  <c r="G33" i="5"/>
  <c r="H33" i="5" s="1"/>
  <c r="I33" i="5" s="1"/>
  <c r="F33" i="5"/>
  <c r="I30" i="5"/>
  <c r="H30" i="5"/>
  <c r="G30" i="5"/>
  <c r="F30" i="5"/>
  <c r="E30" i="5"/>
  <c r="H29" i="5"/>
  <c r="I29" i="5" s="1"/>
  <c r="G29" i="5"/>
  <c r="F29" i="5"/>
  <c r="I26" i="5"/>
  <c r="H26" i="5"/>
  <c r="G26" i="5"/>
  <c r="F26" i="5"/>
  <c r="E26" i="5"/>
  <c r="K25" i="5"/>
  <c r="L25" i="5" s="1"/>
  <c r="M25" i="5" s="1"/>
  <c r="N25" i="5" s="1"/>
  <c r="G25" i="5"/>
  <c r="H25" i="5" s="1"/>
  <c r="I25" i="5" s="1"/>
  <c r="J25" i="5" s="1"/>
  <c r="F25" i="5"/>
  <c r="I22" i="5"/>
  <c r="H22" i="5"/>
  <c r="G22" i="5"/>
  <c r="F22" i="5"/>
  <c r="E22" i="5"/>
  <c r="H21" i="5"/>
  <c r="I21" i="5" s="1"/>
  <c r="G21" i="5"/>
  <c r="F21" i="5"/>
  <c r="G16" i="5"/>
  <c r="H16" i="5" s="1"/>
  <c r="I16" i="5" s="1"/>
  <c r="J16" i="5" s="1"/>
  <c r="K16" i="5" s="1"/>
  <c r="L16" i="5" s="1"/>
  <c r="F16" i="5"/>
  <c r="C14" i="5"/>
  <c r="C13" i="5"/>
  <c r="I12" i="5"/>
  <c r="J12" i="5" s="1"/>
  <c r="K12" i="5" s="1"/>
  <c r="L12" i="5" s="1"/>
  <c r="E12" i="5"/>
  <c r="F12" i="5" s="1"/>
  <c r="G12" i="5" s="1"/>
  <c r="H12" i="5" s="1"/>
  <c r="C9" i="5"/>
  <c r="C8" i="5"/>
  <c r="I7" i="5"/>
  <c r="J7" i="5" s="1"/>
  <c r="K7" i="5" s="1"/>
  <c r="L7" i="5" s="1"/>
  <c r="F7" i="5"/>
  <c r="G7" i="5" s="1"/>
  <c r="H7" i="5" s="1"/>
  <c r="C5" i="5"/>
  <c r="C6" i="5" s="1"/>
  <c r="C4" i="5"/>
  <c r="H15" i="4"/>
  <c r="E7" i="4"/>
  <c r="F5" i="4"/>
  <c r="E5" i="4"/>
  <c r="D5" i="4"/>
  <c r="F4" i="4"/>
  <c r="D11" i="4" s="1"/>
  <c r="E4" i="4"/>
  <c r="D4" i="4"/>
  <c r="D9" i="4" s="1"/>
  <c r="X97" i="3"/>
  <c r="W97" i="3"/>
  <c r="V97" i="3"/>
  <c r="U97" i="3"/>
  <c r="T97" i="3"/>
  <c r="D97" i="3"/>
  <c r="X96" i="3"/>
  <c r="W96" i="3"/>
  <c r="V96" i="3"/>
  <c r="U96" i="3"/>
  <c r="T96" i="3"/>
  <c r="X95" i="3"/>
  <c r="W95" i="3"/>
  <c r="V95" i="3"/>
  <c r="U95" i="3"/>
  <c r="T95" i="3"/>
  <c r="X94" i="3"/>
  <c r="W94" i="3"/>
  <c r="V94" i="3"/>
  <c r="U94" i="3"/>
  <c r="T94" i="3"/>
  <c r="X93" i="3"/>
  <c r="W93" i="3"/>
  <c r="V93" i="3"/>
  <c r="U93" i="3"/>
  <c r="T93" i="3"/>
  <c r="J93" i="3"/>
  <c r="V92" i="3"/>
  <c r="W84" i="3"/>
  <c r="X84" i="3" s="1"/>
  <c r="X92" i="3" s="1"/>
  <c r="U84" i="3"/>
  <c r="X81" i="3"/>
  <c r="W81" i="3"/>
  <c r="V81" i="3"/>
  <c r="U81" i="3"/>
  <c r="T81" i="3"/>
  <c r="X80" i="3"/>
  <c r="W80" i="3"/>
  <c r="V80" i="3"/>
  <c r="U80" i="3"/>
  <c r="T80" i="3"/>
  <c r="X79" i="3"/>
  <c r="W79" i="3"/>
  <c r="V79" i="3"/>
  <c r="U79" i="3"/>
  <c r="T79" i="3"/>
  <c r="D79" i="3"/>
  <c r="X78" i="3"/>
  <c r="W78" i="3"/>
  <c r="V78" i="3"/>
  <c r="U78" i="3"/>
  <c r="T78" i="3"/>
  <c r="X77" i="3"/>
  <c r="W77" i="3"/>
  <c r="V77" i="3"/>
  <c r="U77" i="3"/>
  <c r="T77" i="3"/>
  <c r="V76" i="3"/>
  <c r="U76" i="3"/>
  <c r="J75" i="3"/>
  <c r="P69" i="3"/>
  <c r="W68" i="3"/>
  <c r="U68" i="3"/>
  <c r="T68" i="3" s="1"/>
  <c r="T76" i="3" s="1"/>
  <c r="H64" i="3"/>
  <c r="I64" i="3" s="1"/>
  <c r="J64" i="3" s="1"/>
  <c r="K64" i="3" s="1"/>
  <c r="G64" i="3"/>
  <c r="L47" i="3"/>
  <c r="C44" i="3"/>
  <c r="D40" i="3"/>
  <c r="D36" i="3"/>
  <c r="D34" i="3"/>
  <c r="G29" i="3"/>
  <c r="B25" i="3"/>
  <c r="F19" i="3"/>
  <c r="E19" i="3"/>
  <c r="D19" i="3"/>
  <c r="C19" i="3"/>
  <c r="G18" i="3"/>
  <c r="G17" i="3"/>
  <c r="G16" i="3"/>
  <c r="G15" i="3"/>
  <c r="G19" i="3" s="1"/>
  <c r="G14" i="3"/>
  <c r="G13" i="3"/>
  <c r="I9" i="3"/>
  <c r="I4" i="3"/>
  <c r="I3" i="3"/>
  <c r="L23" i="2"/>
  <c r="C25" i="2"/>
  <c r="L21" i="2"/>
  <c r="C23" i="2"/>
  <c r="I11" i="2"/>
  <c r="H11" i="2"/>
  <c r="G11" i="2"/>
  <c r="F11" i="2"/>
  <c r="E11" i="2"/>
  <c r="D11" i="2"/>
  <c r="I10" i="2"/>
  <c r="H10" i="2"/>
  <c r="G10" i="2"/>
  <c r="F10" i="2"/>
  <c r="E10" i="2"/>
  <c r="D10" i="2"/>
  <c r="D347" i="1"/>
  <c r="C347" i="1"/>
  <c r="B347" i="1"/>
  <c r="B345" i="1"/>
  <c r="B329" i="1"/>
  <c r="D323" i="1"/>
  <c r="C323" i="1"/>
  <c r="B323" i="1"/>
  <c r="D322" i="1"/>
  <c r="C322" i="1"/>
  <c r="B322" i="1"/>
  <c r="D316" i="1"/>
  <c r="C316" i="1"/>
  <c r="B316" i="1"/>
  <c r="D315" i="1"/>
  <c r="C315" i="1"/>
  <c r="B315" i="1"/>
  <c r="B314" i="1"/>
  <c r="H274" i="1"/>
  <c r="D308" i="1"/>
  <c r="C308" i="1"/>
  <c r="B308" i="1"/>
  <c r="D307" i="1"/>
  <c r="C307" i="1"/>
  <c r="B307" i="1"/>
  <c r="B306" i="1"/>
  <c r="D301" i="1"/>
  <c r="C301" i="1"/>
  <c r="B301" i="1"/>
  <c r="D300" i="1"/>
  <c r="C300" i="1"/>
  <c r="B300" i="1"/>
  <c r="D299" i="1"/>
  <c r="C299" i="1"/>
  <c r="B299" i="1"/>
  <c r="B281" i="1"/>
  <c r="D276" i="1"/>
  <c r="C276" i="1"/>
  <c r="B276" i="1"/>
  <c r="D275" i="1"/>
  <c r="C275" i="1"/>
  <c r="B275" i="1"/>
  <c r="G274" i="1"/>
  <c r="F274" i="1"/>
  <c r="D274" i="1"/>
  <c r="C274" i="1"/>
  <c r="B274" i="1"/>
  <c r="D273" i="1"/>
  <c r="C273" i="1"/>
  <c r="C330" i="1" s="1"/>
  <c r="B273" i="1"/>
  <c r="D269" i="1"/>
  <c r="C269" i="1"/>
  <c r="B269" i="1"/>
  <c r="D268" i="1"/>
  <c r="E60" i="3" s="1"/>
  <c r="C268" i="1"/>
  <c r="D60" i="3" s="1"/>
  <c r="B268" i="1"/>
  <c r="B270" i="1" s="1"/>
  <c r="D263" i="1"/>
  <c r="E61" i="3" s="1"/>
  <c r="C263" i="1"/>
  <c r="D61" i="3" s="1"/>
  <c r="B263" i="1"/>
  <c r="C61" i="3" s="1"/>
  <c r="D262" i="1"/>
  <c r="C262" i="1"/>
  <c r="B262" i="1"/>
  <c r="D261" i="1"/>
  <c r="E59" i="3" s="1"/>
  <c r="C261" i="1"/>
  <c r="D59" i="3" s="1"/>
  <c r="B261" i="1"/>
  <c r="C59" i="3" s="1"/>
  <c r="D250" i="1"/>
  <c r="C250" i="1"/>
  <c r="B250" i="1"/>
  <c r="D249" i="1"/>
  <c r="C249" i="1"/>
  <c r="B249" i="1"/>
  <c r="D248" i="1"/>
  <c r="C248" i="1"/>
  <c r="B248" i="1"/>
  <c r="D247" i="1"/>
  <c r="C247" i="1"/>
  <c r="B247" i="1"/>
  <c r="D244" i="1"/>
  <c r="D340" i="1" s="1"/>
  <c r="C244" i="1"/>
  <c r="C340" i="1" s="1"/>
  <c r="B244" i="1"/>
  <c r="B340" i="1" s="1"/>
  <c r="D243" i="1"/>
  <c r="C243" i="1"/>
  <c r="B243" i="1"/>
  <c r="D242" i="1"/>
  <c r="D339" i="1" s="1"/>
  <c r="J242" i="1" s="1"/>
  <c r="C242" i="1"/>
  <c r="C339" i="1" s="1"/>
  <c r="B242" i="1"/>
  <c r="B339" i="1" s="1"/>
  <c r="D241" i="1"/>
  <c r="C241" i="1"/>
  <c r="B241" i="1"/>
  <c r="D240" i="1"/>
  <c r="C240" i="1"/>
  <c r="B240" i="1"/>
  <c r="B294" i="1" s="1"/>
  <c r="D236" i="1"/>
  <c r="D337" i="1" s="1"/>
  <c r="C236" i="1"/>
  <c r="C337" i="1" s="1"/>
  <c r="B236" i="1"/>
  <c r="B337" i="1" s="1"/>
  <c r="D235" i="1"/>
  <c r="D338" i="1" s="1"/>
  <c r="C235" i="1"/>
  <c r="C338" i="1" s="1"/>
  <c r="B235" i="1"/>
  <c r="D234" i="1"/>
  <c r="C234" i="1"/>
  <c r="B234" i="1"/>
  <c r="D233" i="1"/>
  <c r="D336" i="1" s="1"/>
  <c r="J233" i="1" s="1"/>
  <c r="C233" i="1"/>
  <c r="C336" i="1" s="1"/>
  <c r="B233" i="1"/>
  <c r="B336" i="1" s="1"/>
  <c r="D232" i="1"/>
  <c r="C232" i="1"/>
  <c r="B232" i="1"/>
  <c r="B293" i="1" s="1"/>
  <c r="D231" i="1"/>
  <c r="D292" i="1" s="1"/>
  <c r="C231" i="1"/>
  <c r="C292" i="1" s="1"/>
  <c r="B231" i="1"/>
  <c r="B292" i="1" s="1"/>
  <c r="D230" i="1"/>
  <c r="C230" i="1"/>
  <c r="B230" i="1"/>
  <c r="D222" i="1"/>
  <c r="C222" i="1"/>
  <c r="B222" i="1"/>
  <c r="E8" i="5" s="1"/>
  <c r="D218" i="1"/>
  <c r="D346" i="1" s="1"/>
  <c r="C218" i="1"/>
  <c r="C346" i="1" s="1"/>
  <c r="B218" i="1"/>
  <c r="B346" i="1" s="1"/>
  <c r="D215" i="1"/>
  <c r="C215" i="1"/>
  <c r="B215" i="1"/>
  <c r="D213" i="1"/>
  <c r="C213" i="1"/>
  <c r="B213" i="1"/>
  <c r="D212" i="1"/>
  <c r="C212" i="1"/>
  <c r="B212" i="1"/>
  <c r="D211" i="1"/>
  <c r="C211" i="1"/>
  <c r="B211" i="1"/>
  <c r="D210" i="1"/>
  <c r="C210" i="1"/>
  <c r="B210" i="1"/>
  <c r="B311" i="1"/>
  <c r="D205" i="1"/>
  <c r="C205" i="1"/>
  <c r="B205" i="1"/>
  <c r="D204" i="1"/>
  <c r="C204" i="1"/>
  <c r="B204" i="1"/>
  <c r="D203" i="1"/>
  <c r="C203" i="1"/>
  <c r="B203" i="1"/>
  <c r="D199" i="1"/>
  <c r="C199" i="1"/>
  <c r="B199" i="1"/>
  <c r="D198" i="1"/>
  <c r="C198" i="1"/>
  <c r="D49" i="3" s="1"/>
  <c r="B198" i="1"/>
  <c r="C49" i="3" s="1"/>
  <c r="C187" i="1"/>
  <c r="C189" i="1" s="1"/>
  <c r="B187" i="1"/>
  <c r="B189" i="1" s="1"/>
  <c r="C186" i="1"/>
  <c r="B186" i="1"/>
  <c r="D183" i="1"/>
  <c r="C183" i="1"/>
  <c r="B183" i="1"/>
  <c r="D177" i="1"/>
  <c r="C177" i="1"/>
  <c r="B177" i="1"/>
  <c r="D170" i="1"/>
  <c r="C170" i="1"/>
  <c r="B170" i="1"/>
  <c r="D163" i="1"/>
  <c r="C163" i="1"/>
  <c r="B163" i="1"/>
  <c r="D156" i="1"/>
  <c r="C156" i="1"/>
  <c r="B156" i="1"/>
  <c r="C151" i="1"/>
  <c r="B151" i="1"/>
  <c r="D133" i="1"/>
  <c r="D134" i="1" s="1"/>
  <c r="I132" i="1"/>
  <c r="H132" i="1"/>
  <c r="G132" i="1"/>
  <c r="F132" i="1"/>
  <c r="F131" i="1"/>
  <c r="I116" i="1"/>
  <c r="H116" i="1"/>
  <c r="G116" i="1"/>
  <c r="F116" i="1"/>
  <c r="H113" i="5"/>
  <c r="I98" i="1"/>
  <c r="H98" i="1"/>
  <c r="G98" i="1"/>
  <c r="F98" i="1"/>
  <c r="I80" i="1"/>
  <c r="H80" i="1"/>
  <c r="G80" i="1"/>
  <c r="F80" i="1"/>
  <c r="D166" i="1"/>
  <c r="I62" i="1"/>
  <c r="H62" i="1"/>
  <c r="G62" i="1"/>
  <c r="F62" i="1"/>
  <c r="D159" i="1"/>
  <c r="B25" i="1"/>
  <c r="B348" i="1" s="1"/>
  <c r="E22" i="1"/>
  <c r="D22" i="1"/>
  <c r="C22" i="1"/>
  <c r="C2" i="1"/>
  <c r="D2" i="1" s="1"/>
  <c r="E2" i="1" s="1"/>
  <c r="F2" i="1" s="1"/>
  <c r="G2" i="1" s="1"/>
  <c r="H2" i="1" s="1"/>
  <c r="I2" i="1" s="1"/>
  <c r="J2" i="1" s="1"/>
  <c r="J274" i="1" l="1"/>
  <c r="J236" i="1"/>
  <c r="J244" i="1"/>
  <c r="D10" i="4"/>
  <c r="D12" i="4"/>
  <c r="H249" i="1"/>
  <c r="I249" i="1" s="1"/>
  <c r="J249" i="1" s="1"/>
  <c r="E278" i="1"/>
  <c r="C278" i="1"/>
  <c r="E11" i="1"/>
  <c r="E13" i="1"/>
  <c r="G324" i="1"/>
  <c r="E10" i="1"/>
  <c r="G10" i="1" s="1"/>
  <c r="E251" i="1"/>
  <c r="E270" i="1"/>
  <c r="D270" i="1"/>
  <c r="D278" i="1"/>
  <c r="C270" i="1"/>
  <c r="B17" i="1"/>
  <c r="E16" i="1"/>
  <c r="G16" i="1" s="1"/>
  <c r="H322" i="1"/>
  <c r="J24" i="1"/>
  <c r="E341" i="1"/>
  <c r="F341" i="1" s="1"/>
  <c r="E17" i="1"/>
  <c r="F17" i="1" s="1"/>
  <c r="J322" i="1"/>
  <c r="I24" i="1"/>
  <c r="E311" i="1"/>
  <c r="H24" i="1"/>
  <c r="F24" i="1"/>
  <c r="F23" i="1" s="1"/>
  <c r="G23" i="1" s="1"/>
  <c r="E15" i="1"/>
  <c r="J15" i="1" s="1"/>
  <c r="I15" i="1"/>
  <c r="F15" i="1"/>
  <c r="D15" i="1"/>
  <c r="H22" i="1"/>
  <c r="J16" i="1"/>
  <c r="F40" i="1"/>
  <c r="I16" i="1"/>
  <c r="G40" i="1"/>
  <c r="B57" i="1"/>
  <c r="B64" i="1" s="1"/>
  <c r="F16" i="1"/>
  <c r="H16" i="1"/>
  <c r="I40" i="1"/>
  <c r="C188" i="1"/>
  <c r="C190" i="1" s="1"/>
  <c r="C193" i="1" s="1"/>
  <c r="J315" i="1"/>
  <c r="J275" i="1" s="1"/>
  <c r="I10" i="1"/>
  <c r="G22" i="1"/>
  <c r="H324" i="1" s="1"/>
  <c r="J22" i="1"/>
  <c r="E12" i="1"/>
  <c r="E18" i="1"/>
  <c r="I18" i="1" s="1"/>
  <c r="G18" i="1"/>
  <c r="F18" i="1"/>
  <c r="J18" i="1"/>
  <c r="G145" i="1"/>
  <c r="F113" i="5"/>
  <c r="H145" i="1"/>
  <c r="G111" i="5"/>
  <c r="D12" i="1"/>
  <c r="J145" i="1"/>
  <c r="B310" i="1"/>
  <c r="C306" i="1" s="1"/>
  <c r="C310" i="1" s="1"/>
  <c r="B75" i="1"/>
  <c r="B82" i="1" s="1"/>
  <c r="B11" i="1"/>
  <c r="B93" i="1"/>
  <c r="B100" i="1" s="1"/>
  <c r="E131" i="1"/>
  <c r="E134" i="1" s="1"/>
  <c r="D57" i="1"/>
  <c r="D64" i="1" s="1"/>
  <c r="B111" i="1"/>
  <c r="B118" i="1" s="1"/>
  <c r="H67" i="1"/>
  <c r="H86" i="1"/>
  <c r="E91" i="1"/>
  <c r="H112" i="5" s="1"/>
  <c r="C12" i="1"/>
  <c r="E54" i="1"/>
  <c r="E55" i="1" s="1"/>
  <c r="H108" i="5" s="1"/>
  <c r="G115" i="5"/>
  <c r="D93" i="1"/>
  <c r="B36" i="1"/>
  <c r="I48" i="1"/>
  <c r="B326" i="1"/>
  <c r="F107" i="5"/>
  <c r="B18" i="1"/>
  <c r="D18" i="1"/>
  <c r="B12" i="1"/>
  <c r="J105" i="1"/>
  <c r="B15" i="1"/>
  <c r="G48" i="1"/>
  <c r="I67" i="1"/>
  <c r="G315" i="1"/>
  <c r="G275" i="1" s="1"/>
  <c r="G105" i="5"/>
  <c r="D10" i="1"/>
  <c r="C223" i="1"/>
  <c r="F9" i="5" s="1"/>
  <c r="D16" i="1"/>
  <c r="F68" i="1"/>
  <c r="D11" i="1"/>
  <c r="C13" i="1"/>
  <c r="C16" i="1"/>
  <c r="D303" i="1"/>
  <c r="C57" i="1"/>
  <c r="C64" i="1" s="1"/>
  <c r="G67" i="1"/>
  <c r="G85" i="1"/>
  <c r="F105" i="1"/>
  <c r="E109" i="1"/>
  <c r="H114" i="5" s="1"/>
  <c r="F122" i="1"/>
  <c r="J121" i="1"/>
  <c r="G113" i="5"/>
  <c r="C303" i="1"/>
  <c r="C35" i="1"/>
  <c r="C38" i="1" s="1"/>
  <c r="C45" i="1" s="1"/>
  <c r="I51" i="1"/>
  <c r="J50" i="1"/>
  <c r="F85" i="1"/>
  <c r="I105" i="1"/>
  <c r="I121" i="1"/>
  <c r="F133" i="1"/>
  <c r="G131" i="1" s="1"/>
  <c r="G133" i="1" s="1"/>
  <c r="H131" i="1" s="1"/>
  <c r="I50" i="1"/>
  <c r="E73" i="1"/>
  <c r="H110" i="5" s="1"/>
  <c r="J40" i="1"/>
  <c r="F86" i="1"/>
  <c r="H105" i="1"/>
  <c r="D35" i="1"/>
  <c r="D36" i="1" s="1"/>
  <c r="G106" i="5" s="1"/>
  <c r="G49" i="1"/>
  <c r="J87" i="1"/>
  <c r="J103" i="1"/>
  <c r="C15" i="1"/>
  <c r="B38" i="1"/>
  <c r="I86" i="1"/>
  <c r="D100" i="1"/>
  <c r="D17" i="1"/>
  <c r="C11" i="1"/>
  <c r="B223" i="1"/>
  <c r="F41" i="5" s="1"/>
  <c r="C17" i="1"/>
  <c r="E36" i="1"/>
  <c r="H106" i="5" s="1"/>
  <c r="J85" i="1"/>
  <c r="C75" i="1"/>
  <c r="C82" i="1" s="1"/>
  <c r="C73" i="1"/>
  <c r="F110" i="5" s="1"/>
  <c r="F145" i="1"/>
  <c r="C111" i="1"/>
  <c r="C118" i="1" s="1"/>
  <c r="C109" i="1"/>
  <c r="F114" i="5" s="1"/>
  <c r="C18" i="1"/>
  <c r="B237" i="1"/>
  <c r="F70" i="5" s="1"/>
  <c r="D251" i="1"/>
  <c r="H77" i="5" s="1"/>
  <c r="I76" i="5" s="1"/>
  <c r="C311" i="1"/>
  <c r="H51" i="1"/>
  <c r="F69" i="1"/>
  <c r="B91" i="1"/>
  <c r="D145" i="1"/>
  <c r="B245" i="1"/>
  <c r="D311" i="1"/>
  <c r="C53" i="3"/>
  <c r="G51" i="1"/>
  <c r="H48" i="1"/>
  <c r="I69" i="1"/>
  <c r="D75" i="1"/>
  <c r="D82" i="1" s="1"/>
  <c r="J51" i="1"/>
  <c r="F87" i="1"/>
  <c r="G86" i="1"/>
  <c r="I103" i="1"/>
  <c r="B109" i="1"/>
  <c r="F121" i="1"/>
  <c r="H121" i="1"/>
  <c r="B16" i="1"/>
  <c r="C294" i="1"/>
  <c r="H69" i="1"/>
  <c r="H103" i="1"/>
  <c r="C341" i="1"/>
  <c r="B330" i="1"/>
  <c r="H50" i="1"/>
  <c r="G69" i="1"/>
  <c r="J49" i="1"/>
  <c r="I87" i="1"/>
  <c r="I85" i="1"/>
  <c r="G103" i="1"/>
  <c r="J122" i="1"/>
  <c r="G104" i="1"/>
  <c r="B10" i="1"/>
  <c r="C55" i="1"/>
  <c r="F108" i="5" s="1"/>
  <c r="B295" i="1"/>
  <c r="B296" i="1" s="1"/>
  <c r="F48" i="1"/>
  <c r="G50" i="1"/>
  <c r="I68" i="1"/>
  <c r="B73" i="1"/>
  <c r="J68" i="1"/>
  <c r="H87" i="1"/>
  <c r="J104" i="1"/>
  <c r="I122" i="1"/>
  <c r="C10" i="1"/>
  <c r="F49" i="1"/>
  <c r="I49" i="1"/>
  <c r="B55" i="1"/>
  <c r="H68" i="1"/>
  <c r="J67" i="1"/>
  <c r="I104" i="1"/>
  <c r="H122" i="1"/>
  <c r="F104" i="1"/>
  <c r="D111" i="1"/>
  <c r="D118" i="1" s="1"/>
  <c r="D109" i="1"/>
  <c r="G114" i="5" s="1"/>
  <c r="F108" i="1"/>
  <c r="C91" i="1"/>
  <c r="F112" i="5" s="1"/>
  <c r="F111" i="5"/>
  <c r="C93" i="1"/>
  <c r="C100" i="1" s="1"/>
  <c r="H111" i="5"/>
  <c r="D341" i="1"/>
  <c r="B13" i="1"/>
  <c r="C173" i="1"/>
  <c r="C166" i="1"/>
  <c r="D173" i="1"/>
  <c r="E53" i="3"/>
  <c r="G8" i="5"/>
  <c r="D223" i="1"/>
  <c r="F244" i="1"/>
  <c r="G244" i="1"/>
  <c r="I315" i="1"/>
  <c r="I275" i="1" s="1"/>
  <c r="F17" i="5"/>
  <c r="G52" i="5" s="1"/>
  <c r="F13" i="5"/>
  <c r="G51" i="5" s="1"/>
  <c r="C245" i="1"/>
  <c r="G109" i="5"/>
  <c r="D73" i="1"/>
  <c r="G110" i="5" s="1"/>
  <c r="E49" i="3"/>
  <c r="D200" i="1"/>
  <c r="C237" i="1"/>
  <c r="H244" i="1"/>
  <c r="E38" i="1"/>
  <c r="B251" i="1"/>
  <c r="F77" i="5" s="1"/>
  <c r="G76" i="5" s="1"/>
  <c r="I244" i="1"/>
  <c r="E93" i="1"/>
  <c r="E100" i="1" s="1"/>
  <c r="F100" i="1" s="1"/>
  <c r="G100" i="1" s="1"/>
  <c r="H100" i="1" s="1"/>
  <c r="I100" i="1" s="1"/>
  <c r="J100" i="1" s="1"/>
  <c r="D128" i="1"/>
  <c r="D142" i="1" s="1"/>
  <c r="D139" i="1" s="1"/>
  <c r="D187" i="1" s="1"/>
  <c r="D189" i="1" s="1"/>
  <c r="E186" i="1"/>
  <c r="F47" i="5"/>
  <c r="F48" i="5"/>
  <c r="C251" i="1"/>
  <c r="G77" i="5" s="1"/>
  <c r="H76" i="5" s="1"/>
  <c r="B338" i="1"/>
  <c r="B341" i="1" s="1"/>
  <c r="F233" i="1"/>
  <c r="G233" i="1"/>
  <c r="I233" i="1"/>
  <c r="H233" i="1"/>
  <c r="D180" i="1"/>
  <c r="E17" i="5"/>
  <c r="F52" i="5" s="1"/>
  <c r="E13" i="5"/>
  <c r="F51" i="5" s="1"/>
  <c r="E347" i="1"/>
  <c r="D55" i="1"/>
  <c r="G108" i="5" s="1"/>
  <c r="E125" i="1"/>
  <c r="H47" i="5"/>
  <c r="D237" i="1"/>
  <c r="F236" i="1"/>
  <c r="G236" i="1"/>
  <c r="H236" i="1"/>
  <c r="I236" i="1"/>
  <c r="D294" i="1"/>
  <c r="D245" i="1"/>
  <c r="F242" i="1"/>
  <c r="I242" i="1"/>
  <c r="G242" i="1"/>
  <c r="H242" i="1"/>
  <c r="H315" i="1"/>
  <c r="H275" i="1" s="1"/>
  <c r="H48" i="5"/>
  <c r="G13" i="5"/>
  <c r="H51" i="5" s="1"/>
  <c r="G17" i="5"/>
  <c r="H52" i="5" s="1"/>
  <c r="B319" i="1"/>
  <c r="C314" i="1" s="1"/>
  <c r="C319" i="1" s="1"/>
  <c r="D314" i="1" s="1"/>
  <c r="D319" i="1" s="1"/>
  <c r="E314" i="1" s="1"/>
  <c r="D91" i="1"/>
  <c r="G112" i="5" s="1"/>
  <c r="E111" i="1"/>
  <c r="E118" i="1" s="1"/>
  <c r="D54" i="3"/>
  <c r="G41" i="5"/>
  <c r="B303" i="1"/>
  <c r="B350" i="1"/>
  <c r="C345" i="1" s="1"/>
  <c r="D330" i="1"/>
  <c r="D293" i="1"/>
  <c r="C326" i="1"/>
  <c r="G47" i="5"/>
  <c r="X68" i="3"/>
  <c r="X76" i="3" s="1"/>
  <c r="W76" i="3"/>
  <c r="B200" i="1"/>
  <c r="C60" i="3"/>
  <c r="B188" i="1"/>
  <c r="B190" i="1" s="1"/>
  <c r="C200" i="1"/>
  <c r="F8" i="5"/>
  <c r="D53" i="3"/>
  <c r="G48" i="5"/>
  <c r="C293" i="1"/>
  <c r="F315" i="1"/>
  <c r="F275" i="1" s="1"/>
  <c r="D326" i="1"/>
  <c r="G20" i="3"/>
  <c r="C25" i="3" s="1"/>
  <c r="G25" i="3" s="1"/>
  <c r="U92" i="3"/>
  <c r="T84" i="3"/>
  <c r="T92" i="3" s="1"/>
  <c r="W92" i="3"/>
  <c r="H18" i="1" l="1"/>
  <c r="F10" i="1"/>
  <c r="H10" i="1"/>
  <c r="J10" i="1"/>
  <c r="I324" i="1"/>
  <c r="J324" i="1" s="1"/>
  <c r="J341" i="1"/>
  <c r="I341" i="1"/>
  <c r="J342" i="1" s="1"/>
  <c r="J262" i="1" s="1"/>
  <c r="I17" i="1"/>
  <c r="H341" i="1"/>
  <c r="J17" i="1"/>
  <c r="H17" i="1"/>
  <c r="G17" i="1"/>
  <c r="G341" i="1"/>
  <c r="B20" i="1"/>
  <c r="H15" i="1"/>
  <c r="G15" i="1"/>
  <c r="B21" i="1"/>
  <c r="F11" i="1"/>
  <c r="G11" i="1"/>
  <c r="H11" i="1"/>
  <c r="I11" i="1"/>
  <c r="J11" i="1"/>
  <c r="I12" i="1"/>
  <c r="J12" i="1"/>
  <c r="F12" i="1"/>
  <c r="G12" i="1"/>
  <c r="H12" i="1"/>
  <c r="F78" i="5"/>
  <c r="F83" i="5"/>
  <c r="C342" i="1"/>
  <c r="F134" i="1"/>
  <c r="G347" i="1"/>
  <c r="H23" i="1"/>
  <c r="H347" i="1" s="1"/>
  <c r="G323" i="1"/>
  <c r="G326" i="1" s="1"/>
  <c r="G330" i="1" s="1"/>
  <c r="G273" i="1" s="1"/>
  <c r="G278" i="1" s="1"/>
  <c r="F347" i="1"/>
  <c r="F323" i="1"/>
  <c r="F326" i="1" s="1"/>
  <c r="F330" i="1" s="1"/>
  <c r="F273" i="1" s="1"/>
  <c r="F278" i="1" s="1"/>
  <c r="I106" i="5"/>
  <c r="H83" i="5"/>
  <c r="J43" i="1"/>
  <c r="D252" i="1"/>
  <c r="D254" i="1" s="1"/>
  <c r="H78" i="5"/>
  <c r="L106" i="5"/>
  <c r="D295" i="1"/>
  <c r="B193" i="1"/>
  <c r="F110" i="1"/>
  <c r="G108" i="1" s="1"/>
  <c r="D38" i="1"/>
  <c r="D45" i="1" s="1"/>
  <c r="E45" i="1" s="1"/>
  <c r="F45" i="1" s="1"/>
  <c r="G45" i="1" s="1"/>
  <c r="H45" i="1" s="1"/>
  <c r="I45" i="1" s="1"/>
  <c r="J45" i="1" s="1"/>
  <c r="E9" i="5"/>
  <c r="C36" i="1"/>
  <c r="F106" i="5" s="1"/>
  <c r="C54" i="3"/>
  <c r="C295" i="1"/>
  <c r="C296" i="1" s="1"/>
  <c r="G69" i="5"/>
  <c r="F71" i="5"/>
  <c r="E326" i="1"/>
  <c r="E330" i="1" s="1"/>
  <c r="F118" i="1"/>
  <c r="G118" i="1" s="1"/>
  <c r="H118" i="1" s="1"/>
  <c r="I118" i="1" s="1"/>
  <c r="J118" i="1" s="1"/>
  <c r="D140" i="1"/>
  <c r="E180" i="1"/>
  <c r="E182" i="1" s="1"/>
  <c r="E173" i="1"/>
  <c r="E175" i="1" s="1"/>
  <c r="E151" i="1"/>
  <c r="E154" i="1" s="1"/>
  <c r="C51" i="3"/>
  <c r="B201" i="1"/>
  <c r="B206" i="1"/>
  <c r="C25" i="1"/>
  <c r="C348" i="1" s="1"/>
  <c r="C350" i="1" s="1"/>
  <c r="D345" i="1" s="1"/>
  <c r="E127" i="1"/>
  <c r="E128" i="1" s="1"/>
  <c r="E142" i="1" s="1"/>
  <c r="G78" i="5"/>
  <c r="E51" i="3"/>
  <c r="D201" i="1"/>
  <c r="D206" i="1"/>
  <c r="F54" i="1"/>
  <c r="D306" i="1"/>
  <c r="D310" i="1" s="1"/>
  <c r="C21" i="1"/>
  <c r="C20" i="1"/>
  <c r="H70" i="5"/>
  <c r="I69" i="5" s="1"/>
  <c r="D188" i="1"/>
  <c r="D190" i="1" s="1"/>
  <c r="C252" i="1"/>
  <c r="C254" i="1" s="1"/>
  <c r="B252" i="1"/>
  <c r="B254" i="1" s="1"/>
  <c r="J73" i="3"/>
  <c r="J91" i="3"/>
  <c r="P72" i="3"/>
  <c r="E75" i="1"/>
  <c r="H105" i="5"/>
  <c r="E54" i="3"/>
  <c r="H41" i="5"/>
  <c r="G9" i="5"/>
  <c r="D342" i="1"/>
  <c r="E342" i="1"/>
  <c r="J90" i="3"/>
  <c r="J72" i="3"/>
  <c r="G83" i="5"/>
  <c r="F92" i="1"/>
  <c r="C10" i="5"/>
  <c r="C11" i="5" s="1"/>
  <c r="G28" i="3"/>
  <c r="I5" i="3"/>
  <c r="H133" i="1"/>
  <c r="I131" i="1" s="1"/>
  <c r="C201" i="1"/>
  <c r="D51" i="3"/>
  <c r="C206" i="1"/>
  <c r="G70" i="5"/>
  <c r="H69" i="5" s="1"/>
  <c r="G134" i="1"/>
  <c r="M106" i="5" l="1"/>
  <c r="I23" i="1"/>
  <c r="J23" i="1" s="1"/>
  <c r="J323" i="1" s="1"/>
  <c r="J326" i="1" s="1"/>
  <c r="J330" i="1" s="1"/>
  <c r="J273" i="1" s="1"/>
  <c r="J278" i="1" s="1"/>
  <c r="H323" i="1"/>
  <c r="H326" i="1" s="1"/>
  <c r="H330" i="1" s="1"/>
  <c r="H273" i="1" s="1"/>
  <c r="H278" i="1" s="1"/>
  <c r="F43" i="1"/>
  <c r="D296" i="1"/>
  <c r="C9" i="1"/>
  <c r="C194" i="1"/>
  <c r="D50" i="3" s="1"/>
  <c r="I113" i="5"/>
  <c r="J106" i="5"/>
  <c r="G43" i="1"/>
  <c r="D193" i="1"/>
  <c r="D194" i="1" s="1"/>
  <c r="E50" i="3" s="1"/>
  <c r="K106" i="5"/>
  <c r="H43" i="1"/>
  <c r="I43" i="1"/>
  <c r="F111" i="1"/>
  <c r="F115" i="1" s="1"/>
  <c r="F180" i="1" s="1"/>
  <c r="F181" i="1" s="1"/>
  <c r="H134" i="1"/>
  <c r="E166" i="1"/>
  <c r="E167" i="1" s="1"/>
  <c r="E82" i="1"/>
  <c r="F82" i="1" s="1"/>
  <c r="G82" i="1" s="1"/>
  <c r="H82" i="1" s="1"/>
  <c r="I82" i="1" s="1"/>
  <c r="J82" i="1" s="1"/>
  <c r="H71" i="5"/>
  <c r="F342" i="1"/>
  <c r="F262" i="1" s="1"/>
  <c r="E181" i="1"/>
  <c r="E183" i="1" s="1"/>
  <c r="F92" i="5" s="1"/>
  <c r="E174" i="1"/>
  <c r="E176" i="1"/>
  <c r="F93" i="1"/>
  <c r="F97" i="1" s="1"/>
  <c r="F173" i="1" s="1"/>
  <c r="F174" i="1" s="1"/>
  <c r="G90" i="1"/>
  <c r="E57" i="1"/>
  <c r="E153" i="1"/>
  <c r="E152" i="1"/>
  <c r="E155" i="1"/>
  <c r="D25" i="1"/>
  <c r="J25" i="1" s="1"/>
  <c r="J348" i="1" s="1"/>
  <c r="D20" i="1"/>
  <c r="E306" i="1"/>
  <c r="D21" i="1"/>
  <c r="G342" i="1"/>
  <c r="G262" i="1" s="1"/>
  <c r="H109" i="5"/>
  <c r="F72" i="1"/>
  <c r="H115" i="5"/>
  <c r="J26" i="5"/>
  <c r="F125" i="1"/>
  <c r="G30" i="3"/>
  <c r="I6" i="3"/>
  <c r="I133" i="1"/>
  <c r="J131" i="1" s="1"/>
  <c r="G110" i="1"/>
  <c r="H108" i="1" s="1"/>
  <c r="H107" i="5"/>
  <c r="F142" i="1"/>
  <c r="E139" i="1"/>
  <c r="D55" i="3"/>
  <c r="G50" i="5"/>
  <c r="C207" i="1"/>
  <c r="C214" i="1"/>
  <c r="G71" i="5"/>
  <c r="H50" i="5"/>
  <c r="E55" i="3"/>
  <c r="D214" i="1"/>
  <c r="D207" i="1"/>
  <c r="I111" i="5"/>
  <c r="H342" i="1"/>
  <c r="H262" i="1" s="1"/>
  <c r="H39" i="5"/>
  <c r="E52" i="3"/>
  <c r="G39" i="5"/>
  <c r="D52" i="3"/>
  <c r="I342" i="1"/>
  <c r="I262" i="1" s="1"/>
  <c r="F37" i="1"/>
  <c r="G35" i="1" s="1"/>
  <c r="M35" i="1" s="1"/>
  <c r="C55" i="3"/>
  <c r="F50" i="5"/>
  <c r="B207" i="1"/>
  <c r="B214" i="1"/>
  <c r="C52" i="3"/>
  <c r="F39" i="5"/>
  <c r="E168" i="1" l="1"/>
  <c r="I134" i="1"/>
  <c r="J347" i="1"/>
  <c r="I323" i="1"/>
  <c r="I326" i="1" s="1"/>
  <c r="I330" i="1" s="1"/>
  <c r="I273" i="1" s="1"/>
  <c r="I278" i="1" s="1"/>
  <c r="I347" i="1"/>
  <c r="E169" i="1"/>
  <c r="D9" i="1"/>
  <c r="G111" i="1"/>
  <c r="G115" i="1" s="1"/>
  <c r="G180" i="1" s="1"/>
  <c r="G182" i="1" s="1"/>
  <c r="F182" i="1"/>
  <c r="F183" i="1" s="1"/>
  <c r="G92" i="5" s="1"/>
  <c r="E159" i="1"/>
  <c r="E162" i="1" s="1"/>
  <c r="E64" i="1"/>
  <c r="F64" i="1" s="1"/>
  <c r="G64" i="1" s="1"/>
  <c r="H64" i="1" s="1"/>
  <c r="I64" i="1" s="1"/>
  <c r="J64" i="1" s="1"/>
  <c r="E177" i="1"/>
  <c r="F91" i="5" s="1"/>
  <c r="J133" i="1"/>
  <c r="J134" i="1" s="1"/>
  <c r="E156" i="1"/>
  <c r="F88" i="5" s="1"/>
  <c r="F175" i="1"/>
  <c r="F176" i="1"/>
  <c r="I105" i="5"/>
  <c r="E56" i="3"/>
  <c r="H40" i="5"/>
  <c r="C216" i="1"/>
  <c r="C14" i="1"/>
  <c r="G82" i="5" s="1"/>
  <c r="G45" i="5" s="1"/>
  <c r="C56" i="3"/>
  <c r="F40" i="5"/>
  <c r="G40" i="5"/>
  <c r="D56" i="3"/>
  <c r="F56" i="1"/>
  <c r="S87" i="3"/>
  <c r="S71" i="3"/>
  <c r="D35" i="3"/>
  <c r="C15" i="5"/>
  <c r="F74" i="1"/>
  <c r="F75" i="1" s="1"/>
  <c r="F79" i="1" s="1"/>
  <c r="F166" i="1" s="1"/>
  <c r="D348" i="1"/>
  <c r="D350" i="1" s="1"/>
  <c r="E345" i="1" s="1"/>
  <c r="E25" i="1" s="1"/>
  <c r="E348" i="1" s="1"/>
  <c r="H25" i="1"/>
  <c r="H348" i="1" s="1"/>
  <c r="G25" i="1"/>
  <c r="G348" i="1" s="1"/>
  <c r="F25" i="1"/>
  <c r="F348" i="1" s="1"/>
  <c r="I25" i="1"/>
  <c r="I348" i="1" s="1"/>
  <c r="G92" i="1"/>
  <c r="H90" i="1" s="1"/>
  <c r="F38" i="1"/>
  <c r="F42" i="1" s="1"/>
  <c r="F151" i="1" s="1"/>
  <c r="B216" i="1"/>
  <c r="B14" i="1"/>
  <c r="F82" i="5" s="1"/>
  <c r="F45" i="5" s="1"/>
  <c r="E170" i="1"/>
  <c r="F90" i="5" s="1"/>
  <c r="G142" i="1"/>
  <c r="F139" i="1"/>
  <c r="F187" i="1" s="1"/>
  <c r="F189" i="1" s="1"/>
  <c r="D216" i="1"/>
  <c r="D14" i="1"/>
  <c r="E57" i="3" s="1"/>
  <c r="E58" i="3" s="1"/>
  <c r="E62" i="3" s="1"/>
  <c r="E310" i="1"/>
  <c r="E187" i="1"/>
  <c r="E140" i="1"/>
  <c r="J113" i="5"/>
  <c r="F127" i="1"/>
  <c r="F128" i="1" s="1"/>
  <c r="F138" i="1" s="1"/>
  <c r="F306" i="1" l="1"/>
  <c r="F310" i="1" s="1"/>
  <c r="G306" i="1" s="1"/>
  <c r="E21" i="1"/>
  <c r="E20" i="1"/>
  <c r="E189" i="1"/>
  <c r="G181" i="1"/>
  <c r="D57" i="3"/>
  <c r="D58" i="3" s="1"/>
  <c r="D62" i="3" s="1"/>
  <c r="E161" i="1"/>
  <c r="E160" i="1"/>
  <c r="F177" i="1"/>
  <c r="G91" i="5" s="1"/>
  <c r="G93" i="1"/>
  <c r="G97" i="1" s="1"/>
  <c r="G173" i="1" s="1"/>
  <c r="G175" i="1" s="1"/>
  <c r="F57" i="1"/>
  <c r="F61" i="1" s="1"/>
  <c r="F159" i="1" s="1"/>
  <c r="F161" i="1" s="1"/>
  <c r="G54" i="1"/>
  <c r="F140" i="1"/>
  <c r="F186" i="1"/>
  <c r="H142" i="1"/>
  <c r="G139" i="1"/>
  <c r="G187" i="1" s="1"/>
  <c r="G189" i="1" s="1"/>
  <c r="F154" i="1"/>
  <c r="F152" i="1"/>
  <c r="F155" i="1"/>
  <c r="F153" i="1"/>
  <c r="S70" i="3"/>
  <c r="S79" i="3"/>
  <c r="S72" i="3"/>
  <c r="S95" i="3"/>
  <c r="S86" i="3"/>
  <c r="S88" i="3"/>
  <c r="I107" i="5"/>
  <c r="G183" i="1"/>
  <c r="H92" i="5" s="1"/>
  <c r="C57" i="3"/>
  <c r="C58" i="3" s="1"/>
  <c r="C62" i="3" s="1"/>
  <c r="J111" i="5"/>
  <c r="I109" i="5"/>
  <c r="G72" i="1"/>
  <c r="H82" i="5"/>
  <c r="H45" i="5" s="1"/>
  <c r="F168" i="1"/>
  <c r="F169" i="1"/>
  <c r="F167" i="1"/>
  <c r="C219" i="1"/>
  <c r="C19" i="1"/>
  <c r="G37" i="1"/>
  <c r="H35" i="1" s="1"/>
  <c r="N35" i="1" s="1"/>
  <c r="E188" i="1"/>
  <c r="I115" i="5"/>
  <c r="K26" i="5"/>
  <c r="G125" i="1"/>
  <c r="D219" i="1"/>
  <c r="D19" i="1"/>
  <c r="H110" i="1"/>
  <c r="I108" i="1" s="1"/>
  <c r="F188" i="1"/>
  <c r="B219" i="1"/>
  <c r="B19" i="1"/>
  <c r="K63" i="3"/>
  <c r="J63" i="3"/>
  <c r="H63" i="3"/>
  <c r="G63" i="3"/>
  <c r="I63" i="3"/>
  <c r="D37" i="3"/>
  <c r="E190" i="1" l="1"/>
  <c r="M88" i="5" s="1"/>
  <c r="F190" i="1"/>
  <c r="N88" i="5" s="1"/>
  <c r="F21" i="1"/>
  <c r="F243" i="1" s="1"/>
  <c r="G21" i="1"/>
  <c r="H21" i="1"/>
  <c r="I21" i="1"/>
  <c r="J21" i="1"/>
  <c r="H20" i="1"/>
  <c r="G20" i="1"/>
  <c r="I20" i="1"/>
  <c r="J20" i="1"/>
  <c r="F20" i="1"/>
  <c r="E163" i="1"/>
  <c r="F89" i="5" s="1"/>
  <c r="G176" i="1"/>
  <c r="G174" i="1"/>
  <c r="F160" i="1"/>
  <c r="F162" i="1"/>
  <c r="G38" i="1"/>
  <c r="G42" i="1" s="1"/>
  <c r="G151" i="1" s="1"/>
  <c r="G152" i="1" s="1"/>
  <c r="S73" i="3"/>
  <c r="S81" i="3" s="1"/>
  <c r="S80" i="3"/>
  <c r="I142" i="1"/>
  <c r="H139" i="1"/>
  <c r="H187" i="1" s="1"/>
  <c r="H189" i="1" s="1"/>
  <c r="H79" i="5"/>
  <c r="H44" i="5" s="1"/>
  <c r="H72" i="5"/>
  <c r="H43" i="5" s="1"/>
  <c r="D220" i="1"/>
  <c r="H42" i="5" s="1"/>
  <c r="D331" i="1"/>
  <c r="D260" i="1"/>
  <c r="S89" i="3"/>
  <c r="S97" i="3" s="1"/>
  <c r="S96" i="3"/>
  <c r="H92" i="1"/>
  <c r="S94" i="3"/>
  <c r="S85" i="3"/>
  <c r="S93" i="3" s="1"/>
  <c r="S78" i="3"/>
  <c r="S69" i="3"/>
  <c r="S77" i="3" s="1"/>
  <c r="G74" i="1"/>
  <c r="G75" i="1" s="1"/>
  <c r="G79" i="1" s="1"/>
  <c r="G166" i="1" s="1"/>
  <c r="F79" i="5"/>
  <c r="F44" i="5" s="1"/>
  <c r="F72" i="5"/>
  <c r="F43" i="5" s="1"/>
  <c r="B331" i="1"/>
  <c r="B333" i="1" s="1"/>
  <c r="C329" i="1" s="1"/>
  <c r="B220" i="1"/>
  <c r="F42" i="5" s="1"/>
  <c r="B260" i="1"/>
  <c r="G127" i="1"/>
  <c r="F241" i="1"/>
  <c r="G310" i="1"/>
  <c r="H306" i="1" s="1"/>
  <c r="F156" i="1"/>
  <c r="K113" i="5"/>
  <c r="J105" i="5"/>
  <c r="G79" i="5"/>
  <c r="G44" i="5" s="1"/>
  <c r="G72" i="5"/>
  <c r="G43" i="5" s="1"/>
  <c r="C331" i="1"/>
  <c r="C220" i="1"/>
  <c r="G42" i="5" s="1"/>
  <c r="C260" i="1"/>
  <c r="H111" i="1"/>
  <c r="H115" i="1" s="1"/>
  <c r="H180" i="1" s="1"/>
  <c r="F170" i="1"/>
  <c r="G90" i="5" s="1"/>
  <c r="G56" i="1"/>
  <c r="H54" i="1" s="1"/>
  <c r="G188" i="1"/>
  <c r="E193" i="1" l="1"/>
  <c r="E9" i="1" s="1"/>
  <c r="C265" i="1"/>
  <c r="D265" i="1"/>
  <c r="B265" i="1"/>
  <c r="F13" i="1"/>
  <c r="G13" i="1" s="1"/>
  <c r="I139" i="1"/>
  <c r="I187" i="1" s="1"/>
  <c r="J142" i="1"/>
  <c r="G177" i="1"/>
  <c r="H91" i="5" s="1"/>
  <c r="H93" i="1"/>
  <c r="H97" i="1" s="1"/>
  <c r="H173" i="1" s="1"/>
  <c r="H174" i="1" s="1"/>
  <c r="I90" i="1"/>
  <c r="F163" i="1"/>
  <c r="G89" i="5" s="1"/>
  <c r="G57" i="1"/>
  <c r="G61" i="1" s="1"/>
  <c r="G159" i="1" s="1"/>
  <c r="G161" i="1" s="1"/>
  <c r="G155" i="1"/>
  <c r="G153" i="1"/>
  <c r="G154" i="1"/>
  <c r="G168" i="1"/>
  <c r="G169" i="1"/>
  <c r="G167" i="1"/>
  <c r="J115" i="5"/>
  <c r="L26" i="5"/>
  <c r="H125" i="1"/>
  <c r="J109" i="5"/>
  <c r="H72" i="1"/>
  <c r="G241" i="1"/>
  <c r="H188" i="1"/>
  <c r="I110" i="1"/>
  <c r="J108" i="1" s="1"/>
  <c r="G88" i="5"/>
  <c r="K111" i="5"/>
  <c r="H310" i="1"/>
  <c r="I306" i="1" s="1"/>
  <c r="C333" i="1"/>
  <c r="D329" i="1" s="1"/>
  <c r="D333" i="1" s="1"/>
  <c r="E329" i="1" s="1"/>
  <c r="E194" i="1"/>
  <c r="F50" i="3" s="1"/>
  <c r="J107" i="5"/>
  <c r="H37" i="1"/>
  <c r="I35" i="1" s="1"/>
  <c r="O35" i="1" s="1"/>
  <c r="H181" i="1"/>
  <c r="H182" i="1"/>
  <c r="G243" i="1"/>
  <c r="G128" i="1"/>
  <c r="G138" i="1" s="1"/>
  <c r="F311" i="1" l="1"/>
  <c r="F209" i="1" s="1"/>
  <c r="I188" i="1"/>
  <c r="I189" i="1"/>
  <c r="H38" i="1"/>
  <c r="H42" i="1" s="1"/>
  <c r="H151" i="1" s="1"/>
  <c r="H152" i="1" s="1"/>
  <c r="J110" i="1"/>
  <c r="M113" i="5" s="1"/>
  <c r="J139" i="1"/>
  <c r="J187" i="1" s="1"/>
  <c r="L113" i="5"/>
  <c r="H176" i="1"/>
  <c r="H175" i="1"/>
  <c r="G170" i="1"/>
  <c r="H90" i="5" s="1"/>
  <c r="F193" i="1"/>
  <c r="F194" i="1" s="1"/>
  <c r="G50" i="3" s="1"/>
  <c r="G160" i="1"/>
  <c r="G162" i="1"/>
  <c r="G156" i="1"/>
  <c r="H88" i="5" s="1"/>
  <c r="I92" i="1"/>
  <c r="J90" i="1" s="1"/>
  <c r="H13" i="1"/>
  <c r="G311" i="1"/>
  <c r="G209" i="1" s="1"/>
  <c r="I111" i="1"/>
  <c r="I115" i="1" s="1"/>
  <c r="I180" i="1" s="1"/>
  <c r="H74" i="1"/>
  <c r="H75" i="1" s="1"/>
  <c r="H79" i="1" s="1"/>
  <c r="H166" i="1" s="1"/>
  <c r="H183" i="1"/>
  <c r="I92" i="5" s="1"/>
  <c r="H56" i="1"/>
  <c r="I54" i="1" s="1"/>
  <c r="H127" i="1"/>
  <c r="F49" i="3"/>
  <c r="K105" i="5"/>
  <c r="I310" i="1"/>
  <c r="G140" i="1"/>
  <c r="G186" i="1"/>
  <c r="G190" i="1" s="1"/>
  <c r="H243" i="1"/>
  <c r="H241" i="1"/>
  <c r="I241" i="1" l="1"/>
  <c r="J306" i="1"/>
  <c r="J188" i="1"/>
  <c r="J189" i="1"/>
  <c r="J111" i="1"/>
  <c r="J115" i="1" s="1"/>
  <c r="J180" i="1" s="1"/>
  <c r="I243" i="1"/>
  <c r="H154" i="1"/>
  <c r="H155" i="1"/>
  <c r="H153" i="1"/>
  <c r="O88" i="5"/>
  <c r="J92" i="1"/>
  <c r="M111" i="5" s="1"/>
  <c r="H177" i="1"/>
  <c r="I91" i="5" s="1"/>
  <c r="L111" i="5"/>
  <c r="I93" i="1"/>
  <c r="I97" i="1" s="1"/>
  <c r="I173" i="1" s="1"/>
  <c r="I176" i="1" s="1"/>
  <c r="F198" i="1"/>
  <c r="F199" i="1" s="1"/>
  <c r="F200" i="1" s="1"/>
  <c r="F9" i="1"/>
  <c r="G163" i="1"/>
  <c r="H89" i="5" s="1"/>
  <c r="I37" i="1"/>
  <c r="K115" i="5"/>
  <c r="M26" i="5"/>
  <c r="I125" i="1"/>
  <c r="I13" i="1"/>
  <c r="H311" i="1"/>
  <c r="H209" i="1" s="1"/>
  <c r="K107" i="5"/>
  <c r="H57" i="1"/>
  <c r="H61" i="1" s="1"/>
  <c r="H159" i="1" s="1"/>
  <c r="E200" i="1"/>
  <c r="I182" i="1"/>
  <c r="I181" i="1"/>
  <c r="H168" i="1"/>
  <c r="H167" i="1"/>
  <c r="H169" i="1"/>
  <c r="K109" i="5"/>
  <c r="I72" i="1"/>
  <c r="H128" i="1"/>
  <c r="H138" i="1" s="1"/>
  <c r="I311" i="1" l="1"/>
  <c r="I209" i="1" s="1"/>
  <c r="J13" i="1"/>
  <c r="J311" i="1" s="1"/>
  <c r="J209" i="1" s="1"/>
  <c r="J310" i="1"/>
  <c r="J181" i="1"/>
  <c r="J182" i="1"/>
  <c r="H156" i="1"/>
  <c r="I88" i="5" s="1"/>
  <c r="J93" i="1"/>
  <c r="J97" i="1" s="1"/>
  <c r="J173" i="1" s="1"/>
  <c r="L105" i="5"/>
  <c r="J35" i="1"/>
  <c r="P35" i="1" s="1"/>
  <c r="I183" i="1"/>
  <c r="J92" i="5" s="1"/>
  <c r="I175" i="1"/>
  <c r="I174" i="1"/>
  <c r="F292" i="1"/>
  <c r="F231" i="1" s="1"/>
  <c r="G49" i="3"/>
  <c r="F203" i="1"/>
  <c r="F206" i="1" s="1"/>
  <c r="G193" i="1"/>
  <c r="G198" i="1" s="1"/>
  <c r="H49" i="3" s="1"/>
  <c r="I127" i="1"/>
  <c r="G51" i="3"/>
  <c r="F201" i="1"/>
  <c r="H170" i="1"/>
  <c r="I90" i="5" s="1"/>
  <c r="H160" i="1"/>
  <c r="H162" i="1"/>
  <c r="H161" i="1"/>
  <c r="I38" i="1"/>
  <c r="I42" i="1" s="1"/>
  <c r="I151" i="1" s="1"/>
  <c r="I56" i="1"/>
  <c r="H186" i="1"/>
  <c r="H190" i="1" s="1"/>
  <c r="H140" i="1"/>
  <c r="I74" i="1"/>
  <c r="F51" i="3"/>
  <c r="E206" i="1"/>
  <c r="E201" i="1"/>
  <c r="F294" i="1"/>
  <c r="F240" i="1" s="1"/>
  <c r="F245" i="1" s="1"/>
  <c r="F293" i="1"/>
  <c r="F232" i="1" s="1"/>
  <c r="J183" i="1" l="1"/>
  <c r="J243" i="1"/>
  <c r="J241" i="1"/>
  <c r="J174" i="1"/>
  <c r="J176" i="1"/>
  <c r="J175" i="1"/>
  <c r="P88" i="5"/>
  <c r="L109" i="5"/>
  <c r="J72" i="1"/>
  <c r="L107" i="5"/>
  <c r="J54" i="1"/>
  <c r="I128" i="1"/>
  <c r="I138" i="1" s="1"/>
  <c r="I186" i="1" s="1"/>
  <c r="I190" i="1" s="1"/>
  <c r="J125" i="1"/>
  <c r="J37" i="1"/>
  <c r="M105" i="5" s="1"/>
  <c r="I177" i="1"/>
  <c r="J91" i="5" s="1"/>
  <c r="G9" i="1"/>
  <c r="G194" i="1"/>
  <c r="H50" i="3" s="1"/>
  <c r="I57" i="1"/>
  <c r="I61" i="1" s="1"/>
  <c r="I159" i="1" s="1"/>
  <c r="I160" i="1" s="1"/>
  <c r="H163" i="1"/>
  <c r="I89" i="5" s="1"/>
  <c r="F295" i="1"/>
  <c r="I155" i="1"/>
  <c r="I152" i="1"/>
  <c r="I153" i="1"/>
  <c r="I154" i="1"/>
  <c r="G203" i="1"/>
  <c r="G292" i="1"/>
  <c r="G199" i="1"/>
  <c r="G200" i="1" s="1"/>
  <c r="H51" i="3" s="1"/>
  <c r="I75" i="1"/>
  <c r="I79" i="1" s="1"/>
  <c r="I166" i="1" s="1"/>
  <c r="G55" i="3"/>
  <c r="F214" i="1"/>
  <c r="F207" i="1"/>
  <c r="J50" i="5"/>
  <c r="I39" i="5"/>
  <c r="F52" i="3"/>
  <c r="G52" i="3"/>
  <c r="J39" i="5"/>
  <c r="F55" i="3"/>
  <c r="I50" i="5"/>
  <c r="E214" i="1"/>
  <c r="E14" i="1" s="1"/>
  <c r="E207" i="1"/>
  <c r="N26" i="5"/>
  <c r="L115" i="5"/>
  <c r="J82" i="5" l="1"/>
  <c r="I161" i="1"/>
  <c r="I82" i="5"/>
  <c r="I162" i="1"/>
  <c r="J177" i="1"/>
  <c r="Q88" i="5"/>
  <c r="J38" i="1"/>
  <c r="J42" i="1" s="1"/>
  <c r="J151" i="1" s="1"/>
  <c r="J127" i="1"/>
  <c r="M115" i="5" s="1"/>
  <c r="J56" i="1"/>
  <c r="M107" i="5" s="1"/>
  <c r="I140" i="1"/>
  <c r="J74" i="1"/>
  <c r="M109" i="5" s="1"/>
  <c r="H193" i="1"/>
  <c r="H9" i="1" s="1"/>
  <c r="G201" i="1"/>
  <c r="H52" i="3" s="1"/>
  <c r="G206" i="1"/>
  <c r="H55" i="3" s="1"/>
  <c r="H57" i="3" s="1"/>
  <c r="H58" i="3" s="1"/>
  <c r="G56" i="3"/>
  <c r="J40" i="5"/>
  <c r="G294" i="1"/>
  <c r="G240" i="1" s="1"/>
  <c r="G245" i="1" s="1"/>
  <c r="G293" i="1"/>
  <c r="G232" i="1" s="1"/>
  <c r="G231" i="1"/>
  <c r="F56" i="3"/>
  <c r="I40" i="5"/>
  <c r="E216" i="1"/>
  <c r="E19" i="1" s="1"/>
  <c r="F57" i="3"/>
  <c r="F58" i="3" s="1"/>
  <c r="G57" i="3"/>
  <c r="G58" i="3" s="1"/>
  <c r="I167" i="1"/>
  <c r="I168" i="1"/>
  <c r="I169" i="1"/>
  <c r="I156" i="1"/>
  <c r="I163" i="1" l="1"/>
  <c r="J89" i="5" s="1"/>
  <c r="F19" i="1"/>
  <c r="G19" i="1"/>
  <c r="H19" i="1"/>
  <c r="J19" i="1"/>
  <c r="I19" i="1"/>
  <c r="F215" i="1"/>
  <c r="F216" i="1" s="1"/>
  <c r="J152" i="1"/>
  <c r="J154" i="1"/>
  <c r="J155" i="1"/>
  <c r="J153" i="1"/>
  <c r="J57" i="1"/>
  <c r="J61" i="1" s="1"/>
  <c r="J159" i="1" s="1"/>
  <c r="J75" i="1"/>
  <c r="J79" i="1" s="1"/>
  <c r="J166" i="1" s="1"/>
  <c r="J128" i="1"/>
  <c r="J138" i="1" s="1"/>
  <c r="H198" i="1"/>
  <c r="H194" i="1"/>
  <c r="I50" i="3" s="1"/>
  <c r="G295" i="1"/>
  <c r="G296" i="1" s="1"/>
  <c r="G263" i="1" s="1"/>
  <c r="H61" i="3" s="1"/>
  <c r="E346" i="1"/>
  <c r="E350" i="1" s="1"/>
  <c r="I170" i="1"/>
  <c r="J90" i="5" s="1"/>
  <c r="K50" i="5"/>
  <c r="K82" i="5"/>
  <c r="G207" i="1"/>
  <c r="H56" i="3" s="1"/>
  <c r="G214" i="1"/>
  <c r="J88" i="5"/>
  <c r="K39" i="5"/>
  <c r="H292" i="1" l="1"/>
  <c r="H231" i="1" s="1"/>
  <c r="I49" i="3"/>
  <c r="F218" i="1"/>
  <c r="F346" i="1" s="1"/>
  <c r="J156" i="1"/>
  <c r="J140" i="1"/>
  <c r="J186" i="1"/>
  <c r="J190" i="1" s="1"/>
  <c r="J167" i="1"/>
  <c r="J168" i="1"/>
  <c r="J169" i="1"/>
  <c r="J160" i="1"/>
  <c r="J162" i="1"/>
  <c r="J161" i="1"/>
  <c r="I193" i="1"/>
  <c r="I9" i="1" s="1"/>
  <c r="H203" i="1"/>
  <c r="H199" i="1"/>
  <c r="H200" i="1" s="1"/>
  <c r="I51" i="3" s="1"/>
  <c r="F219" i="1"/>
  <c r="J72" i="5" s="1"/>
  <c r="K40" i="5"/>
  <c r="G215" i="1"/>
  <c r="G216" i="1" s="1"/>
  <c r="E319" i="1"/>
  <c r="F345" i="1"/>
  <c r="E219" i="1"/>
  <c r="F350" i="1" l="1"/>
  <c r="F250" i="1" s="1"/>
  <c r="J163" i="1"/>
  <c r="J170" i="1"/>
  <c r="J193" i="1" s="1"/>
  <c r="I198" i="1"/>
  <c r="I194" i="1"/>
  <c r="J50" i="3" s="1"/>
  <c r="H293" i="1"/>
  <c r="H232" i="1" s="1"/>
  <c r="H294" i="1"/>
  <c r="H240" i="1" s="1"/>
  <c r="H245" i="1" s="1"/>
  <c r="L19" i="2"/>
  <c r="L20" i="2" s="1"/>
  <c r="L22" i="2" s="1"/>
  <c r="L24" i="2" s="1"/>
  <c r="F220" i="1"/>
  <c r="J42" i="5" s="1"/>
  <c r="F260" i="1"/>
  <c r="J79" i="5"/>
  <c r="F331" i="1"/>
  <c r="H201" i="1"/>
  <c r="I52" i="3" s="1"/>
  <c r="H206" i="1"/>
  <c r="I55" i="3" s="1"/>
  <c r="G218" i="1"/>
  <c r="G346" i="1" s="1"/>
  <c r="F317" i="1"/>
  <c r="E331" i="1"/>
  <c r="E260" i="1"/>
  <c r="E265" i="1" s="1"/>
  <c r="E220" i="1"/>
  <c r="I42" i="5" s="1"/>
  <c r="I79" i="5"/>
  <c r="I72" i="5"/>
  <c r="F314" i="1"/>
  <c r="G345" i="1" l="1"/>
  <c r="I57" i="3"/>
  <c r="I58" i="3" s="1"/>
  <c r="I203" i="1"/>
  <c r="J49" i="3"/>
  <c r="J194" i="1"/>
  <c r="K50" i="3" s="1"/>
  <c r="J198" i="1"/>
  <c r="K49" i="3" s="1"/>
  <c r="J9" i="1"/>
  <c r="I199" i="1"/>
  <c r="I200" i="1" s="1"/>
  <c r="J51" i="3" s="1"/>
  <c r="I292" i="1"/>
  <c r="I231" i="1" s="1"/>
  <c r="H295" i="1"/>
  <c r="H296" i="1" s="1"/>
  <c r="H263" i="1" s="1"/>
  <c r="I61" i="3" s="1"/>
  <c r="F319" i="1"/>
  <c r="F247" i="1" s="1"/>
  <c r="G219" i="1"/>
  <c r="G260" i="1" s="1"/>
  <c r="L39" i="5"/>
  <c r="L50" i="5"/>
  <c r="L82" i="5"/>
  <c r="H214" i="1"/>
  <c r="H207" i="1"/>
  <c r="I56" i="3" s="1"/>
  <c r="G350" i="1"/>
  <c r="J199" i="1" l="1"/>
  <c r="J200" i="1" s="1"/>
  <c r="K51" i="3" s="1"/>
  <c r="J292" i="1"/>
  <c r="J203" i="1"/>
  <c r="I294" i="1"/>
  <c r="I240" i="1" s="1"/>
  <c r="I245" i="1" s="1"/>
  <c r="I201" i="1"/>
  <c r="J52" i="3" s="1"/>
  <c r="I293" i="1"/>
  <c r="I232" i="1" s="1"/>
  <c r="I206" i="1"/>
  <c r="G314" i="1"/>
  <c r="K72" i="5"/>
  <c r="K79" i="5"/>
  <c r="G331" i="1"/>
  <c r="G220" i="1"/>
  <c r="K42" i="5" s="1"/>
  <c r="I77" i="5"/>
  <c r="L40" i="5"/>
  <c r="G250" i="1"/>
  <c r="H345" i="1"/>
  <c r="G317" i="1"/>
  <c r="H215" i="1"/>
  <c r="H216" i="1" s="1"/>
  <c r="M82" i="5" l="1"/>
  <c r="J55" i="3"/>
  <c r="J57" i="3" s="1"/>
  <c r="J58" i="3" s="1"/>
  <c r="J206" i="1"/>
  <c r="K55" i="3" s="1"/>
  <c r="J201" i="1"/>
  <c r="K52" i="3" s="1"/>
  <c r="J231" i="1"/>
  <c r="J293" i="1"/>
  <c r="J232" i="1" s="1"/>
  <c r="J294" i="1"/>
  <c r="J240" i="1" s="1"/>
  <c r="J245" i="1" s="1"/>
  <c r="I295" i="1"/>
  <c r="I214" i="1"/>
  <c r="I215" i="1" s="1"/>
  <c r="I216" i="1" s="1"/>
  <c r="I207" i="1"/>
  <c r="M39" i="5"/>
  <c r="M50" i="5"/>
  <c r="G319" i="1"/>
  <c r="G247" i="1" s="1"/>
  <c r="H218" i="1"/>
  <c r="H346" i="1" s="1"/>
  <c r="H350" i="1" s="1"/>
  <c r="J76" i="5"/>
  <c r="I78" i="5"/>
  <c r="I44" i="5" s="1"/>
  <c r="K57" i="3" l="1"/>
  <c r="K58" i="3" s="1"/>
  <c r="M40" i="5"/>
  <c r="J56" i="3"/>
  <c r="J295" i="1"/>
  <c r="J296" i="1" s="1"/>
  <c r="J263" i="1" s="1"/>
  <c r="K61" i="3" s="1"/>
  <c r="J207" i="1"/>
  <c r="K56" i="3" s="1"/>
  <c r="J214" i="1"/>
  <c r="J215" i="1" s="1"/>
  <c r="J216" i="1" s="1"/>
  <c r="I296" i="1"/>
  <c r="I263" i="1" s="1"/>
  <c r="J61" i="3" s="1"/>
  <c r="H314" i="1"/>
  <c r="I218" i="1"/>
  <c r="I346" i="1" s="1"/>
  <c r="H317" i="1"/>
  <c r="I345" i="1"/>
  <c r="H250" i="1"/>
  <c r="H219" i="1"/>
  <c r="J218" i="1" l="1"/>
  <c r="J346" i="1" s="1"/>
  <c r="H319" i="1"/>
  <c r="H247" i="1" s="1"/>
  <c r="I219" i="1"/>
  <c r="M72" i="5" s="1"/>
  <c r="I350" i="1"/>
  <c r="L79" i="5"/>
  <c r="L72" i="5"/>
  <c r="H331" i="1"/>
  <c r="H220" i="1"/>
  <c r="L42" i="5" s="1"/>
  <c r="H260" i="1"/>
  <c r="J219" i="1" l="1"/>
  <c r="I250" i="1"/>
  <c r="J345" i="1"/>
  <c r="J350" i="1" s="1"/>
  <c r="M79" i="5"/>
  <c r="I317" i="1"/>
  <c r="I314" i="1"/>
  <c r="I220" i="1"/>
  <c r="M42" i="5" s="1"/>
  <c r="I331" i="1"/>
  <c r="I260" i="1"/>
  <c r="J260" i="1" l="1"/>
  <c r="J220" i="1"/>
  <c r="J331" i="1"/>
  <c r="J317" i="1"/>
  <c r="J250" i="1"/>
  <c r="I319" i="1"/>
  <c r="I247" i="1" l="1"/>
  <c r="J314" i="1"/>
  <c r="J319" i="1" s="1"/>
  <c r="J247" i="1" s="1"/>
  <c r="E303" i="1" l="1"/>
  <c r="F299" i="1" s="1"/>
  <c r="F301" i="1" l="1"/>
  <c r="F261" i="1" s="1"/>
  <c r="F268" i="1"/>
  <c r="F59" i="3"/>
  <c r="G60" i="3" l="1"/>
  <c r="F270" i="1"/>
  <c r="F222" i="1"/>
  <c r="C19" i="2" s="1"/>
  <c r="G59" i="3"/>
  <c r="F303" i="1"/>
  <c r="F234" i="1" s="1"/>
  <c r="F53" i="3"/>
  <c r="H13" i="5"/>
  <c r="I51" i="5" s="1"/>
  <c r="E223" i="1"/>
  <c r="H8" i="5"/>
  <c r="I8" i="5" l="1"/>
  <c r="I13" i="5"/>
  <c r="J51" i="5" s="1"/>
  <c r="F223" i="1"/>
  <c r="I9" i="5" s="1"/>
  <c r="G53" i="3"/>
  <c r="C20" i="2" s="1"/>
  <c r="C22" i="2" s="1"/>
  <c r="C24" i="2" s="1"/>
  <c r="F6" i="4" s="1"/>
  <c r="G299" i="1"/>
  <c r="G300" i="1" s="1"/>
  <c r="G268" i="1" s="1"/>
  <c r="F54" i="3"/>
  <c r="H9" i="5"/>
  <c r="I41" i="5"/>
  <c r="G54" i="3" l="1"/>
  <c r="J41" i="5"/>
  <c r="C26" i="2"/>
  <c r="G270" i="1"/>
  <c r="H60" i="3"/>
  <c r="G301" i="1"/>
  <c r="G261" i="1" s="1"/>
  <c r="H59" i="3" s="1"/>
  <c r="E6" i="4"/>
  <c r="G6" i="4"/>
  <c r="G222" i="1" l="1"/>
  <c r="G223" i="1" s="1"/>
  <c r="H54" i="3" s="1"/>
  <c r="G265" i="1"/>
  <c r="G280" i="1" s="1"/>
  <c r="G303" i="1"/>
  <c r="G234" i="1" s="1"/>
  <c r="H62" i="3"/>
  <c r="H65" i="3" s="1"/>
  <c r="J13" i="5" l="1"/>
  <c r="K51" i="5" s="1"/>
  <c r="H53" i="3"/>
  <c r="J8" i="5"/>
  <c r="H299" i="1"/>
  <c r="H300" i="1" s="1"/>
  <c r="H268" i="1" s="1"/>
  <c r="K41" i="5"/>
  <c r="J9" i="5"/>
  <c r="H270" i="1" l="1"/>
  <c r="I60" i="3"/>
  <c r="H301" i="1"/>
  <c r="H261" i="1" s="1"/>
  <c r="H265" i="1" l="1"/>
  <c r="H280" i="1" s="1"/>
  <c r="I59" i="3"/>
  <c r="H303" i="1"/>
  <c r="I299" i="1" s="1"/>
  <c r="H222" i="1"/>
  <c r="I53" i="3" s="1"/>
  <c r="I62" i="3"/>
  <c r="I65" i="3" s="1"/>
  <c r="K13" i="5"/>
  <c r="L51" i="5" s="1"/>
  <c r="H223" i="1"/>
  <c r="I54" i="3" s="1"/>
  <c r="K8" i="5" l="1"/>
  <c r="H234" i="1"/>
  <c r="I300" i="1"/>
  <c r="I268" i="1" s="1"/>
  <c r="I301" i="1"/>
  <c r="I261" i="1" s="1"/>
  <c r="K9" i="5"/>
  <c r="L41" i="5"/>
  <c r="I265" i="1" l="1"/>
  <c r="J59" i="3"/>
  <c r="I270" i="1"/>
  <c r="J60" i="3"/>
  <c r="I222" i="1"/>
  <c r="J53" i="3" s="1"/>
  <c r="I303" i="1"/>
  <c r="I234" i="1" l="1"/>
  <c r="J299" i="1"/>
  <c r="J62" i="3"/>
  <c r="L8" i="5"/>
  <c r="L13" i="5"/>
  <c r="M51" i="5" s="1"/>
  <c r="I223" i="1"/>
  <c r="J54" i="3" s="1"/>
  <c r="I280" i="1"/>
  <c r="J300" i="1" l="1"/>
  <c r="J268" i="1" s="1"/>
  <c r="J301" i="1"/>
  <c r="J261" i="1" s="1"/>
  <c r="J65" i="3"/>
  <c r="M41" i="5"/>
  <c r="L9" i="5"/>
  <c r="J265" i="1" l="1"/>
  <c r="K59" i="3"/>
  <c r="J270" i="1"/>
  <c r="K60" i="3"/>
  <c r="J222" i="1"/>
  <c r="K53" i="3" s="1"/>
  <c r="J303" i="1"/>
  <c r="J234" i="1" s="1"/>
  <c r="E237" i="1"/>
  <c r="I70" i="5" s="1"/>
  <c r="I83" i="5"/>
  <c r="I45" i="5" s="1"/>
  <c r="H17" i="5"/>
  <c r="I52" i="5" s="1"/>
  <c r="E293" i="1"/>
  <c r="E292" i="1"/>
  <c r="J280" i="1" l="1"/>
  <c r="J223" i="1"/>
  <c r="K54" i="3" s="1"/>
  <c r="K62" i="3"/>
  <c r="J69" i="5"/>
  <c r="I71" i="5"/>
  <c r="I43" i="5" s="1"/>
  <c r="E245" i="1"/>
  <c r="E252" i="1" s="1"/>
  <c r="E254" i="1" s="1"/>
  <c r="I47" i="5"/>
  <c r="I48" i="5"/>
  <c r="E294" i="1"/>
  <c r="E295" i="1" s="1"/>
  <c r="K65" i="3" l="1"/>
  <c r="J69" i="3"/>
  <c r="P47" i="3"/>
  <c r="J87" i="3"/>
  <c r="J88" i="3" s="1"/>
  <c r="F296" i="1"/>
  <c r="F263" i="1" s="1"/>
  <c r="F265" i="1" s="1"/>
  <c r="E296" i="1"/>
  <c r="J70" i="3" l="1"/>
  <c r="P48" i="3"/>
  <c r="F280" i="1"/>
  <c r="G61" i="3"/>
  <c r="G62" i="3" s="1"/>
  <c r="G65" i="3" s="1"/>
  <c r="J71" i="3" s="1"/>
  <c r="F61" i="3"/>
  <c r="F62" i="3" s="1"/>
  <c r="J89" i="3" l="1"/>
  <c r="J92" i="3" s="1"/>
  <c r="J74" i="3"/>
  <c r="J76" i="3" l="1"/>
  <c r="D83" i="3"/>
  <c r="D101" i="3"/>
  <c r="J94" i="3"/>
  <c r="D98" i="3" l="1"/>
  <c r="D99" i="3" s="1"/>
  <c r="G5" i="4"/>
  <c r="S84" i="3"/>
  <c r="S68" i="3"/>
  <c r="D80" i="3"/>
  <c r="D81" i="3" s="1"/>
  <c r="G4" i="4"/>
  <c r="H14" i="4" l="1"/>
  <c r="H17" i="4" s="1"/>
  <c r="E333" i="1"/>
  <c r="F329" i="1" l="1"/>
  <c r="F333" i="1" s="1"/>
  <c r="F248" i="1" s="1"/>
  <c r="F251" i="1" s="1"/>
  <c r="G329" i="1" l="1"/>
  <c r="G333" i="1" s="1"/>
  <c r="G248" i="1" s="1"/>
  <c r="G251" i="1" s="1"/>
  <c r="J77" i="5"/>
  <c r="F252" i="1"/>
  <c r="H329" i="1" l="1"/>
  <c r="H333" i="1" s="1"/>
  <c r="I329" i="1" s="1"/>
  <c r="I333" i="1" s="1"/>
  <c r="G252" i="1"/>
  <c r="K77" i="5"/>
  <c r="L76" i="5" s="1"/>
  <c r="K76" i="5"/>
  <c r="J78" i="5"/>
  <c r="J44" i="5" s="1"/>
  <c r="H248" i="1" l="1"/>
  <c r="H251" i="1" s="1"/>
  <c r="L77" i="5" s="1"/>
  <c r="M76" i="5" s="1"/>
  <c r="K78" i="5"/>
  <c r="K44" i="5" s="1"/>
  <c r="I248" i="1"/>
  <c r="I251" i="1" s="1"/>
  <c r="J329" i="1"/>
  <c r="J333" i="1" s="1"/>
  <c r="J248" i="1" s="1"/>
  <c r="J251" i="1" s="1"/>
  <c r="J252" i="1" s="1"/>
  <c r="H252" i="1" l="1"/>
  <c r="L78" i="5"/>
  <c r="L44" i="5" s="1"/>
  <c r="M77" i="5"/>
  <c r="M78" i="5" s="1"/>
  <c r="M44" i="5" s="1"/>
  <c r="I252" i="1"/>
  <c r="B285" i="1"/>
  <c r="B283" i="1"/>
  <c r="C281" i="1"/>
  <c r="C283" i="1" s="1"/>
  <c r="D281" i="1" l="1"/>
  <c r="D283" i="1" s="1"/>
  <c r="C285" i="1"/>
  <c r="D285" i="1" l="1"/>
  <c r="E281" i="1"/>
  <c r="E283" i="1" s="1"/>
  <c r="E285" i="1" l="1"/>
  <c r="F281" i="1"/>
  <c r="F283" i="1" s="1"/>
  <c r="G281" i="1" l="1"/>
  <c r="G283" i="1" s="1"/>
  <c r="F230" i="1"/>
  <c r="I17" i="5" l="1"/>
  <c r="J52" i="5" s="1"/>
  <c r="J83" i="5"/>
  <c r="J45" i="5" s="1"/>
  <c r="J47" i="5"/>
  <c r="J48" i="5"/>
  <c r="F237" i="1"/>
  <c r="H281" i="1"/>
  <c r="H283" i="1" s="1"/>
  <c r="G230" i="1"/>
  <c r="F285" i="1"/>
  <c r="J17" i="5" l="1"/>
  <c r="K52" i="5" s="1"/>
  <c r="G237" i="1"/>
  <c r="K48" i="5"/>
  <c r="K83" i="5"/>
  <c r="K45" i="5" s="1"/>
  <c r="K47" i="5"/>
  <c r="I281" i="1"/>
  <c r="I283" i="1" s="1"/>
  <c r="H230" i="1"/>
  <c r="H285" i="1" s="1"/>
  <c r="G285" i="1"/>
  <c r="J70" i="5"/>
  <c r="F254" i="1"/>
  <c r="L48" i="5" l="1"/>
  <c r="H237" i="1"/>
  <c r="L83" i="5"/>
  <c r="L45" i="5" s="1"/>
  <c r="K17" i="5"/>
  <c r="L52" i="5" s="1"/>
  <c r="L47" i="5"/>
  <c r="J281" i="1"/>
  <c r="J283" i="1" s="1"/>
  <c r="I230" i="1"/>
  <c r="I285" i="1" s="1"/>
  <c r="J71" i="5"/>
  <c r="J43" i="5" s="1"/>
  <c r="K69" i="5"/>
  <c r="G254" i="1"/>
  <c r="K70" i="5"/>
  <c r="L69" i="5" s="1"/>
  <c r="J230" i="1" l="1"/>
  <c r="J237" i="1" s="1"/>
  <c r="J254" i="1" s="1"/>
  <c r="K71" i="5"/>
  <c r="K43" i="5" s="1"/>
  <c r="H254" i="1"/>
  <c r="L70" i="5"/>
  <c r="M69" i="5" s="1"/>
  <c r="L17" i="5"/>
  <c r="M52" i="5" s="1"/>
  <c r="M83" i="5"/>
  <c r="M45" i="5" s="1"/>
  <c r="M47" i="5"/>
  <c r="I237" i="1"/>
  <c r="M48" i="5"/>
  <c r="L71" i="5" l="1"/>
  <c r="L43" i="5" s="1"/>
  <c r="M70" i="5"/>
  <c r="M71" i="5" s="1"/>
  <c r="M43" i="5" s="1"/>
  <c r="I254" i="1"/>
  <c r="J285" i="1"/>
</calcChain>
</file>

<file path=xl/sharedStrings.xml><?xml version="1.0" encoding="utf-8"?>
<sst xmlns="http://schemas.openxmlformats.org/spreadsheetml/2006/main" count="7743" uniqueCount="1188">
  <si>
    <t>FINANCIAL STATEMENTS</t>
  </si>
  <si>
    <t>Historical Results</t>
  </si>
  <si>
    <t>Forecast Period</t>
  </si>
  <si>
    <t>*All values in millions unless otherwise expressed</t>
  </si>
  <si>
    <t>Assumptions &amp; Drivers</t>
  </si>
  <si>
    <t>Key Assumptions</t>
  </si>
  <si>
    <t>Revenue Growth (% Change)</t>
  </si>
  <si>
    <t>Cost of Goods and Services (% of Revenue)</t>
  </si>
  <si>
    <t>Selling, General &amp; Admin (% of Revenue)</t>
  </si>
  <si>
    <t>Depreciation &amp; Amoritization (% of PP&amp;E)</t>
  </si>
  <si>
    <t>Effective Interest Rate (% of Debt)</t>
  </si>
  <si>
    <t>Tax Rate (% of Earnings Before Tax)</t>
  </si>
  <si>
    <t>Accounts Receivable (Days)</t>
  </si>
  <si>
    <t>Inventory (Days)</t>
  </si>
  <si>
    <t>Accounts Payable (Days)</t>
  </si>
  <si>
    <t>Capital Expenditure (% of PP&amp;E)</t>
  </si>
  <si>
    <t xml:space="preserve">Minority Interest (% of income) </t>
  </si>
  <si>
    <t>ST Debt (% of Total Debt)</t>
  </si>
  <si>
    <t>LT Debt (% of Total Debt)</t>
  </si>
  <si>
    <t>Dividend Growth (%)</t>
  </si>
  <si>
    <t xml:space="preserve">Partnership Exchangeable Units </t>
  </si>
  <si>
    <t>Partnership Exchangeable Units Exchanged</t>
  </si>
  <si>
    <t>Average Book Value per Unit</t>
  </si>
  <si>
    <t>Days in Period</t>
  </si>
  <si>
    <t>By Segment:</t>
  </si>
  <si>
    <t>Tim Hortons - US &amp; Canada</t>
  </si>
  <si>
    <t>Beginning Store Count</t>
  </si>
  <si>
    <t>Net Restaurant Growth (NRG)</t>
  </si>
  <si>
    <t>Ending Store Count</t>
  </si>
  <si>
    <t>Average Store Count</t>
  </si>
  <si>
    <t>Comparable Sales Growth (%)</t>
  </si>
  <si>
    <t>System-Wide Sales (SWS)</t>
  </si>
  <si>
    <t>System-Wide Sales (SWS) Growth (%)</t>
  </si>
  <si>
    <t>Average Unit Volume (AUV $ millions)</t>
  </si>
  <si>
    <t>Royalty Rate</t>
  </si>
  <si>
    <t>Ad Fund Contribution (% of System-Wide Sales)</t>
  </si>
  <si>
    <t>Franchise and Property (% of System-Wide Sales)</t>
  </si>
  <si>
    <t>Supply Chain Sales (% of System-Wide Sales)</t>
  </si>
  <si>
    <t>Company Resturant (% of System-Wide Sales)</t>
  </si>
  <si>
    <t>Burger King - US &amp; Canada</t>
  </si>
  <si>
    <t>Beginning Store Count (Units)</t>
  </si>
  <si>
    <t>Net Restaurant Growth (NRG Units)</t>
  </si>
  <si>
    <t>Ending Store Count (Units)</t>
  </si>
  <si>
    <t>Average Store Count (Units)</t>
  </si>
  <si>
    <t>PLK - US &amp; Canada</t>
  </si>
  <si>
    <t>Firehouse Subs - US &amp; Canada</t>
  </si>
  <si>
    <t xml:space="preserve">International </t>
  </si>
  <si>
    <t>RH</t>
  </si>
  <si>
    <t>Beginning Company Store Count (Units)</t>
  </si>
  <si>
    <t>Refranchising Schedule (Stores per Year)</t>
  </si>
  <si>
    <t>Ending Company Store Count (Units)</t>
  </si>
  <si>
    <t>Franchise</t>
  </si>
  <si>
    <t>Company Revenue</t>
  </si>
  <si>
    <t>Franchise Revenue</t>
  </si>
  <si>
    <t>Revenue</t>
  </si>
  <si>
    <t>Revenue Forecast</t>
  </si>
  <si>
    <t>Ad Fund Revenue</t>
  </si>
  <si>
    <t>Franchise &amp; Property Revenue</t>
  </si>
  <si>
    <t>Supply Chain Revenue</t>
  </si>
  <si>
    <t>Company Restaurant</t>
  </si>
  <si>
    <t>International</t>
  </si>
  <si>
    <t>Company Resturant Revenue</t>
  </si>
  <si>
    <t>Franchise System-Wide Sales (SWS)</t>
  </si>
  <si>
    <t>Adjustment</t>
  </si>
  <si>
    <t>Consolidated Revenue</t>
  </si>
  <si>
    <t>Growth Rate</t>
  </si>
  <si>
    <t>Income Statement</t>
  </si>
  <si>
    <t>Cost of Goods &amp; Services</t>
  </si>
  <si>
    <t>Gross Profit</t>
  </si>
  <si>
    <t>Margin</t>
  </si>
  <si>
    <t>Operating Expenses</t>
  </si>
  <si>
    <t>Selling, General &amp; Admin</t>
  </si>
  <si>
    <t>Depreciation &amp; Amoritization</t>
  </si>
  <si>
    <t>Other Operating Expenses</t>
  </si>
  <si>
    <t>Operating Income (EBIT)</t>
  </si>
  <si>
    <t>Non-Operating (Income) Loss</t>
  </si>
  <si>
    <t>Interest Expense</t>
  </si>
  <si>
    <t>Foreign Exchange (Gain) Loss</t>
  </si>
  <si>
    <t>(Income) Loss From Affiliates</t>
  </si>
  <si>
    <t>Other Non-Operating Income (Loss)</t>
  </si>
  <si>
    <t>Abnormal Losses (Gains)</t>
  </si>
  <si>
    <t>Earnings Before Tax (EBT)</t>
  </si>
  <si>
    <t>Income Tax Expense (Benefit)</t>
  </si>
  <si>
    <t>Income (Loss) From Continued Operations</t>
  </si>
  <si>
    <t>Minority Interest</t>
  </si>
  <si>
    <t>Net Income</t>
  </si>
  <si>
    <t>EBITDA</t>
  </si>
  <si>
    <t>Balance Sheet</t>
  </si>
  <si>
    <t>Assets</t>
  </si>
  <si>
    <t>Cash</t>
  </si>
  <si>
    <t>Accounts Receivable</t>
  </si>
  <si>
    <t>Inventories</t>
  </si>
  <si>
    <t>Other Short Term Assets</t>
  </si>
  <si>
    <t>Net Property, Plant &amp; Equipment</t>
  </si>
  <si>
    <t>Long Term Investments &amp; Receivables</t>
  </si>
  <si>
    <t>Other Long Term Assets</t>
  </si>
  <si>
    <t>Total Assets</t>
  </si>
  <si>
    <t>Liabilities</t>
  </si>
  <si>
    <t>Accounts Payable</t>
  </si>
  <si>
    <t>Short Term Debt</t>
  </si>
  <si>
    <t>Other Short Term Liabilities</t>
  </si>
  <si>
    <t>Long Term Debt</t>
  </si>
  <si>
    <t>Other Long Term Liabilities</t>
  </si>
  <si>
    <t>Total Liabilities</t>
  </si>
  <si>
    <t>Shareholder's Equity</t>
  </si>
  <si>
    <t>Share Capital &amp; APIC</t>
  </si>
  <si>
    <t>Retained Earnings</t>
  </si>
  <si>
    <t>Other Equity</t>
  </si>
  <si>
    <t>Minority/Non Controlling Interest</t>
  </si>
  <si>
    <t>Total Liabilities &amp; Shareholder's Equity</t>
  </si>
  <si>
    <t>Balance Check:</t>
  </si>
  <si>
    <t>Cash Flows</t>
  </si>
  <si>
    <t>Operating Cash Flow</t>
  </si>
  <si>
    <t>Plus: Depreciation &amp; Amoritization</t>
  </si>
  <si>
    <t>Plus: Non-Cash Items</t>
  </si>
  <si>
    <t>Less: Changes in Non-Cash Working Capital</t>
  </si>
  <si>
    <t>Cash from Operations</t>
  </si>
  <si>
    <t>Investing Cash Flow</t>
  </si>
  <si>
    <t>Change in Fixed &amp; Intangibles</t>
  </si>
  <si>
    <t>Other Investing Activities</t>
  </si>
  <si>
    <t>Cash from Investing</t>
  </si>
  <si>
    <t>Financing Cash Flow</t>
  </si>
  <si>
    <t>Dividends Paid</t>
  </si>
  <si>
    <t>Cash from (Repayment) Debt</t>
  </si>
  <si>
    <t>Cash from (Repurchase) Equity</t>
  </si>
  <si>
    <t>Other Financing Activities</t>
  </si>
  <si>
    <t>Cash from Financing</t>
  </si>
  <si>
    <t>Net Change in Cash</t>
  </si>
  <si>
    <t>Opening Cash</t>
  </si>
  <si>
    <t>Historical Reconciliation</t>
  </si>
  <si>
    <t>Closing Cash</t>
  </si>
  <si>
    <t>Check</t>
  </si>
  <si>
    <t>Supporting Schedules</t>
  </si>
  <si>
    <t>Working Capital Schedule</t>
  </si>
  <si>
    <t>Inventory</t>
  </si>
  <si>
    <t>Net Working Capital (NWC)</t>
  </si>
  <si>
    <t>Change in NWC</t>
  </si>
  <si>
    <t>Depreciation Schedule</t>
  </si>
  <si>
    <t>PPE Opening</t>
  </si>
  <si>
    <t>Plus Capex</t>
  </si>
  <si>
    <t>Less Depreciation</t>
  </si>
  <si>
    <t>PPE Closing</t>
  </si>
  <si>
    <t>Debt &amp; Interest Schedule</t>
  </si>
  <si>
    <t>Debt Opening</t>
  </si>
  <si>
    <t>Cash from Long Term Debt</t>
  </si>
  <si>
    <t>Repayments of Long Term Debt</t>
  </si>
  <si>
    <t>Debt Closing</t>
  </si>
  <si>
    <t>Equity Schedule</t>
  </si>
  <si>
    <t>Opening</t>
  </si>
  <si>
    <t>Share Issuance</t>
  </si>
  <si>
    <t xml:space="preserve">Share Repurchase </t>
  </si>
  <si>
    <t>Minority Interest Redemption for Common Stock</t>
  </si>
  <si>
    <t>Equity Closing</t>
  </si>
  <si>
    <t>Dividends</t>
  </si>
  <si>
    <t xml:space="preserve"> Common Shares</t>
  </si>
  <si>
    <t>Partnership Exchangeable Units</t>
  </si>
  <si>
    <t>Dividends per Share ($0's)</t>
  </si>
  <si>
    <t>Retained Earnings Schedule</t>
  </si>
  <si>
    <t>Retained Earnings - Opening</t>
  </si>
  <si>
    <t>Historical Rec</t>
  </si>
  <si>
    <t>Retained Earnings - Closing</t>
  </si>
  <si>
    <t>Other Non-Cash Items</t>
  </si>
  <si>
    <t>Other ST Assets</t>
  </si>
  <si>
    <t>Other LT Assets</t>
  </si>
  <si>
    <t xml:space="preserve">LT Investments &amp;  Receivables </t>
  </si>
  <si>
    <t>Other ST Liabilities</t>
  </si>
  <si>
    <t>Other LT Liabilities</t>
  </si>
  <si>
    <t>Net</t>
  </si>
  <si>
    <t>Change in Net</t>
  </si>
  <si>
    <t>Opening Balance</t>
  </si>
  <si>
    <t>Net Income Attributable to NCI</t>
  </si>
  <si>
    <t xml:space="preserve">Dividends </t>
  </si>
  <si>
    <t>Redemptions</t>
  </si>
  <si>
    <t>Closing Balance</t>
  </si>
  <si>
    <t>EV/EBITDA</t>
  </si>
  <si>
    <t>P/E</t>
  </si>
  <si>
    <t>Company</t>
  </si>
  <si>
    <t>Ticker</t>
  </si>
  <si>
    <t>Current</t>
  </si>
  <si>
    <t>FY1</t>
  </si>
  <si>
    <t>FY2</t>
  </si>
  <si>
    <t>McDonald's Corporation</t>
  </si>
  <si>
    <t>MCD</t>
  </si>
  <si>
    <t>Yum! Brands, Inc.</t>
  </si>
  <si>
    <t>YUM</t>
  </si>
  <si>
    <t>Starbucks</t>
  </si>
  <si>
    <t>SBUX</t>
  </si>
  <si>
    <t>Chipotle Mexican Grill, Inc.</t>
  </si>
  <si>
    <t>CMG</t>
  </si>
  <si>
    <t>Shake Shack Inc.</t>
  </si>
  <si>
    <t>SHAK</t>
  </si>
  <si>
    <t>Wendy's CO</t>
  </si>
  <si>
    <t>WEN</t>
  </si>
  <si>
    <t>Average</t>
  </si>
  <si>
    <t>Median</t>
  </si>
  <si>
    <t>Restaurant Brands International</t>
  </si>
  <si>
    <t>QSR</t>
  </si>
  <si>
    <t>Relative Valuation:</t>
  </si>
  <si>
    <t>Implied EV</t>
  </si>
  <si>
    <t>Less Net Debt &amp; Minority Interest</t>
  </si>
  <si>
    <t>Equity value</t>
  </si>
  <si>
    <t>Shares Oustanding</t>
  </si>
  <si>
    <t>Implied Price</t>
  </si>
  <si>
    <t>Current Price</t>
  </si>
  <si>
    <t>Implied Upside</t>
  </si>
  <si>
    <t>Discount Rate Calculation</t>
  </si>
  <si>
    <t>Total Shareholders Equity:</t>
  </si>
  <si>
    <t>Risk-Free Rate:</t>
  </si>
  <si>
    <t>Equity Risk Premium:</t>
  </si>
  <si>
    <t>Discount Rate Calculation - Assumptions</t>
  </si>
  <si>
    <t>Levered Beta:</t>
  </si>
  <si>
    <t>Cost of Equity</t>
  </si>
  <si>
    <t>Interest Rate on Debt:</t>
  </si>
  <si>
    <t>Comparable Companies</t>
  </si>
  <si>
    <t>Levered</t>
  </si>
  <si>
    <t>Equity</t>
  </si>
  <si>
    <t>Unlevered</t>
  </si>
  <si>
    <t>Name</t>
  </si>
  <si>
    <t>Beta (5 Year)</t>
  </si>
  <si>
    <t>Net debt</t>
  </si>
  <si>
    <t>Value</t>
  </si>
  <si>
    <t>Tax Rate</t>
  </si>
  <si>
    <t>Beta</t>
  </si>
  <si>
    <t>McDonalds Corp</t>
  </si>
  <si>
    <t>Yum Brands INC</t>
  </si>
  <si>
    <t>Chipotle Mexican</t>
  </si>
  <si>
    <t>Shake Shack</t>
  </si>
  <si>
    <t>Mean</t>
  </si>
  <si>
    <t>Cost of Equity Based on Comparables:</t>
  </si>
  <si>
    <t>Cost of Equity Based on Historical Beta:</t>
  </si>
  <si>
    <t>WACC (Based on Comps)</t>
  </si>
  <si>
    <t>DCF Model</t>
  </si>
  <si>
    <t>Assumptions</t>
  </si>
  <si>
    <t>Basic Computed WACC</t>
  </si>
  <si>
    <t>Risk Premium</t>
  </si>
  <si>
    <t>Discount Rate Used</t>
  </si>
  <si>
    <t>Implied Perpetual Growth Rate</t>
  </si>
  <si>
    <t>EV/EBITDA Multiple</t>
  </si>
  <si>
    <t>Transaction Date</t>
  </si>
  <si>
    <t>Fully-Diluted Shares</t>
  </si>
  <si>
    <t>Date</t>
  </si>
  <si>
    <t>Discounted Cash Flow</t>
  </si>
  <si>
    <t>FY22</t>
  </si>
  <si>
    <t>FY23</t>
  </si>
  <si>
    <t>FY24</t>
  </si>
  <si>
    <t>FY25</t>
  </si>
  <si>
    <t>FY26</t>
  </si>
  <si>
    <t>FY27</t>
  </si>
  <si>
    <t>FY28</t>
  </si>
  <si>
    <t>FY29</t>
  </si>
  <si>
    <t>FY30</t>
  </si>
  <si>
    <t>Exit</t>
  </si>
  <si>
    <t>Terminal Value</t>
  </si>
  <si>
    <t>FCF</t>
  </si>
  <si>
    <t>% Growth</t>
  </si>
  <si>
    <t>Gross Margin %</t>
  </si>
  <si>
    <t>EBITDA Margin %</t>
  </si>
  <si>
    <t>EBIT</t>
  </si>
  <si>
    <t>Operating Margin %</t>
  </si>
  <si>
    <t>Cash Taxes</t>
  </si>
  <si>
    <t>NOPAT</t>
  </si>
  <si>
    <t>D&amp;A</t>
  </si>
  <si>
    <t>Capex</t>
  </si>
  <si>
    <t>Unlevered FCF</t>
  </si>
  <si>
    <t>Discount Rate</t>
  </si>
  <si>
    <t>Discount Period</t>
  </si>
  <si>
    <t>Present Value of FCF</t>
  </si>
  <si>
    <t>Perpetuity Growth Rate</t>
  </si>
  <si>
    <t>Perpetuity Growth Method</t>
  </si>
  <si>
    <t>Current Market Value</t>
  </si>
  <si>
    <t>WACC</t>
  </si>
  <si>
    <t>FD Market Cap</t>
  </si>
  <si>
    <t>Present Value of Terminal Value</t>
  </si>
  <si>
    <t>Plus: Debt</t>
  </si>
  <si>
    <t>Enterprise Value</t>
  </si>
  <si>
    <t>Less: Cash</t>
  </si>
  <si>
    <t>Plus: Cash</t>
  </si>
  <si>
    <t>Current Enterprise Value</t>
  </si>
  <si>
    <t>Less: Debt</t>
  </si>
  <si>
    <t>Equity Value</t>
  </si>
  <si>
    <t xml:space="preserve">Shares </t>
  </si>
  <si>
    <t>Share Price</t>
  </si>
  <si>
    <t xml:space="preserve">Rate of Return </t>
  </si>
  <si>
    <t>Target Price</t>
  </si>
  <si>
    <t>Target Price Upside</t>
  </si>
  <si>
    <t>Equity Value/Share</t>
  </si>
  <si>
    <t>Exit Multiple Method</t>
  </si>
  <si>
    <t>Valuation Summary</t>
  </si>
  <si>
    <t>Method</t>
  </si>
  <si>
    <t>Min</t>
  </si>
  <si>
    <t>Difference</t>
  </si>
  <si>
    <t>Max</t>
  </si>
  <si>
    <t>Target</t>
  </si>
  <si>
    <t>Weight</t>
  </si>
  <si>
    <t>DCF Perpetuity Growth Method</t>
  </si>
  <si>
    <t>DCF Exit Multiple</t>
  </si>
  <si>
    <t>EV/EBITDA Mulitples</t>
  </si>
  <si>
    <t>52W Range</t>
  </si>
  <si>
    <t>Target Price (Low)</t>
  </si>
  <si>
    <t>Target Price (Low) upside, %</t>
  </si>
  <si>
    <t>Target Price (High)</t>
  </si>
  <si>
    <t>Target Price (High) Upside, %</t>
  </si>
  <si>
    <t>Current price</t>
  </si>
  <si>
    <t>Total Return</t>
  </si>
  <si>
    <t xml:space="preserve"> </t>
  </si>
  <si>
    <t>Current | $67</t>
  </si>
  <si>
    <t>Target | $78</t>
  </si>
  <si>
    <t>Dividend Growth</t>
  </si>
  <si>
    <t>Pre-Tax Cost of Debt</t>
  </si>
  <si>
    <t>After Tax Cost of Debt</t>
  </si>
  <si>
    <t>EBITDA Growth</t>
  </si>
  <si>
    <t>Risk-Free-Rate</t>
  </si>
  <si>
    <t>Equity Risk Premium</t>
  </si>
  <si>
    <t>Levered Beta</t>
  </si>
  <si>
    <t>Debt/EBITDA</t>
  </si>
  <si>
    <t>Net Debt</t>
  </si>
  <si>
    <t>Net Debt/EBITDA</t>
  </si>
  <si>
    <t>Store Count</t>
  </si>
  <si>
    <t>Interest Coverage</t>
  </si>
  <si>
    <t>Dividend Coverage</t>
  </si>
  <si>
    <t>2022A</t>
  </si>
  <si>
    <t>2023A</t>
  </si>
  <si>
    <t>2024A</t>
  </si>
  <si>
    <t>2025E</t>
  </si>
  <si>
    <t>2026E</t>
  </si>
  <si>
    <t>2027E</t>
  </si>
  <si>
    <t>2028E</t>
  </si>
  <si>
    <t>2029E</t>
  </si>
  <si>
    <t>Valuations</t>
  </si>
  <si>
    <t>Gross Margin</t>
  </si>
  <si>
    <t>Operating Margin</t>
  </si>
  <si>
    <t>EBITDA Margin</t>
  </si>
  <si>
    <t>Net Profit Margin</t>
  </si>
  <si>
    <t>Return on Assets</t>
  </si>
  <si>
    <t>Return on Equity</t>
  </si>
  <si>
    <t>Return on Invested Capital</t>
  </si>
  <si>
    <t>Liquidity</t>
  </si>
  <si>
    <t>Current Ratio</t>
  </si>
  <si>
    <t>Quick Ratio</t>
  </si>
  <si>
    <t>Leverage Ratios</t>
  </si>
  <si>
    <t>Interest Coverage Ratio</t>
  </si>
  <si>
    <t xml:space="preserve">System-Wide Sales </t>
  </si>
  <si>
    <t>Comparable Sales</t>
  </si>
  <si>
    <t>TH</t>
  </si>
  <si>
    <t>BK</t>
  </si>
  <si>
    <t>PLK</t>
  </si>
  <si>
    <t>FHS</t>
  </si>
  <si>
    <t>INTL</t>
  </si>
  <si>
    <t>Closing</t>
  </si>
  <si>
    <t>Opening Shareholders Equity</t>
  </si>
  <si>
    <t>Closing Shareholders Equity</t>
  </si>
  <si>
    <t>Invested Capital</t>
  </si>
  <si>
    <t>Revenue Growth Rates</t>
  </si>
  <si>
    <t>Average EV/EBITDA</t>
  </si>
  <si>
    <t>2025A</t>
  </si>
  <si>
    <t>2030E</t>
  </si>
  <si>
    <t>Store Forecast</t>
  </si>
  <si>
    <t>N/A</t>
  </si>
  <si>
    <t>Last Price</t>
  </si>
  <si>
    <t xml:space="preserve">SPX </t>
  </si>
  <si>
    <t>Dividend  Yield</t>
  </si>
  <si>
    <t>Restaurant Brands International Inc (QSR CN) - BBG Adjusted</t>
  </si>
  <si>
    <t>In Millions of USD except Per Share</t>
  </si>
  <si>
    <t>FY 2018</t>
  </si>
  <si>
    <t>FY 2019</t>
  </si>
  <si>
    <t>FY 2020</t>
  </si>
  <si>
    <t>FY 2021</t>
  </si>
  <si>
    <t>FY 2022</t>
  </si>
  <si>
    <t>FY 2023</t>
  </si>
  <si>
    <t>FY 2024</t>
  </si>
  <si>
    <t>FY 2025</t>
  </si>
  <si>
    <t>FY 2026 Est</t>
  </si>
  <si>
    <t>12 Months Ending</t>
  </si>
  <si>
    <t>12/31/2018</t>
  </si>
  <si>
    <t>12/31/2019</t>
  </si>
  <si>
    <t>12/31/2020</t>
  </si>
  <si>
    <t>12/31/2021</t>
  </si>
  <si>
    <t>12/31/2022</t>
  </si>
  <si>
    <t>12/31/2023</t>
  </si>
  <si>
    <t>12/31/2024</t>
  </si>
  <si>
    <t>12/31/2025</t>
  </si>
  <si>
    <t>12/31/2026</t>
  </si>
  <si>
    <t>SALES_REV_TURN</t>
  </si>
  <si>
    <t xml:space="preserve">    + Sales &amp; Services Revenue</t>
  </si>
  <si>
    <t>IS_SALES_AND_SERVICES_REVENUES</t>
  </si>
  <si>
    <t xml:space="preserve">  - Cost of Revenue</t>
  </si>
  <si>
    <t>IS_COGS_TO_FE_AND_PP_AND_G</t>
  </si>
  <si>
    <t xml:space="preserve">    + Cost of Goods &amp; Services</t>
  </si>
  <si>
    <t>IS_COG_AND_SERVICES_SOLD</t>
  </si>
  <si>
    <t>GROSS_PROFIT</t>
  </si>
  <si>
    <t xml:space="preserve">  + Other Operating Income</t>
  </si>
  <si>
    <t>IS_OTHER_OPER_INC</t>
  </si>
  <si>
    <t xml:space="preserve">  - Operating Expenses</t>
  </si>
  <si>
    <t>IS_OPERATING_EXPN</t>
  </si>
  <si>
    <t xml:space="preserve">    + Selling, General &amp; Admin</t>
  </si>
  <si>
    <t>IS_SGA_EXPENSE</t>
  </si>
  <si>
    <t xml:space="preserve">    + Selling &amp; Marketing</t>
  </si>
  <si>
    <t>IS_SELLING_EXPENSES</t>
  </si>
  <si>
    <t>—</t>
  </si>
  <si>
    <t xml:space="preserve">    + General &amp; Administrative</t>
  </si>
  <si>
    <t>IS_GENERAL_AND_ADMINISTRATIVE</t>
  </si>
  <si>
    <t xml:space="preserve">    + Research &amp; Development</t>
  </si>
  <si>
    <t>IS_OPERATING_EXPENSES_RD</t>
  </si>
  <si>
    <t xml:space="preserve">    + Depreciation &amp; Amortization</t>
  </si>
  <si>
    <t>IS_DEPRECIATION_AND_AMORTIZATION</t>
  </si>
  <si>
    <t xml:space="preserve">    + Other Operating Expense</t>
  </si>
  <si>
    <t>IS_OTHER_OPERATING_EXPENSES</t>
  </si>
  <si>
    <t>Operating Income (Loss)</t>
  </si>
  <si>
    <t>IS_OPER_INC</t>
  </si>
  <si>
    <t xml:space="preserve">  - Non-Operating (Income) Loss</t>
  </si>
  <si>
    <t>IS_NONOP_INCOME_LOSS</t>
  </si>
  <si>
    <t xml:space="preserve">    + Interest Expense, Net</t>
  </si>
  <si>
    <t>IS_NET_INTEREST_EXPENSE</t>
  </si>
  <si>
    <t xml:space="preserve">    + Interest Expense</t>
  </si>
  <si>
    <t>IS_INT_EXPENSE</t>
  </si>
  <si>
    <t xml:space="preserve">    - Interest Income</t>
  </si>
  <si>
    <t>IS_INT_INC</t>
  </si>
  <si>
    <t xml:space="preserve">    + Foreign Exch (Gain) Loss</t>
  </si>
  <si>
    <t>IS_FOREIGN_EXCH_LOSS</t>
  </si>
  <si>
    <t xml:space="preserve">    + (Income) Loss from Affiliates</t>
  </si>
  <si>
    <t>INCOME_LOSS_FROM_AFFILIATES</t>
  </si>
  <si>
    <t xml:space="preserve">    + Other Non-Op (Income) Loss</t>
  </si>
  <si>
    <t>IS_OTHER_NON_OPERATING_INC_LOSS</t>
  </si>
  <si>
    <t>Pretax Income (Loss), Adjusted</t>
  </si>
  <si>
    <t>PRETAX_INC</t>
  </si>
  <si>
    <t xml:space="preserve">  - Abnormal Losses (Gains)</t>
  </si>
  <si>
    <t>IS_ABNORMAL_ITEM</t>
  </si>
  <si>
    <t xml:space="preserve">    + Merger/Acquisition Expense</t>
  </si>
  <si>
    <t>IS_MERGER_ACQUISITION_EXPENSE</t>
  </si>
  <si>
    <t xml:space="preserve">    + Abnormal Derivatives</t>
  </si>
  <si>
    <t>IS_DERIVATIVES_HEDGING</t>
  </si>
  <si>
    <t xml:space="preserve">    + Disposal of Assets</t>
  </si>
  <si>
    <t>IS_GAIN_LOSS_DISPOSAL_ASSETS</t>
  </si>
  <si>
    <t xml:space="preserve">    + Early Extinguishment of Debt</t>
  </si>
  <si>
    <t>IS_G_L_ON_EXT_DBT_OR_SETTLE_DBT</t>
  </si>
  <si>
    <t xml:space="preserve">    + Gain/Loss on Sale/Acquisition of Business</t>
  </si>
  <si>
    <t>IS_SALE_OF_BUSINESS</t>
  </si>
  <si>
    <t xml:space="preserve">    + Legal Settlement</t>
  </si>
  <si>
    <t>IS_LEGAL_LITIGATION_SETTLEMENT</t>
  </si>
  <si>
    <t xml:space="preserve">    + Restructuring</t>
  </si>
  <si>
    <t>IS_RESTRUCTURING_EXPENSES</t>
  </si>
  <si>
    <t xml:space="preserve">    + Sale of Investments</t>
  </si>
  <si>
    <t>IS_GAIN_LOSS_ON_INVESTMENTS</t>
  </si>
  <si>
    <t xml:space="preserve">    + Other Abnormal Items</t>
  </si>
  <si>
    <t>IS_OTHER_ONE_TIME_ITEMS</t>
  </si>
  <si>
    <t>Pretax Income (Loss), GAAP</t>
  </si>
  <si>
    <t xml:space="preserve">  - Income Tax Expense (Benefit)</t>
  </si>
  <si>
    <t>IS_INC_TAX_EXP</t>
  </si>
  <si>
    <t xml:space="preserve">    + Current Income Tax</t>
  </si>
  <si>
    <t>IS_CURRENT_INCOME_TAX_BENEFIT</t>
  </si>
  <si>
    <t xml:space="preserve">    + Deferred Income Tax</t>
  </si>
  <si>
    <t>IS_DEFERRED_INCOME_TAX_BENEFIT</t>
  </si>
  <si>
    <t>Income (Loss) from Cont Ops</t>
  </si>
  <si>
    <t>IS_INC_BEF_XO_ITEM</t>
  </si>
  <si>
    <t xml:space="preserve">  - Net Extraordinary Losses (Gains)</t>
  </si>
  <si>
    <t>XO_GL_NET_OF_TAX</t>
  </si>
  <si>
    <t xml:space="preserve">    + Discontinued Operations</t>
  </si>
  <si>
    <t>IS_DISCONTINUED_OPERATIONS</t>
  </si>
  <si>
    <t xml:space="preserve">    + XO &amp; Accounting Changes</t>
  </si>
  <si>
    <t>EXTRAORD_ITEMS_ACCOUNTING_CHANGS</t>
  </si>
  <si>
    <t>Income (Loss) Incl. MI</t>
  </si>
  <si>
    <t>NI_INCLUDING_MINORITY_INT_RATIO</t>
  </si>
  <si>
    <t xml:space="preserve">  - Minority Interest</t>
  </si>
  <si>
    <t>MIN_NONCONTROL_INTEREST_CREDITS</t>
  </si>
  <si>
    <t>Net Income, GAAP</t>
  </si>
  <si>
    <t>NET_INCOME</t>
  </si>
  <si>
    <t xml:space="preserve">  - Preferred Dividends</t>
  </si>
  <si>
    <t>IS_TOT_CASH_PFD_DVD</t>
  </si>
  <si>
    <t xml:space="preserve">  - Other Adjustments</t>
  </si>
  <si>
    <t>OTHER_ADJUSTMENTS</t>
  </si>
  <si>
    <t>Net Income Avail to Common, GAAP</t>
  </si>
  <si>
    <t>EARN_FOR_COMMON</t>
  </si>
  <si>
    <t>Net Income Avail to Common, Adj</t>
  </si>
  <si>
    <t xml:space="preserve">  Net Abnormal Losses (Gains)</t>
  </si>
  <si>
    <t>IS_NET_ABNORMAL_ITEMS</t>
  </si>
  <si>
    <t xml:space="preserve">  Net Extraordinary Losses (Gains)</t>
  </si>
  <si>
    <t>Basic Weighted Avg Shares</t>
  </si>
  <si>
    <t>IS_AVG_NUM_SH_FOR_EPS</t>
  </si>
  <si>
    <t>Basic EPS, GAAP</t>
  </si>
  <si>
    <t>IS_EPS</t>
  </si>
  <si>
    <t>Basic EPS from Cont Ops, GAAP</t>
  </si>
  <si>
    <t>IS_EARN_BEF_XO_ITEMS_PER_SH</t>
  </si>
  <si>
    <t>Basic EPS from Cont Ops, Adjusted</t>
  </si>
  <si>
    <t>IS_BASIC_EPS_CONT_OPS</t>
  </si>
  <si>
    <t>Diluted Weighted Avg Shares</t>
  </si>
  <si>
    <t>IS_SH_FOR_DILUTED_EPS</t>
  </si>
  <si>
    <t>Diluted EPS, GAAP</t>
  </si>
  <si>
    <t>IS_DILUTED_EPS</t>
  </si>
  <si>
    <t>Diluted EPS from Cont Ops, GAAP</t>
  </si>
  <si>
    <t>IS_DIL_EPS_BEF_XO</t>
  </si>
  <si>
    <t>Diluted EPS from Cont Ops, Adjusted</t>
  </si>
  <si>
    <t>IS_DIL_EPS_CONT_OPS</t>
  </si>
  <si>
    <t>Reference Items</t>
  </si>
  <si>
    <t>Accounting Standard</t>
  </si>
  <si>
    <t>ACCOUNTING_STANDARD</t>
  </si>
  <si>
    <t>US GAAP</t>
  </si>
  <si>
    <t>EBITDA Margin (T12M)</t>
  </si>
  <si>
    <t>EBITDA_MARGIN</t>
  </si>
  <si>
    <t>EBITA</t>
  </si>
  <si>
    <t>GROSS_MARGIN</t>
  </si>
  <si>
    <t>OPER_MARGIN</t>
  </si>
  <si>
    <t>Profit Margin</t>
  </si>
  <si>
    <t>PROF_MARGIN</t>
  </si>
  <si>
    <t>Sales per Employee</t>
  </si>
  <si>
    <t>ACTUAL_SALES_PER_EMPL</t>
  </si>
  <si>
    <t>Dividends per Share</t>
  </si>
  <si>
    <t>EQY_DPS</t>
  </si>
  <si>
    <t>Total Cash Common Dividends</t>
  </si>
  <si>
    <t>IS_TOT_CASH_COM_DVD</t>
  </si>
  <si>
    <t>Depreciation Expense</t>
  </si>
  <si>
    <t>IS_DEPR_EXP</t>
  </si>
  <si>
    <t>Rental Expense</t>
  </si>
  <si>
    <t>BS_CURR_RENTAL_EXPENSE</t>
  </si>
  <si>
    <t>Source: Bloomberg</t>
  </si>
  <si>
    <t>Right click to show data transparency (not supported for all values)</t>
  </si>
  <si>
    <t>f</t>
  </si>
  <si>
    <t>Restaurant Brands International Inc (QSR CN) - Standardized</t>
  </si>
  <si>
    <t>FY 2015</t>
  </si>
  <si>
    <t>FY 2016</t>
  </si>
  <si>
    <t>FY 2017</t>
  </si>
  <si>
    <t>12/31/2015</t>
  </si>
  <si>
    <t>12/31/2016</t>
  </si>
  <si>
    <t>12/31/2017</t>
  </si>
  <si>
    <t xml:space="preserve">  + Cash, Cash Equivalents &amp; STI</t>
  </si>
  <si>
    <t>CASH_CASH_EQTY_STI_DETAILED</t>
  </si>
  <si>
    <t xml:space="preserve">    + Cash &amp; Cash Equivalents</t>
  </si>
  <si>
    <t>BS_CASH_NEAR_CASH_ITEM</t>
  </si>
  <si>
    <t xml:space="preserve">    + ST Investments</t>
  </si>
  <si>
    <t>BS_MKT_SEC_OTHER_ST_INVEST</t>
  </si>
  <si>
    <t xml:space="preserve">  + Accounts &amp; Notes Receiv</t>
  </si>
  <si>
    <t>BS_ACCT_NOTE_RCV</t>
  </si>
  <si>
    <t xml:space="preserve">  + Inventories</t>
  </si>
  <si>
    <t>BS_INVENTORIES</t>
  </si>
  <si>
    <t xml:space="preserve">    + Raw Materials</t>
  </si>
  <si>
    <t>INVTRY_RAW_MATERIALS</t>
  </si>
  <si>
    <t xml:space="preserve">    + Work In Process</t>
  </si>
  <si>
    <t>INVTRY_IN_PROGRESS</t>
  </si>
  <si>
    <t xml:space="preserve">    + Finished Goods</t>
  </si>
  <si>
    <t>INVTRY_FINISHED_GOODS</t>
  </si>
  <si>
    <t xml:space="preserve">    + Other Inventory</t>
  </si>
  <si>
    <t>BS_OTHER_INV</t>
  </si>
  <si>
    <t xml:space="preserve">  + Other ST Assets</t>
  </si>
  <si>
    <t>OTHER_CURRENT_ASSETS_DETAILED</t>
  </si>
  <si>
    <t xml:space="preserve">    + Prepaid Expenses</t>
  </si>
  <si>
    <t>BS_PREPAY</t>
  </si>
  <si>
    <t xml:space="preserve">    + Derivative &amp; Hedging Assets</t>
  </si>
  <si>
    <t>BS_DERIV_HEDGING_ASST_ST</t>
  </si>
  <si>
    <t xml:space="preserve">    + Assets Held-for-Sale</t>
  </si>
  <si>
    <t xml:space="preserve">    + Deferred Tax Assets</t>
  </si>
  <si>
    <t>BS_DEFERRED_TAX_ASSETS_ST</t>
  </si>
  <si>
    <t xml:space="preserve">    + Misc ST Assets</t>
  </si>
  <si>
    <t>BS_OTHER_CUR_ASSET_LESS_PREPAY</t>
  </si>
  <si>
    <t>Total Current Assets</t>
  </si>
  <si>
    <t>BS_CUR_ASSET_REPORT</t>
  </si>
  <si>
    <t xml:space="preserve">  + Property, Plant &amp; Equip, Net</t>
  </si>
  <si>
    <t>BS_NET_FIX_ASSET</t>
  </si>
  <si>
    <t xml:space="preserve">    + Property, Plant &amp; Equip</t>
  </si>
  <si>
    <t>BS_GROSS_FIX_ASSET</t>
  </si>
  <si>
    <t xml:space="preserve">    - Accumulated Depreciation</t>
  </si>
  <si>
    <t>BS_ACCUM_DEPR</t>
  </si>
  <si>
    <t xml:space="preserve">  + LT Investments &amp; Receivables</t>
  </si>
  <si>
    <t>BS_LT_INVEST</t>
  </si>
  <si>
    <t xml:space="preserve">    + LT Investments</t>
  </si>
  <si>
    <t>BS_LONG_TERM_INVESTMENTS</t>
  </si>
  <si>
    <t xml:space="preserve">  + Other LT Assets</t>
  </si>
  <si>
    <t>BS_OTHER_ASSETS_DEF_CHRG_OTHER</t>
  </si>
  <si>
    <t xml:space="preserve">    + Total Intangible Assets</t>
  </si>
  <si>
    <t>BS_DISCLOSED_INTANGIBLES</t>
  </si>
  <si>
    <t xml:space="preserve">    + Goodwill</t>
  </si>
  <si>
    <t>BS_GOODWILL</t>
  </si>
  <si>
    <t xml:space="preserve">    + Other Intangible Assets</t>
  </si>
  <si>
    <t>OTHER_INTANGIBLE_ASSETS_DETAILED</t>
  </si>
  <si>
    <t>BS_DERIV_HEDGING_ASST_LT</t>
  </si>
  <si>
    <t xml:space="preserve">    + Misc LT Assets</t>
  </si>
  <si>
    <t>OTHER_NONCURRENT_ASSETS_DETAILED</t>
  </si>
  <si>
    <t>Total Noncurrent Assets</t>
  </si>
  <si>
    <t>BS_TOT_NON_CUR_ASSET</t>
  </si>
  <si>
    <t>BS_TOT_ASSET</t>
  </si>
  <si>
    <t>Liabilities &amp; Shareholders' Equity</t>
  </si>
  <si>
    <t xml:space="preserve">  + Payables &amp; Accruals</t>
  </si>
  <si>
    <t>ACCT_PAYABLE_ACCRUALS_DETAILED</t>
  </si>
  <si>
    <t xml:space="preserve">    + Accounts Payable</t>
  </si>
  <si>
    <t>BS_ACCT_PAYABLE</t>
  </si>
  <si>
    <t xml:space="preserve">    + Accrued Taxes</t>
  </si>
  <si>
    <t>BS_TAXES_PAYABLE</t>
  </si>
  <si>
    <t xml:space="preserve">    + Interest &amp; Dividends Payable</t>
  </si>
  <si>
    <t>INTEREST_DIVIDENDS_PAYABLE</t>
  </si>
  <si>
    <t xml:space="preserve">    + Other Payables &amp; Accruals</t>
  </si>
  <si>
    <t>BS_ACCRUAL</t>
  </si>
  <si>
    <t xml:space="preserve">  + ST Debt</t>
  </si>
  <si>
    <t>BS_ST_BORROW</t>
  </si>
  <si>
    <t xml:space="preserve">    + ST Borrowings</t>
  </si>
  <si>
    <t>SHORT_TERM_DEBT_DETAILED</t>
  </si>
  <si>
    <t xml:space="preserve">    + ST Lease Liabilities</t>
  </si>
  <si>
    <t>ST_CAPITALIZED_LEASE_LIABILITIES</t>
  </si>
  <si>
    <t xml:space="preserve">      + ST Finance Leases</t>
  </si>
  <si>
    <t>ST_CAPITAL_LEASE_OBLIGATIONS</t>
  </si>
  <si>
    <t xml:space="preserve">      + ST Operating Leases</t>
  </si>
  <si>
    <t>BS_ST_OPERATING_LEASE_LIABS</t>
  </si>
  <si>
    <t xml:space="preserve">    + Current Portion of LT Debt</t>
  </si>
  <si>
    <t>BS_CURR_PORTION_LT_DEBT</t>
  </si>
  <si>
    <t xml:space="preserve">  + Other ST Liabilities</t>
  </si>
  <si>
    <t>OTHER_CURRENT_LIABS_SUB_DETAILED</t>
  </si>
  <si>
    <t xml:space="preserve">    + Deferred Revenue</t>
  </si>
  <si>
    <t>ST_DEFERRED_REVENUE</t>
  </si>
  <si>
    <t xml:space="preserve">    + Derivatives &amp; Hedging</t>
  </si>
  <si>
    <t>BS_DERIV_HEDGING_LIAB_ST</t>
  </si>
  <si>
    <t xml:space="preserve">    + Misc ST Liabilities</t>
  </si>
  <si>
    <t>OTHER_CURRENT_LIABS_DETAILED</t>
  </si>
  <si>
    <t>Total Current Liabilities</t>
  </si>
  <si>
    <t>BS_CUR_LIAB</t>
  </si>
  <si>
    <t xml:space="preserve">  + LT Debt</t>
  </si>
  <si>
    <t>BS_LT_BORROW</t>
  </si>
  <si>
    <t xml:space="preserve">    + LT Borrowings</t>
  </si>
  <si>
    <t>LONG_TERM_BORROWINGS_DETAILED</t>
  </si>
  <si>
    <t xml:space="preserve">    + LT Lease Liabilities</t>
  </si>
  <si>
    <t>LT_CAPITALIZED_LEASE_LIABILITIES</t>
  </si>
  <si>
    <t xml:space="preserve">      + LT Finance Leases</t>
  </si>
  <si>
    <t>LT_CAPITAL_LEASE_OBLIGATIONS</t>
  </si>
  <si>
    <t xml:space="preserve">      + LT Operating Leases</t>
  </si>
  <si>
    <t>BS_LT_OPERATING_LEASE_LIABS</t>
  </si>
  <si>
    <t xml:space="preserve">  + Other LT Liabilities</t>
  </si>
  <si>
    <t>OTHER_NONCUR_LIABS_SUB_DETAILED</t>
  </si>
  <si>
    <t xml:space="preserve">    + Accrued Liabilities</t>
  </si>
  <si>
    <t>BS_ACCRUED_LIABILITIES</t>
  </si>
  <si>
    <t xml:space="preserve">    + Pension Liabilities</t>
  </si>
  <si>
    <t>PENSION_LIABILITIES</t>
  </si>
  <si>
    <t xml:space="preserve">    + Pensions</t>
  </si>
  <si>
    <t>BS_PENSIONS_LT_LIABS</t>
  </si>
  <si>
    <t xml:space="preserve">    + Other Post-Ret Benefits</t>
  </si>
  <si>
    <t>BS_OPRB_LT_LIABS</t>
  </si>
  <si>
    <t>LT_DEFERRED_REVENUE</t>
  </si>
  <si>
    <t xml:space="preserve">    + Deferred Tax Liabilities</t>
  </si>
  <si>
    <t>BS_DEFERRED_TAX_LIABILITIES_LT</t>
  </si>
  <si>
    <t>BS_DERIV_HEDGING_LIAB_LT</t>
  </si>
  <si>
    <t xml:space="preserve">    + Misc LT Liabilities</t>
  </si>
  <si>
    <t>OTHER_NONCURRENT_LIABS_DETAILED</t>
  </si>
  <si>
    <t>Total Noncurrent Liabilities</t>
  </si>
  <si>
    <t>NON_CUR_LIAB</t>
  </si>
  <si>
    <t>BS_TOT_LIAB2</t>
  </si>
  <si>
    <t xml:space="preserve">  + Preferred Equity and Hybrid Capital</t>
  </si>
  <si>
    <t>PFD_EQTY_HYBRID_CAPITAL</t>
  </si>
  <si>
    <t xml:space="preserve">  + Share Capital &amp; APIC</t>
  </si>
  <si>
    <t>BS_SH_CAP_AND_APIC</t>
  </si>
  <si>
    <t xml:space="preserve">  - Treasury Stock</t>
  </si>
  <si>
    <t>BS_AMT_OF_TSY_STOCK</t>
  </si>
  <si>
    <t xml:space="preserve">  + Retained Earnings</t>
  </si>
  <si>
    <t>BS_PURE_RETAINED_EARNINGS</t>
  </si>
  <si>
    <t xml:space="preserve">  + Other Equity</t>
  </si>
  <si>
    <t>OTHER_EQUITY_RATIO</t>
  </si>
  <si>
    <t>Equity Before Minority Interest</t>
  </si>
  <si>
    <t>EQTY_BEF_MINORITY_INT_DETAILED</t>
  </si>
  <si>
    <t xml:space="preserve">  + Minority/Non Controlling Interest</t>
  </si>
  <si>
    <t>MINORITY_NONCONTROLLING_INTEREST</t>
  </si>
  <si>
    <t>Total Equity</t>
  </si>
  <si>
    <t>TOTAL_EQUITY</t>
  </si>
  <si>
    <t>Total Liabilities &amp; Equity</t>
  </si>
  <si>
    <t>TOT_LIAB_AND_EQY</t>
  </si>
  <si>
    <t>Shares Outstanding</t>
  </si>
  <si>
    <t>BS_SH_OUT</t>
  </si>
  <si>
    <t>Number of Treasury Shares</t>
  </si>
  <si>
    <t>BS_NUM_OF_TSY_SH</t>
  </si>
  <si>
    <t>Pension Obligations</t>
  </si>
  <si>
    <t>BS_PENSION_RSRV</t>
  </si>
  <si>
    <t>Future Minimum Operating Lease Obligations</t>
  </si>
  <si>
    <t>BS_FUTURE_MIN_OPER_LEASE_OBLIG</t>
  </si>
  <si>
    <t>Capital Leases - Total</t>
  </si>
  <si>
    <t>BS_TOTAL_CAPITAL_LEASES</t>
  </si>
  <si>
    <t>Options Granted During Period</t>
  </si>
  <si>
    <t>BS_OPTIONS_GRANTED</t>
  </si>
  <si>
    <t>Options Outstanding at Period End</t>
  </si>
  <si>
    <t>BS_OPTIONS_OUTSTANDING</t>
  </si>
  <si>
    <t>NET_DEBT</t>
  </si>
  <si>
    <t>Net Debt to Equity</t>
  </si>
  <si>
    <t>NET_DEBT_TO_SHRHLDR_EQTY</t>
  </si>
  <si>
    <t>Tangible Common Equity Ratio</t>
  </si>
  <si>
    <t>TCE_RATIO</t>
  </si>
  <si>
    <t>CUR_RATIO</t>
  </si>
  <si>
    <t>Cash Conversion Cycle</t>
  </si>
  <si>
    <t>CASH_CONVERSION_CYCLE</t>
  </si>
  <si>
    <t>Number of Employees</t>
  </si>
  <si>
    <t>NUM_OF_EMPLOYEES</t>
  </si>
  <si>
    <t>Cash from Operating Activities</t>
  </si>
  <si>
    <t xml:space="preserve">  + Net Income</t>
  </si>
  <si>
    <t>CF_NET_INC</t>
  </si>
  <si>
    <t xml:space="preserve">  + Depreciation &amp; Amortization</t>
  </si>
  <si>
    <t>CF_DEPR_AMORT</t>
  </si>
  <si>
    <t xml:space="preserve">  + Non-Cash Items</t>
  </si>
  <si>
    <t>NON_CASH_ITEMS_DETAILED</t>
  </si>
  <si>
    <t xml:space="preserve">    + Stock-Based Compensation</t>
  </si>
  <si>
    <t>CF_STOCK_BASED_COMPENSATION</t>
  </si>
  <si>
    <t xml:space="preserve">    + Deferred Income Taxes</t>
  </si>
  <si>
    <t>CF_DEF_INC_TAX</t>
  </si>
  <si>
    <t xml:space="preserve">    + Other Non-Cash Adj</t>
  </si>
  <si>
    <t>OTHER_NON_CASH_ADJ_LESS_DETAILED</t>
  </si>
  <si>
    <t xml:space="preserve">  + Chg in Non-Cash Work Cap</t>
  </si>
  <si>
    <t>CF_CHNG_NON_CASH_WORK_CAP</t>
  </si>
  <si>
    <t xml:space="preserve">    + (Inc) Dec in Inventories</t>
  </si>
  <si>
    <t>CF_CHANGE_IN_INVENTORIES</t>
  </si>
  <si>
    <t xml:space="preserve">    + Inc (Dec) in Accts Payable</t>
  </si>
  <si>
    <t>CF_CHANGE_IN_ACCOUNTS_PAYABLE</t>
  </si>
  <si>
    <t xml:space="preserve">    + Inc (Dec) in Other</t>
  </si>
  <si>
    <t>INC_DEC_IN_OT_OP_AST_LIAB_DETAIL</t>
  </si>
  <si>
    <t xml:space="preserve">  + Net Cash From Disc Ops</t>
  </si>
  <si>
    <t>CF_NET_CASH_DISCONT_OPS_OPER</t>
  </si>
  <si>
    <t>CF_CASH_FROM_OPER</t>
  </si>
  <si>
    <t>Cash from Investing Activities</t>
  </si>
  <si>
    <t xml:space="preserve">  + Change in Fixed &amp; Intang</t>
  </si>
  <si>
    <t>FIXED_INTANG_ASST_CHANGE</t>
  </si>
  <si>
    <t xml:space="preserve">    + Disp in Fixed &amp; Intang</t>
  </si>
  <si>
    <t>DISPOSAL_OF_FIXED_INTANG</t>
  </si>
  <si>
    <t xml:space="preserve">    + Disp of Fixed Prod Assets</t>
  </si>
  <si>
    <t>CF_DISPOSAL_OF_FIXED_PROD_ASSETS</t>
  </si>
  <si>
    <t xml:space="preserve">    + Disp of Intangible Assets</t>
  </si>
  <si>
    <t>CF_DISPOSAL_OF_INTANGIBLE_ASSETS</t>
  </si>
  <si>
    <t xml:space="preserve">    + Acq of Fixed &amp; Intang</t>
  </si>
  <si>
    <t>ACQUIS_OF_FIXED_INTANG</t>
  </si>
  <si>
    <t xml:space="preserve">    + Acq of Fixed Prod Assets</t>
  </si>
  <si>
    <t>CF_PURCHASE_OF_FIXED_PROD_ASSETS</t>
  </si>
  <si>
    <t xml:space="preserve">    + Acq of Intangible Assets</t>
  </si>
  <si>
    <t>CF_ACQUISITION_OF_INTANG_ASSETS</t>
  </si>
  <si>
    <t xml:space="preserve">  + Net Change in LT Investment</t>
  </si>
  <si>
    <t>NET_CHG_IN_LT_INVEST_DETAILED</t>
  </si>
  <si>
    <t xml:space="preserve">    + Dec in LT Investment</t>
  </si>
  <si>
    <t>CF_DECR_INVEST</t>
  </si>
  <si>
    <t xml:space="preserve">    + Inc in LT Investment</t>
  </si>
  <si>
    <t>CF_INCR_INVEST</t>
  </si>
  <si>
    <t xml:space="preserve">  + Net Cash From Acq &amp; Div</t>
  </si>
  <si>
    <t>CF_NT_CSH_RCVD_PD_FOR_ACQUIS_DIV</t>
  </si>
  <si>
    <t xml:space="preserve">    + Cash from Divestitures</t>
  </si>
  <si>
    <t>CF_CASH_FOR_DIVESTITURES</t>
  </si>
  <si>
    <t xml:space="preserve">    + Cash for Acq of Subs</t>
  </si>
  <si>
    <t>CF_CASH_FOR_ACQUIS_SUBSIDIARIES</t>
  </si>
  <si>
    <t xml:space="preserve">    + Cash for JVs</t>
  </si>
  <si>
    <t>CF_CASH_FOR_JOINT_VENTURES_ASSOC</t>
  </si>
  <si>
    <t xml:space="preserve">  + Other Investing Activities</t>
  </si>
  <si>
    <t>OTHER_INVESTING_ACT_DETAILED</t>
  </si>
  <si>
    <t>CF_NET_CASH_DISCONTINUED_OPS_INV</t>
  </si>
  <si>
    <t>CF_CASH_FROM_INV_ACT</t>
  </si>
  <si>
    <t>Cash from Financing Activities</t>
  </si>
  <si>
    <t xml:space="preserve">  + Dividends Paid</t>
  </si>
  <si>
    <t>CF_DVD_PAID</t>
  </si>
  <si>
    <t xml:space="preserve">  + Cash From (Repayment) Debt</t>
  </si>
  <si>
    <t>PROC_FR_REPAYMNTS_BOR_DETAILED</t>
  </si>
  <si>
    <t xml:space="preserve">    + Cash From (Repay) ST Debt</t>
  </si>
  <si>
    <t>CF_NET_CHG_ST_DEBT_CPTL_LEAS</t>
  </si>
  <si>
    <t xml:space="preserve">    + Cash From LT Debt</t>
  </si>
  <si>
    <t>CF_LT_DEBT_CAP_LEAS_PROCEEDS</t>
  </si>
  <si>
    <t xml:space="preserve">    + Repayments of LT Debt</t>
  </si>
  <si>
    <t>CF_LT_DEBT_CAP_LEAS_PAYMENT</t>
  </si>
  <si>
    <t xml:space="preserve">  + Cash (Repurchase) of Equity</t>
  </si>
  <si>
    <t>PROC_FR_REPURCH_EQTY_DETAILED</t>
  </si>
  <si>
    <t xml:space="preserve">    + Increase in Capital Stock</t>
  </si>
  <si>
    <t>CF_INCR_CAP_STOCK</t>
  </si>
  <si>
    <t xml:space="preserve">    + Decrease in Capital Stock</t>
  </si>
  <si>
    <t>CF_DECR_CAP_STOCK</t>
  </si>
  <si>
    <t xml:space="preserve">  + Other Financing Activities</t>
  </si>
  <si>
    <t>OTHER_FIN_AND_DEC_CAP</t>
  </si>
  <si>
    <t>CF_NET_CASH_DISCONTINUED_OPS_FIN</t>
  </si>
  <si>
    <t>CFF_ACTIVITIES_DETAILED</t>
  </si>
  <si>
    <t xml:space="preserve">  Effect of Foreign Exchange Rates</t>
  </si>
  <si>
    <t>CF_EFFECT_FOREIGN_EXCHANGES</t>
  </si>
  <si>
    <t>Net Changes in Cash</t>
  </si>
  <si>
    <t>CF_NET_CHNG_CASH</t>
  </si>
  <si>
    <t>Cash Paid for Taxes</t>
  </si>
  <si>
    <t>CF_CASH_PAID_FOR_TAX</t>
  </si>
  <si>
    <t>Cash Paid for Interest</t>
  </si>
  <si>
    <t>CF_ACT_CASH_PAID_FOR_INT_DEBT</t>
  </si>
  <si>
    <t>Trailing 12M EBITDA Margin</t>
  </si>
  <si>
    <t>Net Cash Paid for Acquisitions</t>
  </si>
  <si>
    <t>CF_NET_CASH_PAID_FOR_AQUIS</t>
  </si>
  <si>
    <t>Tax Benefit from Stock Options</t>
  </si>
  <si>
    <t>CF_TAX_BENEFIT_FRM_STOCK_OPTIONS</t>
  </si>
  <si>
    <t>Free Cash Flow</t>
  </si>
  <si>
    <t>CF_FREE_CASH_FLOW</t>
  </si>
  <si>
    <t>Free Cash Flow to Firm</t>
  </si>
  <si>
    <t>CF_FREE_CASH_FLOW_FIRM</t>
  </si>
  <si>
    <t>Free Cash Flow to Equity</t>
  </si>
  <si>
    <t>FREE_CASH_FLOW_EQUITY</t>
  </si>
  <si>
    <t>Free Cash Flow per Basic Share</t>
  </si>
  <si>
    <t>FREE_CASH_FLOW_PER_SH</t>
  </si>
  <si>
    <t>Price to Free Cash Flow</t>
  </si>
  <si>
    <t>PX_TO_FREE_CASH_FLOW</t>
  </si>
  <si>
    <t>Cash Flow to Net Income</t>
  </si>
  <si>
    <t>CASH_FLOW_TO_NET_INC</t>
  </si>
  <si>
    <t>QSR CN Equity- Company Financial (Multiple Periods)</t>
  </si>
  <si>
    <t>QSR CN Equity    Periodicity:A    Currency:USD    Estimate Source:BST    Actual Source:Bloomberg</t>
  </si>
  <si>
    <t>In Millions of USD</t>
  </si>
  <si>
    <t>2017 A (Rep)</t>
  </si>
  <si>
    <t>2018 A (Rep)</t>
  </si>
  <si>
    <t>2019 A (Rep)</t>
  </si>
  <si>
    <t>2020 A (Rep)</t>
  </si>
  <si>
    <t>2021 A (Rep)</t>
  </si>
  <si>
    <t>2022 A (Rep)</t>
  </si>
  <si>
    <t>2023 A (Rep)</t>
  </si>
  <si>
    <t>2024 A (Rep)</t>
  </si>
  <si>
    <t>2025 A (Rep)</t>
  </si>
  <si>
    <t>2026 A (Fwd)</t>
  </si>
  <si>
    <t>Field Expression</t>
  </si>
  <si>
    <t>Calcrt Field</t>
  </si>
  <si>
    <t>Segment Id</t>
  </si>
  <si>
    <t xml:space="preserve">  Revenue</t>
  </si>
  <si>
    <t>IS010</t>
  </si>
  <si>
    <t/>
  </si>
  <si>
    <t xml:space="preserve">    Tim Hortons - US &amp; Canada</t>
  </si>
  <si>
    <t>SEG2313114904 Segment</t>
  </si>
  <si>
    <t xml:space="preserve">      % of Total</t>
  </si>
  <si>
    <t xml:space="preserve">      Franchise &amp; Property</t>
  </si>
  <si>
    <t>SEG3182681008 Segment</t>
  </si>
  <si>
    <t xml:space="preserve">        % of Total</t>
  </si>
  <si>
    <t xml:space="preserve">      Advertising &amp; Other Services</t>
  </si>
  <si>
    <t>SEG6868973311 Segment</t>
  </si>
  <si>
    <t xml:space="preserve">      Supply Chain </t>
  </si>
  <si>
    <t>SEG1253111861 Segment</t>
  </si>
  <si>
    <t xml:space="preserve">      Company Restaurant - TH</t>
  </si>
  <si>
    <t>SEG6364209202 Segment</t>
  </si>
  <si>
    <t xml:space="preserve">    Burger King - US &amp; Canada</t>
  </si>
  <si>
    <t>SEG7424212245 Segment</t>
  </si>
  <si>
    <t>SEG6424336141 Segment</t>
  </si>
  <si>
    <t xml:space="preserve">      Company Restaurant</t>
  </si>
  <si>
    <t>SEG7868849415 Segment</t>
  </si>
  <si>
    <t>SEG1313238800 Segment</t>
  </si>
  <si>
    <t xml:space="preserve">    PLK - US &amp; Canada</t>
  </si>
  <si>
    <t>SEG6202017556 Segment</t>
  </si>
  <si>
    <t>SEG1757875970 Segment</t>
  </si>
  <si>
    <t>SEG5646778622 Segment</t>
  </si>
  <si>
    <t>SEG9535681274 Segment</t>
  </si>
  <si>
    <t xml:space="preserve">    Firehouse Subs - US &amp; Canada</t>
  </si>
  <si>
    <t>SEG1090920215 Segment</t>
  </si>
  <si>
    <t>SEG4424583933 Segment</t>
  </si>
  <si>
    <t>SEG8313486585 Segment</t>
  </si>
  <si>
    <t>SEG1960486319 Segment</t>
  </si>
  <si>
    <t xml:space="preserve">    International</t>
  </si>
  <si>
    <t>SEG3726769372 Segment</t>
  </si>
  <si>
    <t>SEG6393477335 Segment</t>
  </si>
  <si>
    <t>SEG1282379994 Segment</t>
  </si>
  <si>
    <t xml:space="preserve">    Restaurant Holdings (RH)</t>
  </si>
  <si>
    <t>SEG3017375921 Segment</t>
  </si>
  <si>
    <t xml:space="preserve">    Adjustment</t>
  </si>
  <si>
    <t>SEG5870206186 Segment</t>
  </si>
  <si>
    <t xml:space="preserve">    Inactive Segments</t>
  </si>
  <si>
    <t xml:space="preserve">      Advertising---- FHS</t>
  </si>
  <si>
    <t>SEG0000618916 Segment</t>
  </si>
  <si>
    <t xml:space="preserve">      Franchise-FHS</t>
  </si>
  <si>
    <t>SEG0000618912 Segment</t>
  </si>
  <si>
    <t xml:space="preserve">      Unallocated-Corporate</t>
  </si>
  <si>
    <t>SEG0000246515 Segment</t>
  </si>
  <si>
    <t xml:space="preserve">      Advertising---- Popeyes Louisiana Kitchen</t>
  </si>
  <si>
    <t>SEG0000477449 Segment</t>
  </si>
  <si>
    <t xml:space="preserve">      Franchise-PLK</t>
  </si>
  <si>
    <t>SEG0000246519 Segment</t>
  </si>
  <si>
    <t xml:space="preserve">      Advertising---- Burger King</t>
  </si>
  <si>
    <t>SEG0000477447 Segment</t>
  </si>
  <si>
    <t xml:space="preserve">      Company-FHS</t>
  </si>
  <si>
    <t>SEG0000618913 Segment</t>
  </si>
  <si>
    <t xml:space="preserve">      EMEA</t>
  </si>
  <si>
    <t>SEG0000246497 Segment</t>
  </si>
  <si>
    <t xml:space="preserve">      Company Owned -TH US &amp; Canada</t>
  </si>
  <si>
    <t>SEG2980070659 Segment</t>
  </si>
  <si>
    <t xml:space="preserve">      Burger King</t>
  </si>
  <si>
    <t>SEG0000246500 Segment</t>
  </si>
  <si>
    <t xml:space="preserve">      US and Canada</t>
  </si>
  <si>
    <t>SEG0000246538 Segment</t>
  </si>
  <si>
    <t xml:space="preserve">      LAC</t>
  </si>
  <si>
    <t>SEG0000246541 Segment</t>
  </si>
  <si>
    <t xml:space="preserve">      Company</t>
  </si>
  <si>
    <t>SEG0000246493 Segment</t>
  </si>
  <si>
    <t xml:space="preserve">      Franchise-BK</t>
  </si>
  <si>
    <t>SEG0000246527 Segment</t>
  </si>
  <si>
    <t xml:space="preserve">      APAC</t>
  </si>
  <si>
    <t>SEG0000246511 Segment</t>
  </si>
  <si>
    <t xml:space="preserve">      Tim Hortons</t>
  </si>
  <si>
    <t>SEG0000246517 Segment</t>
  </si>
  <si>
    <t xml:space="preserve">      Franchise-TH</t>
  </si>
  <si>
    <t>SEG0000246501 Segment</t>
  </si>
  <si>
    <t xml:space="preserve">      Firehouse Subs</t>
  </si>
  <si>
    <t>SEG0000618911 Segment</t>
  </si>
  <si>
    <t xml:space="preserve">      Company-TH</t>
  </si>
  <si>
    <t>SEG0000246513 Segment</t>
  </si>
  <si>
    <t xml:space="preserve">      Company-PLK</t>
  </si>
  <si>
    <t>SEG0000246504 Segment</t>
  </si>
  <si>
    <t xml:space="preserve">      PLK</t>
  </si>
  <si>
    <t>SEG0000246520 Segment</t>
  </si>
  <si>
    <t xml:space="preserve">      Advertising---- Tim Hortons</t>
  </si>
  <si>
    <t>SEG0000477448 Segment</t>
  </si>
  <si>
    <t xml:space="preserve">      International - Company Owned</t>
  </si>
  <si>
    <t>SEG5171282646 Segment</t>
  </si>
  <si>
    <t xml:space="preserve">  </t>
  </si>
  <si>
    <t xml:space="preserve">  Revenue Including Intersegment Revenue</t>
  </si>
  <si>
    <t>IS_REV_INCLUDING_INTERSEG_REV</t>
  </si>
  <si>
    <t>IC212</t>
  </si>
  <si>
    <t xml:space="preserve">  Organic Growth Rate</t>
  </si>
  <si>
    <t>IS_ORGANIC_GROWTH_RATE</t>
  </si>
  <si>
    <t>IS950</t>
  </si>
  <si>
    <t xml:space="preserve">  Same Store Sales</t>
  </si>
  <si>
    <t>SAME_STORE_SALES</t>
  </si>
  <si>
    <t>FS072</t>
  </si>
  <si>
    <t xml:space="preserve">      Tim Hortons- Canada</t>
  </si>
  <si>
    <t>SEG0000246534 Segment</t>
  </si>
  <si>
    <t xml:space="preserve">      Popeyes Louisiana Kitchen (PLK) - Rest of World</t>
  </si>
  <si>
    <t>SEG0000246537 Segment</t>
  </si>
  <si>
    <t xml:space="preserve">      Burger King - US</t>
  </si>
  <si>
    <t>SEG0000246532 Segment</t>
  </si>
  <si>
    <t xml:space="preserve">      International - Old</t>
  </si>
  <si>
    <t>SEG0000246503 Segment</t>
  </si>
  <si>
    <t xml:space="preserve">      US-TH</t>
  </si>
  <si>
    <t>SEG0000246540 Segment</t>
  </si>
  <si>
    <t xml:space="preserve">      PLK - US</t>
  </si>
  <si>
    <t>SEG0000246506 Segment</t>
  </si>
  <si>
    <t xml:space="preserve">      Burger King - Rest of World</t>
  </si>
  <si>
    <t>SEG0000246505 Segment</t>
  </si>
  <si>
    <t xml:space="preserve">      Tim Hortons - Rest of World</t>
  </si>
  <si>
    <t>SEG0000246509 Segment</t>
  </si>
  <si>
    <t xml:space="preserve">  Number of Locations (End)</t>
  </si>
  <si>
    <t>NUMBER_OF_LOCATIONS_END</t>
  </si>
  <si>
    <t>FS069</t>
  </si>
  <si>
    <t xml:space="preserve">  System Wide Sales Including Franchises</t>
  </si>
  <si>
    <t>SYS_WIDE_SALES_INCLUDING_FRANCH</t>
  </si>
  <si>
    <t>M4457</t>
  </si>
  <si>
    <t xml:space="preserve">      FHS-US</t>
  </si>
  <si>
    <t>SEG0000618908 Segment</t>
  </si>
  <si>
    <t xml:space="preserve">      Tim Hortons - International (Excluding U.S. &amp; Canada)</t>
  </si>
  <si>
    <t>SEG4881486730 Segment</t>
  </si>
  <si>
    <t xml:space="preserve">      Burger King - International (Excluding U.S. &amp; Canada)</t>
  </si>
  <si>
    <t>SEG7548194693 Segment</t>
  </si>
  <si>
    <t xml:space="preserve">      Popeyes Louisiana Kitchen (PLK) - International (Excluding U.S. and Canada)</t>
  </si>
  <si>
    <t>SEG8770389382 Segment</t>
  </si>
  <si>
    <t xml:space="preserve">      Firehouse Subs - International (Excluding U.S. &amp; Canada)</t>
  </si>
  <si>
    <t>SEG3659292041 Segment</t>
  </si>
  <si>
    <t xml:space="preserve">  System Sales Growth Percentage</t>
  </si>
  <si>
    <t>SYSTEM_SALES_GROWTH_PERCENTAGE</t>
  </si>
  <si>
    <t>M6247</t>
  </si>
  <si>
    <t xml:space="preserve">  Segment Results</t>
  </si>
  <si>
    <t>IS_SEGMENT_RESULTS</t>
  </si>
  <si>
    <t>IC222</t>
  </si>
  <si>
    <t xml:space="preserve">  EBITDA Margin</t>
  </si>
  <si>
    <t>CB_IS_EBITDA_MARGIN</t>
  </si>
  <si>
    <t>IC220</t>
  </si>
  <si>
    <t xml:space="preserve">  Cost of Revenue</t>
  </si>
  <si>
    <t>IS021</t>
  </si>
  <si>
    <t xml:space="preserve">  Selling General and Administrative CB</t>
  </si>
  <si>
    <t>CB_IS_SELLING_GENERAL_AND_ADMIN</t>
  </si>
  <si>
    <t>IC235</t>
  </si>
  <si>
    <t xml:space="preserve">  Advertising Expenses</t>
  </si>
  <si>
    <t>IS_ADVERTISING_EXPENSES</t>
  </si>
  <si>
    <t>IM557</t>
  </si>
  <si>
    <t xml:space="preserve">  Franchise And Other Regulatory Fee</t>
  </si>
  <si>
    <t>CB_IS_FRANCHISE_AND_OTHER_REG_FEE</t>
  </si>
  <si>
    <t>IL255</t>
  </si>
  <si>
    <t xml:space="preserve">  Occupancy and Other OpEx</t>
  </si>
  <si>
    <t>IS_OCCUPANCY_AND_OTHER_OPEX</t>
  </si>
  <si>
    <t>IC351</t>
  </si>
  <si>
    <t xml:space="preserve">  Depreciation &amp; Amortization</t>
  </si>
  <si>
    <t>CF011</t>
  </si>
  <si>
    <t xml:space="preserve">  Income (Loss) from Affiliates</t>
  </si>
  <si>
    <t>IS_EQY_EARN_FROM_INVEST_ASSOC</t>
  </si>
  <si>
    <t>IS085</t>
  </si>
  <si>
    <t xml:space="preserve">  Intracompany Intersegment Revenues</t>
  </si>
  <si>
    <t>INTRACOMPANY_INTERSEGMENT_REVS</t>
  </si>
  <si>
    <t>IM016</t>
  </si>
  <si>
    <t xml:space="preserve">  Capital Expenditures As Reported</t>
  </si>
  <si>
    <t>IS_CAPEX_AS_REPORTED</t>
  </si>
  <si>
    <t>IM168</t>
  </si>
  <si>
    <t xml:space="preserve">  Adjusted Revenue Company Basis</t>
  </si>
  <si>
    <t>CB_IS_ADJ_REVENUE</t>
  </si>
  <si>
    <t>IM727</t>
  </si>
  <si>
    <t xml:space="preserve">  Adjusted EBIT/Operating Income - As Reported</t>
  </si>
  <si>
    <t>IS_ADJ_EBIT_OP_INC_AS_REPORTED</t>
  </si>
  <si>
    <t>IS922</t>
  </si>
  <si>
    <t xml:space="preserve">  Adjusted EBITDA - As Reported</t>
  </si>
  <si>
    <t>IS_ADJUSTED_EBITDA_AS_REPORTED</t>
  </si>
  <si>
    <t>IS972</t>
  </si>
  <si>
    <t xml:space="preserve">  Property Plant &amp; Equipment Net</t>
  </si>
  <si>
    <t>BS032</t>
  </si>
  <si>
    <t xml:space="preserve">  Total Intangible Assets</t>
  </si>
  <si>
    <t>BS138</t>
  </si>
  <si>
    <t xml:space="preserve">  Goodwill</t>
  </si>
  <si>
    <t>BS161</t>
  </si>
  <si>
    <t>QSR CN Equity Periodicity:A Currency:USD Estimate Source:BST Actual Source:Bloomberg</t>
  </si>
  <si>
    <t>2027 A (Fwd)</t>
  </si>
  <si>
    <t>% of Total</t>
  </si>
  <si>
    <t>Franchise &amp; Property</t>
  </si>
  <si>
    <t>Advertising &amp; Other Services</t>
  </si>
  <si>
    <t>Supply Chain</t>
  </si>
  <si>
    <t>Company Restaurant - TH</t>
  </si>
  <si>
    <t>Restaurant Holdings (RH)</t>
  </si>
  <si>
    <t>Inactive Segments</t>
  </si>
  <si>
    <t>Advertising---- FHS</t>
  </si>
  <si>
    <t>Franchise-FHS</t>
  </si>
  <si>
    <t>Unallocated-Corporate</t>
  </si>
  <si>
    <t>Advertising---- Popeyes Louisiana Kitchen</t>
  </si>
  <si>
    <t>Franchise-PLK</t>
  </si>
  <si>
    <t>Advertising---- Burger King</t>
  </si>
  <si>
    <t>Company-FHS</t>
  </si>
  <si>
    <t>EMEA</t>
  </si>
  <si>
    <t>Company Owned -TH US &amp; Canada</t>
  </si>
  <si>
    <t>Burger King</t>
  </si>
  <si>
    <t>US and Canada</t>
  </si>
  <si>
    <t>LAC</t>
  </si>
  <si>
    <t>Franchise-BK</t>
  </si>
  <si>
    <t>APAC</t>
  </si>
  <si>
    <t>Tim Hortons</t>
  </si>
  <si>
    <t>Franchise-TH</t>
  </si>
  <si>
    <t>Firehouse Subs</t>
  </si>
  <si>
    <t>Company-TH</t>
  </si>
  <si>
    <t>Company-PLK</t>
  </si>
  <si>
    <t>Advertising---- Tim Hortons</t>
  </si>
  <si>
    <t>International - Company Owned</t>
  </si>
  <si>
    <t>Revenue Including Intersegment Revenue</t>
  </si>
  <si>
    <t>Organic Growth Rate</t>
  </si>
  <si>
    <t>Same Store Sales</t>
  </si>
  <si>
    <t>Tim Hortons- Canada</t>
  </si>
  <si>
    <t>Popeyes Louisiana Kitchen (PLK) - Rest of World</t>
  </si>
  <si>
    <t>Burger King - US</t>
  </si>
  <si>
    <t>International - Old</t>
  </si>
  <si>
    <t>US-TH</t>
  </si>
  <si>
    <t>PLK - US</t>
  </si>
  <si>
    <t>Burger King - Rest of World</t>
  </si>
  <si>
    <t>Tim Hortons - Rest of World</t>
  </si>
  <si>
    <t>Number of Locations (End)</t>
  </si>
  <si>
    <t>System Wide Sales Including Franchises</t>
  </si>
  <si>
    <t>FHS-US</t>
  </si>
  <si>
    <t>Tim Hortons - International (Excluding U.S. &amp; Canada)</t>
  </si>
  <si>
    <t>Burger King - International (Excluding U.S. &amp; Canada)</t>
  </si>
  <si>
    <t>Popeyes Louisiana Kitchen (PLK) - International (Excluding U.S. and Canada)</t>
  </si>
  <si>
    <t>Firehouse Subs - International (Excluding U.S. &amp; Canada)</t>
  </si>
  <si>
    <t>System Sales Growth Percentage</t>
  </si>
  <si>
    <t>Segment Results</t>
  </si>
  <si>
    <t>Cost of Revenue</t>
  </si>
  <si>
    <t>Selling General and Administrative CB</t>
  </si>
  <si>
    <t>Advertising Expenses</t>
  </si>
  <si>
    <t>Franchise And Other Regulatory Fee</t>
  </si>
  <si>
    <t>Occupancy and Other OpEx</t>
  </si>
  <si>
    <t>Depreciation &amp; Amortization</t>
  </si>
  <si>
    <t>Income (Loss) from Affiliates</t>
  </si>
  <si>
    <t>Intracompany Intersegment Revenues</t>
  </si>
  <si>
    <t>Capital Expenditures As Reported</t>
  </si>
  <si>
    <t>Adjusted Revenue Company Basis</t>
  </si>
  <si>
    <t>Adjusted EBIT/Operating Income - As Reported</t>
  </si>
  <si>
    <t>Adjusted EBITDA - As Reported</t>
  </si>
  <si>
    <t>Property Plant &amp; Equipment Net</t>
  </si>
  <si>
    <t>Total Intangible Assets</t>
  </si>
  <si>
    <t>Goodwill</t>
  </si>
  <si>
    <t>Global Store Counts Across Brands by Countries and Territories as of December 31, 2024</t>
  </si>
  <si>
    <t>Countries and Territories</t>
  </si>
  <si>
    <t>Popeyes</t>
  </si>
  <si>
    <t>Firehouse</t>
  </si>
  <si>
    <t>Total</t>
  </si>
  <si>
    <t>Albania</t>
  </si>
  <si>
    <t>Andorra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</si>
  <si>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</si>
  <si>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</si>
  <si>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</si>
  <si>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</si>
  <si>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</si>
  <si>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</si>
  <si>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</si>
  <si>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The Bahamas</t>
  </si>
  <si>
    <t>Bahrain</t>
  </si>
  <si>
    <t>Bangladesh</t>
  </si>
  <si>
    <t>Barbados</t>
  </si>
  <si>
    <t>Belarus</t>
  </si>
  <si>
    <t>Belgium</t>
  </si>
  <si>
    <t>Bolivia</t>
  </si>
  <si>
    <t>Bosnia Herzegovina</t>
  </si>
  <si>
    <t>Brazil</t>
  </si>
  <si>
    <t>Brunei</t>
  </si>
  <si>
    <t>Bulgaria</t>
  </si>
  <si>
    <t>Cambodia</t>
  </si>
  <si>
    <t>Canada</t>
  </si>
  <si>
    <t>Cayman Islands</t>
  </si>
  <si>
    <t>Chile</t>
  </si>
  <si>
    <t>China</t>
  </si>
  <si>
    <t>Colombia</t>
  </si>
  <si>
    <t>Costa Rica</t>
  </si>
  <si>
    <t>Croatia</t>
  </si>
  <si>
    <t>Curacao</t>
  </si>
  <si>
    <t>Cyprus</t>
  </si>
  <si>
    <t>Czech Republic</t>
  </si>
  <si>
    <t>Denmark</t>
  </si>
  <si>
    <t>Djibouti</t>
  </si>
  <si>
    <t>Dominican Republic</t>
  </si>
  <si>
    <t>Ecuador</t>
  </si>
  <si>
    <t>Egypt</t>
  </si>
  <si>
    <t>El Salvador</t>
  </si>
  <si>
    <t>Estonia</t>
  </si>
  <si>
    <t>Ethiopia</t>
  </si>
  <si>
    <t>Fiji</t>
  </si>
  <si>
    <t>Finland</t>
  </si>
  <si>
    <t>France</t>
  </si>
  <si>
    <t>French Polynesia</t>
  </si>
  <si>
    <t>Georgia</t>
  </si>
  <si>
    <t>Germany</t>
  </si>
  <si>
    <t>Ghana</t>
  </si>
  <si>
    <t>Gibraltar</t>
  </si>
  <si>
    <t>Greece</t>
  </si>
  <si>
    <t>Guadeloupe</t>
  </si>
  <si>
    <t>Guam</t>
  </si>
  <si>
    <t>Guatemala</t>
  </si>
  <si>
    <t>Guyana</t>
  </si>
  <si>
    <t>Honduras</t>
  </si>
  <si>
    <t>Hong Kong</t>
  </si>
  <si>
    <t>Hungary</t>
  </si>
  <si>
    <t>India</t>
  </si>
  <si>
    <t>Indonesia</t>
  </si>
  <si>
    <t>Iraq</t>
  </si>
  <si>
    <t>Ireland</t>
  </si>
  <si>
    <t>Israel</t>
  </si>
  <si>
    <t>Italy</t>
  </si>
  <si>
    <t>Ivory Coast</t>
  </si>
  <si>
    <t>Jamaica</t>
  </si>
  <si>
    <t>Japan</t>
  </si>
  <si>
    <t>Jordan</t>
  </si>
  <si>
    <t>Kazakhstan</t>
  </si>
  <si>
    <t>Kenya</t>
  </si>
  <si>
    <t>Kosovo</t>
  </si>
  <si>
    <t>Kuwait</t>
  </si>
  <si>
    <t>Latvia</t>
  </si>
  <si>
    <t>Lebanon</t>
  </si>
  <si>
    <t>Lithuania</t>
  </si>
  <si>
    <t>Luxembourg</t>
  </si>
  <si>
    <t>Macedonia</t>
  </si>
  <si>
    <t>Malaysia</t>
  </si>
  <si>
    <t>Maldives</t>
  </si>
  <si>
    <t>Malta</t>
  </si>
  <si>
    <t>Martinique</t>
  </si>
  <si>
    <t>Mauritius</t>
  </si>
  <si>
    <t>Mexico</t>
  </si>
  <si>
    <r>
      <rPr>
        <sz val="10"/>
        <color theme="1"/>
        <rFont val="Geom"/>
      </rPr>
      <t>Military</t>
    </r>
    <r>
      <rPr>
        <vertAlign val="superscript"/>
        <sz val="10"/>
        <color theme="1"/>
        <rFont val="Hurme Geometric Sans 3"/>
      </rPr>
      <t>1</t>
    </r>
  </si>
  <si>
    <t>Mongolia</t>
  </si>
  <si>
    <t>Montenegro</t>
  </si>
  <si>
    <t>Morocco</t>
  </si>
  <si>
    <t>Netherlands</t>
  </si>
  <si>
    <t>New Caledonia</t>
  </si>
  <si>
    <t>New Zealand</t>
  </si>
  <si>
    <t>Nicaragua</t>
  </si>
  <si>
    <t>Nigeria</t>
  </si>
  <si>
    <t>Norway</t>
  </si>
  <si>
    <t>Oman</t>
  </si>
  <si>
    <t>Pakistan</t>
  </si>
  <si>
    <t>Palestine</t>
  </si>
  <si>
    <t>Panama</t>
  </si>
  <si>
    <t>Paraguay</t>
  </si>
  <si>
    <t>Peru</t>
  </si>
  <si>
    <t>Philippines</t>
  </si>
  <si>
    <t>Poland</t>
  </si>
  <si>
    <t>Portugal</t>
  </si>
  <si>
    <t>Puerto Rico</t>
  </si>
  <si>
    <t>Qatar</t>
  </si>
  <si>
    <t>Reunion</t>
  </si>
  <si>
    <t>Romania</t>
  </si>
  <si>
    <t>Saint Kitts and Nevis</t>
  </si>
  <si>
    <t>Saudi Arabia</t>
  </si>
  <si>
    <t>Seychelles</t>
  </si>
  <si>
    <t>Singapore</t>
  </si>
  <si>
    <t>Slovakia</t>
  </si>
  <si>
    <t>South Africa</t>
  </si>
  <si>
    <t>South Korea</t>
  </si>
  <si>
    <t>Spain</t>
  </si>
  <si>
    <t>Sri Lanka</t>
  </si>
  <si>
    <t>St. Maarten</t>
  </si>
  <si>
    <t>Suriname</t>
  </si>
  <si>
    <t>Sweden</t>
  </si>
  <si>
    <t>Switzerland</t>
  </si>
  <si>
    <t>Taiwan</t>
  </si>
  <si>
    <t>Thailand</t>
  </si>
  <si>
    <t>Timor Leste</t>
  </si>
  <si>
    <t>Trinidad and Tobago</t>
  </si>
  <si>
    <t>Tunisia</t>
  </si>
  <si>
    <t>Turkey</t>
  </si>
  <si>
    <t>United Arab Emirates</t>
  </si>
  <si>
    <t>United Kingdom</t>
  </si>
  <si>
    <t>United States</t>
  </si>
  <si>
    <t>Uruguay</t>
  </si>
  <si>
    <t>Venezuela</t>
  </si>
  <si>
    <t>Vietnam</t>
  </si>
  <si>
    <t>1. Units physically located in LAC, EMEA and APAC that are managed by the US.</t>
  </si>
  <si>
    <t>Global Store Counts Across Brands by Countries and Territories</t>
  </si>
  <si>
    <t>Bahamas</t>
  </si>
  <si>
    <r>
      <rPr>
        <sz val="10"/>
        <color theme="1"/>
        <rFont val="Geom"/>
      </rPr>
      <t>Military</t>
    </r>
    <r>
      <rPr>
        <vertAlign val="superscript"/>
        <sz val="10"/>
        <color theme="1"/>
        <rFont val="Hurme Geometric Sans 3"/>
      </rPr>
      <t>1</t>
    </r>
  </si>
  <si>
    <t>Dsicontinued Operations</t>
  </si>
  <si>
    <t>Plus: Net Cash from Discontinued Operations</t>
  </si>
  <si>
    <t>Net Cash from Discontinued Operations</t>
  </si>
  <si>
    <t>proceeds/repayment ratio</t>
  </si>
  <si>
    <t>avg</t>
  </si>
  <si>
    <t>FY26 Comp Avg.</t>
  </si>
  <si>
    <t>FY26 Est. EBITDA</t>
  </si>
  <si>
    <t>FY26 Est. Net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</si>
</sst>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6" formatCode="&quot;$&quot;#,##0;[Red]\-&quot;$&quot;#,##0"/>
    <numFmt numFmtId="8" formatCode="&quot;$&quot;#,##0.00;[Red]\-&quot;$&quot;#,##0.00"/>
    <numFmt numFmtId="164" formatCode="#,##0_);\(#,##0\);\-\-_)"/>
    <numFmt numFmtId="165" formatCode="0.0%"/>
    <numFmt numFmtId="166" formatCode="0.000"/>
    <numFmt numFmtId="167" formatCode="#,##0.000_);\(#,##0.000\);\-\-_)"/>
    <numFmt numFmtId="168" formatCode="#,##0.000"/>
    <numFmt numFmtId="169" formatCode="#,##0;\(#,##0\)"/>
    <numFmt numFmtId="170" formatCode="#,##0.00;\(#,##0.00\)"/>
    <numFmt numFmtId="171" formatCode="#,##0.0"/>
    <numFmt numFmtId="172" formatCode="_-* #,##0_-;\(#,##0\)_-;_-* &quot;-&quot;_-;_-@"/>
    <numFmt numFmtId="173" formatCode="_-* #,##0.00_-;\-* #,##0.00_-;_-* &quot;-&quot;??_-;_-@"/>
    <numFmt numFmtId="174" formatCode="_-* #,##0.00_-;\(#,##0.00\)_-;_-* &quot;-&quot;_-;_-@"/>
    <numFmt numFmtId="175" formatCode="#,##0.00_);\(#,##0.00\);\-\-_)"/>
    <numFmt numFmtId="176" formatCode="0.0"/>
    <numFmt numFmtId="177" formatCode="_-* #,##0.0_-;\(#,##0.0\)_-;_-* &quot;-&quot;_-;_-@"/>
    <numFmt numFmtId="178" formatCode="&quot;$&quot;#,##0.00"/>
    <numFmt numFmtId="179" formatCode="_-&quot;$&quot;* #,##0_-;\-&quot;$&quot;* #,##0_-;_-&quot;$&quot;* &quot;-&quot;??_-;_-@"/>
    <numFmt numFmtId="180" formatCode="_-&quot;$&quot;* #,##0.00_-;\-&quot;$&quot;* #,##0.00_-;_-&quot;$&quot;* &quot;-&quot;??_-;_-@"/>
    <numFmt numFmtId="181" formatCode="&quot;$&quot;#,##0"/>
    <numFmt numFmtId="182" formatCode="0.0\x"/>
    <numFmt numFmtId="183" formatCode="m/d/yyyy"/>
    <numFmt numFmtId="184" formatCode="0&quot;M&quot;"/>
    <numFmt numFmtId="185" formatCode="\$#&quot;M&quot;"/>
    <numFmt numFmtId="186" formatCode="#,##0.00000"/>
    <numFmt numFmtId="187" formatCode="yyyy\-mm\-dd"/>
    <numFmt numFmtId="197" formatCode="#,##0.0000"/>
  </numFmts>
  <fonts count="68">
    <font>
      <sz val="10"/>
      <color rgb="FF000000"/>
      <name val="Arial"/>
      <scheme val="minor"/>
    </font>
    <font>
      <b/>
      <sz val="16"/>
      <color theme="1"/>
      <name val="Calibri"/>
    </font>
    <font>
      <b/>
      <sz val="12"/>
      <color theme="0"/>
      <name val="Calibri"/>
    </font>
    <font>
      <sz val="10"/>
      <name val="Arial"/>
    </font>
    <font>
      <b/>
      <sz val="12"/>
      <color theme="1"/>
      <name val="Calibri"/>
    </font>
    <font>
      <sz val="10"/>
      <color theme="1"/>
      <name val="Arial"/>
    </font>
    <font>
      <sz val="10"/>
      <color rgb="FF000000"/>
      <name val="Arial"/>
    </font>
    <font>
      <b/>
      <sz val="18"/>
      <color theme="1"/>
      <name val="Calibri"/>
    </font>
    <font>
      <b/>
      <sz val="12"/>
      <color rgb="FF000000"/>
      <name val="Calibri"/>
    </font>
    <font>
      <sz val="12"/>
      <color rgb="FF000000"/>
      <name val="Calibri"/>
    </font>
    <font>
      <sz val="12"/>
      <color rgb="FF083C92"/>
      <name val="Calibri"/>
    </font>
    <font>
      <sz val="12"/>
      <color theme="1"/>
      <name val="Calibri"/>
    </font>
    <font>
      <sz val="12"/>
      <color rgb="FF083C92"/>
      <name val="Arial"/>
    </font>
    <font>
      <sz val="12"/>
      <color theme="1"/>
      <name val="Arial"/>
    </font>
    <font>
      <sz val="12"/>
      <color rgb="FF000000"/>
      <name val="Arial"/>
    </font>
    <font>
      <sz val="10"/>
      <color rgb="FF083C92"/>
      <name val="Arial"/>
    </font>
    <font>
      <b/>
      <sz val="18"/>
      <color theme="4"/>
      <name val="Calibri"/>
    </font>
    <font>
      <b/>
      <sz val="12"/>
      <color rgb="FF083C92"/>
      <name val="Calibri"/>
    </font>
    <font>
      <i/>
      <sz val="12"/>
      <color rgb="FF000000"/>
      <name val="Calibri"/>
    </font>
    <font>
      <b/>
      <sz val="10"/>
      <color rgb="FFFFFFFF"/>
      <name val="Arial"/>
    </font>
    <font>
      <b/>
      <sz val="10"/>
      <color theme="1"/>
      <name val="Arial"/>
    </font>
    <font>
      <sz val="10"/>
      <color theme="0"/>
      <name val="Arial"/>
    </font>
    <font>
      <sz val="12"/>
      <color rgb="FF0000FF"/>
      <name val="Calibri"/>
    </font>
    <font>
      <b/>
      <sz val="12"/>
      <color rgb="FFFFFFFF"/>
      <name val="Calibri"/>
    </font>
    <font>
      <b/>
      <sz val="11"/>
      <color theme="1"/>
      <name val="Calibri"/>
    </font>
    <font>
      <b/>
      <sz val="11"/>
      <color rgb="FFFFFFFF"/>
      <name val="Calibri"/>
    </font>
    <font>
      <sz val="11"/>
      <color theme="1"/>
      <name val="Calibri"/>
    </font>
    <font>
      <sz val="10"/>
      <color theme="10"/>
      <name val="Arial"/>
    </font>
    <font>
      <b/>
      <sz val="14"/>
      <color rgb="FFFFFFFF"/>
      <name val="Calibri"/>
    </font>
    <font>
      <i/>
      <sz val="12"/>
      <color theme="1"/>
      <name val="Calibri"/>
    </font>
    <font>
      <sz val="12"/>
      <color theme="0"/>
      <name val="Calibri"/>
    </font>
    <font>
      <sz val="10"/>
      <color theme="1"/>
      <name val="Calibri"/>
    </font>
    <font>
      <b/>
      <sz val="10"/>
      <color theme="1"/>
      <name val="Calibri"/>
    </font>
    <font>
      <b/>
      <sz val="10"/>
      <color theme="0"/>
      <name val="Arial"/>
    </font>
    <font>
      <b/>
      <sz val="10"/>
      <color rgb="FF000000"/>
      <name val="Arial"/>
    </font>
    <font>
      <sz val="10"/>
      <color rgb="FF000000"/>
      <name val="Calibri"/>
    </font>
    <font>
      <sz val="10"/>
      <color theme="1"/>
      <name val="Arial"/>
      <scheme val="minor"/>
    </font>
    <font>
      <b/>
      <sz val="10"/>
      <color rgb="FFD6001C"/>
      <name val="Arial"/>
    </font>
    <font>
      <b/>
      <sz val="10"/>
      <color rgb="FFBFBFBF"/>
      <name val="Arial"/>
    </font>
    <font>
      <b/>
      <sz val="16"/>
      <color rgb="FFFFFFFF"/>
      <name val="Arial"/>
    </font>
    <font>
      <b/>
      <sz val="11"/>
      <color theme="1"/>
      <name val="Arial"/>
    </font>
    <font>
      <sz val="10"/>
      <color rgb="FF333333"/>
      <name val="Arial"/>
    </font>
    <font>
      <sz val="11"/>
      <color theme="1"/>
      <name val="Arial"/>
    </font>
    <font>
      <i/>
      <sz val="10"/>
      <color rgb="FF333333"/>
      <name val="Arial"/>
    </font>
    <font>
      <i/>
      <sz val="10"/>
      <color theme="1"/>
      <name val="Arial"/>
    </font>
    <font>
      <i/>
      <sz val="11"/>
      <color theme="1"/>
      <name val="Arial"/>
    </font>
    <font>
      <sz val="10"/>
      <color theme="1"/>
      <name val="Arial"/>
    </font>
    <font>
      <i/>
      <sz val="10"/>
      <color rgb="FF333333"/>
      <name val="Arial"/>
    </font>
    <font>
      <b/>
      <sz val="10"/>
      <color rgb="FFFFFFFF"/>
      <name val="Arial"/>
    </font>
    <font>
      <sz val="10"/>
      <color rgb="FF333333"/>
      <name val="Arial"/>
    </font>
    <font>
      <i/>
      <sz val="10"/>
      <color theme="1"/>
      <name val="Arial"/>
    </font>
    <font>
      <b/>
      <sz val="10"/>
      <color theme="1"/>
      <name val="Geom"/>
    </font>
    <font>
      <b/>
      <sz val="10"/>
      <color theme="0"/>
      <name val="Geom"/>
    </font>
    <font>
      <sz val="10"/>
      <color theme="1"/>
      <name val="Geom"/>
    </font>
    <font>
      <i/>
      <sz val="10"/>
      <color theme="1"/>
      <name val="Geom"/>
    </font>
    <font>
      <vertAlign val="superscript"/>
      <sz val="10"/>
      <color theme="1"/>
      <name val="Hurme Geometric Sans 3"/>
    </font>
    <font>
      <sz val="10"/>
      <color rgb="FF000000"/>
      <name val="Arial"/>
      <scheme val="minor"/>
    </font>
    <font>
      <sz val="12"/>
      <name val="Arial"/>
      <family val="2"/>
    </font>
    <font>
      <sz val="12"/>
      <color theme="1"/>
      <name val="Calibri"/>
      <family val="2"/>
    </font>
    <font>
      <sz val="10"/>
      <color rgb="FF083C92"/>
      <name val="Arial"/>
      <family val="2"/>
    </font>
    <font>
      <sz val="12"/>
      <color rgb="FF083C92"/>
      <name val="Calibri"/>
      <family val="2"/>
    </font>
    <font>
      <sz val="12"/>
      <color theme="4" tint="-0.499984740745262"/>
      <name val="Calibri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  <scheme val="minor"/>
    </font>
    <font>
      <b/>
      <sz val="12"/>
      <name val="Calibri"/>
      <family val="2"/>
    </font>
    <font>
      <sz val="12"/>
      <color rgb="FF083C92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D6001C"/>
        <bgColor rgb="FFD6001C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D5EEE2"/>
        <bgColor rgb="FFD5EEE2"/>
      </patternFill>
    </fill>
    <fill>
      <patternFill patternType="solid">
        <fgColor rgb="FFB6E2CC"/>
        <bgColor rgb="FFB6E2CC"/>
      </patternFill>
    </fill>
    <fill>
      <patternFill patternType="solid">
        <fgColor rgb="FF96D5B6"/>
        <bgColor rgb="FF96D5B6"/>
      </patternFill>
    </fill>
    <fill>
      <patternFill patternType="solid">
        <fgColor rgb="FF77C8A0"/>
        <bgColor rgb="FF77C8A0"/>
      </patternFill>
    </fill>
    <fill>
      <patternFill patternType="solid">
        <fgColor rgb="FF57BB8A"/>
        <bgColor rgb="FF57BB8A"/>
      </patternFill>
    </fill>
    <fill>
      <patternFill patternType="solid">
        <fgColor rgb="FFE0F3EA"/>
        <bgColor rgb="FFE0F3EA"/>
      </patternFill>
    </fill>
    <fill>
      <patternFill patternType="solid">
        <fgColor rgb="FFC2E7D5"/>
        <bgColor rgb="FFC2E7D5"/>
      </patternFill>
    </fill>
    <fill>
      <patternFill patternType="solid">
        <fgColor rgb="FFA4DAC0"/>
        <bgColor rgb="FFA4DAC0"/>
      </patternFill>
    </fill>
    <fill>
      <patternFill patternType="solid">
        <fgColor rgb="FF86CEAB"/>
        <bgColor rgb="FF86CEAB"/>
      </patternFill>
    </fill>
    <fill>
      <patternFill patternType="solid">
        <fgColor rgb="FF68C296"/>
        <bgColor rgb="FF68C296"/>
      </patternFill>
    </fill>
    <fill>
      <patternFill patternType="solid">
        <fgColor rgb="FFEBF7F1"/>
        <bgColor rgb="FFEBF7F1"/>
      </patternFill>
    </fill>
    <fill>
      <patternFill patternType="solid">
        <fgColor rgb="FFCEECDD"/>
        <bgColor rgb="FFCEECDD"/>
      </patternFill>
    </fill>
    <fill>
      <patternFill patternType="solid">
        <fgColor rgb="FFB1E0C9"/>
        <bgColor rgb="FFB1E0C9"/>
      </patternFill>
    </fill>
    <fill>
      <patternFill patternType="solid">
        <fgColor rgb="FF94D4B5"/>
        <bgColor rgb="FF94D4B5"/>
      </patternFill>
    </fill>
    <fill>
      <patternFill patternType="solid">
        <fgColor rgb="FFF6FBF9"/>
        <bgColor rgb="FFF6FBF9"/>
      </patternFill>
    </fill>
    <fill>
      <patternFill patternType="solid">
        <fgColor rgb="FFDAF0E5"/>
        <bgColor rgb="FFDAF0E5"/>
      </patternFill>
    </fill>
    <fill>
      <patternFill patternType="solid">
        <fgColor rgb="FFBEE5D2"/>
        <bgColor rgb="FFBEE5D2"/>
      </patternFill>
    </fill>
    <fill>
      <patternFill patternType="solid">
        <fgColor rgb="FFA2DABE"/>
        <bgColor rgb="FFA2DABE"/>
      </patternFill>
    </fill>
    <fill>
      <patternFill patternType="solid">
        <fgColor rgb="FFE5F5ED"/>
        <bgColor rgb="FFE5F5ED"/>
      </patternFill>
    </fill>
    <fill>
      <patternFill patternType="solid">
        <fgColor rgb="FFCAEADA"/>
        <bgColor rgb="FFCAEADA"/>
      </patternFill>
    </fill>
    <fill>
      <patternFill patternType="solid">
        <fgColor rgb="FFAFDFC7"/>
        <bgColor rgb="FFAFDFC7"/>
      </patternFill>
    </fill>
    <fill>
      <patternFill patternType="solid">
        <fgColor rgb="FFFFFF00"/>
        <bgColor rgb="FFFFFF00"/>
      </patternFill>
    </fill>
    <fill>
      <patternFill patternType="solid">
        <fgColor rgb="FF7F7F7F"/>
        <bgColor rgb="FF7F7F7F"/>
      </patternFill>
    </fill>
    <fill>
      <patternFill patternType="solid">
        <fgColor rgb="FF4F81BD"/>
        <bgColor rgb="FF4F81BD"/>
      </patternFill>
    </fill>
    <fill>
      <patternFill patternType="solid">
        <fgColor rgb="FFF2F2F2"/>
        <bgColor rgb="FFF2F2F2"/>
      </patternFill>
    </fill>
    <fill>
      <patternFill patternType="solid">
        <fgColor rgb="FFCCCCCC"/>
        <bgColor rgb="FFCCCCCC"/>
      </patternFill>
    </fill>
    <fill>
      <patternFill patternType="solid">
        <fgColor rgb="FFD9D9D9"/>
        <bgColor rgb="FFD9D9D9"/>
      </patternFill>
    </fill>
    <fill>
      <patternFill patternType="solid">
        <fgColor rgb="FFC8102E"/>
        <bgColor rgb="FFC8102E"/>
      </patternFill>
    </fill>
    <fill>
      <patternFill patternType="solid">
        <fgColor rgb="FFEBE3DF"/>
        <bgColor rgb="FFEBE3DF"/>
      </patternFill>
    </fill>
    <fill>
      <patternFill patternType="solid">
        <fgColor rgb="FFFFFF00"/>
        <bgColor indexed="64"/>
      </patternFill>
    </fill>
    <fill>
      <patternFill patternType="solid">
        <fgColor theme="2" tint="-0.14999847407452621"/>
        <bgColor rgb="FFFFFFFF"/>
      </patternFill>
    </fill>
  </fills>
  <borders count="7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B050"/>
      </bottom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6" fillId="0" borderId="0" applyFont="0" applyFill="0" applyBorder="0" applyAlignment="0" applyProtection="0"/>
  </cellStyleXfs>
  <cellXfs count="570">
    <xf numFmtId="0" fontId="0" fillId="0" borderId="0" xfId="0"/>
    <xf numFmtId="0" fontId="2" fillId="3" borderId="6" xfId="0" applyFont="1" applyFill="1" applyBorder="1" applyAlignment="1">
      <alignment horizontal="right"/>
    </xf>
    <xf numFmtId="0" fontId="4" fillId="2" borderId="6" xfId="0" applyFont="1" applyFill="1" applyBorder="1" applyAlignment="1">
      <alignment horizontal="right"/>
    </xf>
    <xf numFmtId="0" fontId="5" fillId="0" borderId="0" xfId="0" applyFont="1"/>
    <xf numFmtId="0" fontId="4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3" borderId="6" xfId="0" applyFont="1" applyFill="1" applyBorder="1" applyAlignment="1">
      <alignment horizontal="left" vertical="center"/>
    </xf>
    <xf numFmtId="0" fontId="4" fillId="3" borderId="6" xfId="0" applyFont="1" applyFill="1" applyBorder="1"/>
    <xf numFmtId="0" fontId="8" fillId="0" borderId="7" xfId="0" applyFont="1" applyBorder="1" applyAlignment="1">
      <alignment horizontal="left"/>
    </xf>
    <xf numFmtId="164" fontId="9" fillId="0" borderId="7" xfId="0" applyNumberFormat="1" applyFont="1" applyBorder="1"/>
    <xf numFmtId="0" fontId="9" fillId="0" borderId="7" xfId="0" applyFont="1" applyBorder="1"/>
    <xf numFmtId="0" fontId="9" fillId="0" borderId="0" xfId="0" applyFont="1" applyAlignment="1">
      <alignment horizontal="left"/>
    </xf>
    <xf numFmtId="164" fontId="9" fillId="0" borderId="0" xfId="0" applyNumberFormat="1" applyFont="1"/>
    <xf numFmtId="165" fontId="9" fillId="0" borderId="0" xfId="0" applyNumberFormat="1" applyFont="1"/>
    <xf numFmtId="165" fontId="10" fillId="0" borderId="0" xfId="0" applyNumberFormat="1" applyFont="1"/>
    <xf numFmtId="164" fontId="10" fillId="0" borderId="0" xfId="0" applyNumberFormat="1" applyFont="1"/>
    <xf numFmtId="164" fontId="9" fillId="0" borderId="0" xfId="0" applyNumberFormat="1" applyFont="1" applyAlignment="1">
      <alignment horizontal="left"/>
    </xf>
    <xf numFmtId="1" fontId="6" fillId="0" borderId="0" xfId="0" applyNumberFormat="1" applyFont="1"/>
    <xf numFmtId="166" fontId="8" fillId="0" borderId="0" xfId="0" applyNumberFormat="1" applyFont="1"/>
    <xf numFmtId="10" fontId="9" fillId="0" borderId="0" xfId="0" applyNumberFormat="1" applyFont="1"/>
    <xf numFmtId="10" fontId="10" fillId="0" borderId="0" xfId="0" applyNumberFormat="1" applyFont="1"/>
    <xf numFmtId="166" fontId="10" fillId="0" borderId="0" xfId="0" applyNumberFormat="1" applyFont="1"/>
    <xf numFmtId="166" fontId="9" fillId="0" borderId="0" xfId="0" applyNumberFormat="1" applyFont="1"/>
    <xf numFmtId="167" fontId="10" fillId="0" borderId="0" xfId="0" applyNumberFormat="1" applyFont="1"/>
    <xf numFmtId="167" fontId="11" fillId="0" borderId="0" xfId="0" applyNumberFormat="1" applyFont="1"/>
    <xf numFmtId="165" fontId="11" fillId="0" borderId="0" xfId="0" applyNumberFormat="1" applyFont="1"/>
    <xf numFmtId="0" fontId="10" fillId="0" borderId="0" xfId="0" applyFont="1"/>
    <xf numFmtId="3" fontId="10" fillId="0" borderId="0" xfId="0" applyNumberFormat="1" applyFont="1"/>
    <xf numFmtId="0" fontId="4" fillId="0" borderId="0" xfId="0" applyFont="1" applyAlignment="1">
      <alignment horizontal="left"/>
    </xf>
    <xf numFmtId="0" fontId="11" fillId="0" borderId="0" xfId="0" applyFont="1"/>
    <xf numFmtId="0" fontId="10" fillId="0" borderId="7" xfId="0" applyFont="1" applyBorder="1"/>
    <xf numFmtId="0" fontId="11" fillId="0" borderId="7" xfId="0" applyFont="1" applyBorder="1"/>
    <xf numFmtId="0" fontId="12" fillId="0" borderId="0" xfId="0" applyFont="1"/>
    <xf numFmtId="3" fontId="12" fillId="0" borderId="0" xfId="0" applyNumberFormat="1" applyFont="1"/>
    <xf numFmtId="10" fontId="13" fillId="0" borderId="0" xfId="0" applyNumberFormat="1" applyFont="1"/>
    <xf numFmtId="10" fontId="14" fillId="0" borderId="0" xfId="0" applyNumberFormat="1" applyFont="1"/>
    <xf numFmtId="10" fontId="12" fillId="0" borderId="0" xfId="0" applyNumberFormat="1" applyFont="1"/>
    <xf numFmtId="3" fontId="14" fillId="0" borderId="0" xfId="0" applyNumberFormat="1" applyFont="1"/>
    <xf numFmtId="3" fontId="13" fillId="0" borderId="0" xfId="0" applyNumberFormat="1" applyFont="1"/>
    <xf numFmtId="0" fontId="14" fillId="0" borderId="0" xfId="0" applyFont="1"/>
    <xf numFmtId="0" fontId="11" fillId="0" borderId="0" xfId="0" applyFont="1" applyAlignment="1">
      <alignment horizontal="left"/>
    </xf>
    <xf numFmtId="165" fontId="12" fillId="0" borderId="0" xfId="0" applyNumberFormat="1" applyFont="1"/>
    <xf numFmtId="168" fontId="13" fillId="0" borderId="0" xfId="0" applyNumberFormat="1" applyFont="1"/>
    <xf numFmtId="3" fontId="9" fillId="0" borderId="0" xfId="0" applyNumberFormat="1" applyFont="1"/>
    <xf numFmtId="0" fontId="4" fillId="0" borderId="7" xfId="0" applyFont="1" applyBorder="1" applyAlignment="1">
      <alignment horizontal="left"/>
    </xf>
    <xf numFmtId="0" fontId="12" fillId="0" borderId="7" xfId="0" applyFont="1" applyBorder="1"/>
    <xf numFmtId="0" fontId="14" fillId="0" borderId="7" xfId="0" applyFont="1" applyBorder="1"/>
    <xf numFmtId="4" fontId="12" fillId="0" borderId="0" xfId="0" applyNumberFormat="1" applyFont="1"/>
    <xf numFmtId="0" fontId="8" fillId="0" borderId="0" xfId="0" applyFont="1" applyAlignment="1">
      <alignment horizontal="left"/>
    </xf>
    <xf numFmtId="164" fontId="6" fillId="0" borderId="0" xfId="0" applyNumberFormat="1" applyFont="1"/>
    <xf numFmtId="164" fontId="15" fillId="0" borderId="0" xfId="0" applyNumberFormat="1" applyFont="1"/>
    <xf numFmtId="164" fontId="11" fillId="0" borderId="0" xfId="0" applyNumberFormat="1" applyFont="1"/>
    <xf numFmtId="0" fontId="9" fillId="0" borderId="0" xfId="0" applyFont="1"/>
    <xf numFmtId="165" fontId="6" fillId="0" borderId="0" xfId="0" applyNumberFormat="1" applyFont="1"/>
    <xf numFmtId="0" fontId="9" fillId="0" borderId="7" xfId="0" applyFont="1" applyBorder="1" applyAlignment="1">
      <alignment horizontal="left"/>
    </xf>
    <xf numFmtId="0" fontId="6" fillId="0" borderId="7" xfId="0" applyFont="1" applyBorder="1"/>
    <xf numFmtId="0" fontId="16" fillId="0" borderId="0" xfId="0" applyFont="1" applyAlignment="1">
      <alignment horizontal="left"/>
    </xf>
    <xf numFmtId="0" fontId="4" fillId="0" borderId="0" xfId="0" applyFont="1"/>
    <xf numFmtId="3" fontId="17" fillId="0" borderId="0" xfId="0" applyNumberFormat="1" applyFont="1"/>
    <xf numFmtId="1" fontId="9" fillId="0" borderId="0" xfId="0" applyNumberFormat="1" applyFont="1"/>
    <xf numFmtId="3" fontId="8" fillId="0" borderId="0" xfId="0" applyNumberFormat="1" applyFont="1"/>
    <xf numFmtId="1" fontId="9" fillId="0" borderId="0" xfId="0" applyNumberFormat="1" applyFont="1" applyAlignment="1">
      <alignment horizontal="right"/>
    </xf>
    <xf numFmtId="1" fontId="9" fillId="0" borderId="7" xfId="0" applyNumberFormat="1" applyFont="1" applyBorder="1" applyAlignment="1">
      <alignment horizontal="right"/>
    </xf>
    <xf numFmtId="0" fontId="8" fillId="0" borderId="8" xfId="0" applyFont="1" applyBorder="1" applyAlignment="1">
      <alignment horizontal="left"/>
    </xf>
    <xf numFmtId="3" fontId="8" fillId="0" borderId="8" xfId="0" applyNumberFormat="1" applyFont="1" applyBorder="1"/>
    <xf numFmtId="164" fontId="17" fillId="0" borderId="0" xfId="0" applyNumberFormat="1" applyFont="1"/>
    <xf numFmtId="164" fontId="8" fillId="0" borderId="0" xfId="0" applyNumberFormat="1" applyFont="1"/>
    <xf numFmtId="0" fontId="8" fillId="0" borderId="9" xfId="0" applyFont="1" applyBorder="1" applyAlignment="1">
      <alignment horizontal="left"/>
    </xf>
    <xf numFmtId="0" fontId="9" fillId="0" borderId="9" xfId="0" applyFont="1" applyBorder="1"/>
    <xf numFmtId="0" fontId="18" fillId="0" borderId="0" xfId="0" applyFont="1" applyAlignment="1">
      <alignment horizontal="left"/>
    </xf>
    <xf numFmtId="10" fontId="18" fillId="0" borderId="0" xfId="0" applyNumberFormat="1" applyFont="1"/>
    <xf numFmtId="0" fontId="16" fillId="0" borderId="0" xfId="0" applyFont="1" applyAlignment="1">
      <alignment horizontal="left" vertical="center"/>
    </xf>
    <xf numFmtId="164" fontId="10" fillId="0" borderId="7" xfId="0" applyNumberFormat="1" applyFont="1" applyBorder="1"/>
    <xf numFmtId="165" fontId="18" fillId="0" borderId="0" xfId="0" applyNumberFormat="1" applyFont="1"/>
    <xf numFmtId="0" fontId="8" fillId="0" borderId="10" xfId="0" applyFont="1" applyBorder="1" applyAlignment="1">
      <alignment horizontal="left"/>
    </xf>
    <xf numFmtId="164" fontId="8" fillId="0" borderId="10" xfId="0" applyNumberFormat="1" applyFont="1" applyBorder="1"/>
    <xf numFmtId="164" fontId="18" fillId="0" borderId="0" xfId="0" applyNumberFormat="1" applyFont="1" applyAlignment="1">
      <alignment horizontal="left"/>
    </xf>
    <xf numFmtId="164" fontId="8" fillId="0" borderId="0" xfId="0" applyNumberFormat="1" applyFont="1" applyAlignment="1">
      <alignment horizontal="left"/>
    </xf>
    <xf numFmtId="164" fontId="9" fillId="0" borderId="7" xfId="0" applyNumberFormat="1" applyFont="1" applyBorder="1" applyAlignment="1">
      <alignment horizontal="left"/>
    </xf>
    <xf numFmtId="164" fontId="8" fillId="0" borderId="10" xfId="0" applyNumberFormat="1" applyFont="1" applyBorder="1" applyAlignment="1">
      <alignment horizontal="left"/>
    </xf>
    <xf numFmtId="164" fontId="8" fillId="0" borderId="11" xfId="0" applyNumberFormat="1" applyFont="1" applyBorder="1" applyAlignment="1">
      <alignment horizontal="left"/>
    </xf>
    <xf numFmtId="164" fontId="8" fillId="0" borderId="11" xfId="0" applyNumberFormat="1" applyFont="1" applyBorder="1"/>
    <xf numFmtId="0" fontId="6" fillId="0" borderId="11" xfId="0" applyFont="1" applyBorder="1"/>
    <xf numFmtId="2" fontId="9" fillId="0" borderId="0" xfId="0" applyNumberFormat="1" applyFont="1"/>
    <xf numFmtId="9" fontId="9" fillId="0" borderId="0" xfId="0" applyNumberFormat="1" applyFont="1"/>
    <xf numFmtId="0" fontId="6" fillId="0" borderId="0" xfId="0" applyFont="1"/>
    <xf numFmtId="169" fontId="4" fillId="0" borderId="0" xfId="0" applyNumberFormat="1" applyFont="1" applyAlignment="1">
      <alignment horizontal="left"/>
    </xf>
    <xf numFmtId="169" fontId="11" fillId="0" borderId="0" xfId="0" applyNumberFormat="1" applyFont="1"/>
    <xf numFmtId="169" fontId="11" fillId="0" borderId="0" xfId="0" applyNumberFormat="1" applyFont="1" applyAlignment="1">
      <alignment horizontal="left"/>
    </xf>
    <xf numFmtId="169" fontId="10" fillId="0" borderId="0" xfId="0" applyNumberFormat="1" applyFont="1"/>
    <xf numFmtId="170" fontId="11" fillId="0" borderId="0" xfId="0" applyNumberFormat="1" applyFont="1" applyAlignment="1">
      <alignment horizontal="left"/>
    </xf>
    <xf numFmtId="171" fontId="10" fillId="0" borderId="0" xfId="0" applyNumberFormat="1" applyFont="1"/>
    <xf numFmtId="170" fontId="11" fillId="0" borderId="7" xfId="0" applyNumberFormat="1" applyFont="1" applyBorder="1" applyAlignment="1">
      <alignment horizontal="left"/>
    </xf>
    <xf numFmtId="170" fontId="4" fillId="0" borderId="0" xfId="0" applyNumberFormat="1" applyFont="1" applyAlignment="1">
      <alignment horizontal="left"/>
    </xf>
    <xf numFmtId="3" fontId="11" fillId="0" borderId="0" xfId="0" applyNumberFormat="1" applyFont="1"/>
    <xf numFmtId="172" fontId="4" fillId="0" borderId="0" xfId="0" applyNumberFormat="1" applyFont="1" applyAlignment="1">
      <alignment horizontal="left"/>
    </xf>
    <xf numFmtId="172" fontId="11" fillId="0" borderId="0" xfId="0" applyNumberFormat="1" applyFont="1"/>
    <xf numFmtId="167" fontId="9" fillId="0" borderId="0" xfId="0" applyNumberFormat="1" applyFont="1" applyAlignment="1">
      <alignment horizontal="left"/>
    </xf>
    <xf numFmtId="172" fontId="10" fillId="0" borderId="0" xfId="0" applyNumberFormat="1" applyFont="1"/>
    <xf numFmtId="172" fontId="11" fillId="0" borderId="0" xfId="0" applyNumberFormat="1" applyFont="1" applyAlignment="1">
      <alignment horizontal="left"/>
    </xf>
    <xf numFmtId="173" fontId="6" fillId="0" borderId="0" xfId="0" applyNumberFormat="1" applyFont="1"/>
    <xf numFmtId="174" fontId="10" fillId="0" borderId="0" xfId="0" applyNumberFormat="1" applyFont="1"/>
    <xf numFmtId="174" fontId="11" fillId="0" borderId="0" xfId="0" applyNumberFormat="1" applyFont="1"/>
    <xf numFmtId="172" fontId="11" fillId="0" borderId="7" xfId="0" applyNumberFormat="1" applyFont="1" applyBorder="1" applyAlignment="1">
      <alignment horizontal="left"/>
    </xf>
    <xf numFmtId="172" fontId="10" fillId="0" borderId="7" xfId="0" applyNumberFormat="1" applyFont="1" applyBorder="1"/>
    <xf numFmtId="172" fontId="4" fillId="0" borderId="8" xfId="0" applyNumberFormat="1" applyFont="1" applyBorder="1" applyAlignment="1">
      <alignment horizontal="left"/>
    </xf>
    <xf numFmtId="172" fontId="11" fillId="0" borderId="8" xfId="0" applyNumberFormat="1" applyFont="1" applyBorder="1"/>
    <xf numFmtId="164" fontId="9" fillId="0" borderId="8" xfId="0" applyNumberFormat="1" applyFont="1" applyBorder="1"/>
    <xf numFmtId="0" fontId="11" fillId="0" borderId="8" xfId="0" applyFont="1" applyBorder="1"/>
    <xf numFmtId="167" fontId="9" fillId="0" borderId="0" xfId="0" applyNumberFormat="1" applyFont="1"/>
    <xf numFmtId="175" fontId="10" fillId="0" borderId="0" xfId="0" applyNumberFormat="1" applyFont="1"/>
    <xf numFmtId="2" fontId="6" fillId="0" borderId="0" xfId="0" applyNumberFormat="1" applyFont="1"/>
    <xf numFmtId="0" fontId="2" fillId="3" borderId="12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0" fontId="9" fillId="0" borderId="19" xfId="0" applyFont="1" applyBorder="1"/>
    <xf numFmtId="0" fontId="11" fillId="0" borderId="20" xfId="0" applyFont="1" applyBorder="1"/>
    <xf numFmtId="0" fontId="11" fillId="0" borderId="21" xfId="0" applyFont="1" applyBorder="1"/>
    <xf numFmtId="0" fontId="11" fillId="0" borderId="19" xfId="0" applyFont="1" applyBorder="1"/>
    <xf numFmtId="2" fontId="11" fillId="0" borderId="0" xfId="0" applyNumberFormat="1" applyFont="1"/>
    <xf numFmtId="0" fontId="8" fillId="0" borderId="22" xfId="0" applyFont="1" applyBorder="1"/>
    <xf numFmtId="0" fontId="9" fillId="0" borderId="23" xfId="0" applyFont="1" applyBorder="1"/>
    <xf numFmtId="10" fontId="5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8" fillId="0" borderId="19" xfId="0" applyFont="1" applyBorder="1"/>
    <xf numFmtId="0" fontId="9" fillId="0" borderId="20" xfId="0" applyFont="1" applyBorder="1"/>
    <xf numFmtId="174" fontId="5" fillId="0" borderId="0" xfId="0" applyNumberFormat="1" applyFont="1"/>
    <xf numFmtId="176" fontId="20" fillId="0" borderId="0" xfId="0" applyNumberFormat="1" applyFont="1" applyAlignment="1">
      <alignment horizontal="center"/>
    </xf>
    <xf numFmtId="0" fontId="19" fillId="0" borderId="0" xfId="0" applyFont="1" applyAlignment="1">
      <alignment horizontal="center" vertical="center" textRotation="90"/>
    </xf>
    <xf numFmtId="177" fontId="21" fillId="0" borderId="0" xfId="0" applyNumberFormat="1" applyFont="1"/>
    <xf numFmtId="0" fontId="8" fillId="2" borderId="22" xfId="0" applyFont="1" applyFill="1" applyBorder="1"/>
    <xf numFmtId="0" fontId="4" fillId="2" borderId="24" xfId="0" applyFont="1" applyFill="1" applyBorder="1"/>
    <xf numFmtId="0" fontId="4" fillId="2" borderId="25" xfId="0" applyFont="1" applyFill="1" applyBorder="1"/>
    <xf numFmtId="0" fontId="4" fillId="2" borderId="26" xfId="0" applyFont="1" applyFill="1" applyBorder="1"/>
    <xf numFmtId="0" fontId="11" fillId="0" borderId="0" xfId="0" applyFont="1" applyAlignment="1">
      <alignment vertical="center"/>
    </xf>
    <xf numFmtId="165" fontId="20" fillId="0" borderId="0" xfId="0" applyNumberFormat="1" applyFont="1" applyAlignment="1">
      <alignment horizontal="center"/>
    </xf>
    <xf numFmtId="178" fontId="5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172" fontId="22" fillId="0" borderId="0" xfId="0" applyNumberFormat="1" applyFont="1" applyAlignment="1">
      <alignment horizontal="left"/>
    </xf>
    <xf numFmtId="0" fontId="23" fillId="3" borderId="22" xfId="0" applyFont="1" applyFill="1" applyBorder="1" applyAlignment="1">
      <alignment wrapText="1"/>
    </xf>
    <xf numFmtId="0" fontId="23" fillId="3" borderId="22" xfId="0" applyFont="1" applyFill="1" applyBorder="1" applyAlignment="1">
      <alignment horizontal="center" wrapText="1"/>
    </xf>
    <xf numFmtId="0" fontId="9" fillId="4" borderId="22" xfId="0" applyFont="1" applyFill="1" applyBorder="1" applyAlignment="1">
      <alignment wrapText="1"/>
    </xf>
    <xf numFmtId="2" fontId="9" fillId="4" borderId="22" xfId="0" applyNumberFormat="1" applyFont="1" applyFill="1" applyBorder="1" applyAlignment="1">
      <alignment horizontal="right" wrapText="1"/>
    </xf>
    <xf numFmtId="6" fontId="9" fillId="4" borderId="22" xfId="0" applyNumberFormat="1" applyFont="1" applyFill="1" applyBorder="1" applyAlignment="1">
      <alignment wrapText="1"/>
    </xf>
    <xf numFmtId="0" fontId="9" fillId="0" borderId="22" xfId="0" applyFont="1" applyBorder="1"/>
    <xf numFmtId="0" fontId="9" fillId="4" borderId="22" xfId="0" applyFont="1" applyFill="1" applyBorder="1"/>
    <xf numFmtId="8" fontId="9" fillId="4" borderId="22" xfId="0" applyNumberFormat="1" applyFont="1" applyFill="1" applyBorder="1" applyAlignment="1">
      <alignment horizontal="right" wrapText="1"/>
    </xf>
    <xf numFmtId="180" fontId="9" fillId="0" borderId="22" xfId="0" applyNumberFormat="1" applyFont="1" applyBorder="1"/>
    <xf numFmtId="172" fontId="24" fillId="0" borderId="0" xfId="0" applyNumberFormat="1" applyFont="1"/>
    <xf numFmtId="172" fontId="5" fillId="0" borderId="0" xfId="0" applyNumberFormat="1" applyFont="1"/>
    <xf numFmtId="177" fontId="5" fillId="0" borderId="0" xfId="0" applyNumberFormat="1" applyFont="1"/>
    <xf numFmtId="10" fontId="11" fillId="0" borderId="0" xfId="0" applyNumberFormat="1" applyFont="1"/>
    <xf numFmtId="172" fontId="25" fillId="3" borderId="27" xfId="0" applyNumberFormat="1" applyFont="1" applyFill="1" applyBorder="1"/>
    <xf numFmtId="172" fontId="5" fillId="3" borderId="28" xfId="0" applyNumberFormat="1" applyFont="1" applyFill="1" applyBorder="1"/>
    <xf numFmtId="172" fontId="5" fillId="3" borderId="29" xfId="0" applyNumberFormat="1" applyFont="1" applyFill="1" applyBorder="1"/>
    <xf numFmtId="2" fontId="9" fillId="0" borderId="7" xfId="0" applyNumberFormat="1" applyFont="1" applyBorder="1"/>
    <xf numFmtId="10" fontId="5" fillId="0" borderId="21" xfId="0" applyNumberFormat="1" applyFont="1" applyBorder="1"/>
    <xf numFmtId="172" fontId="27" fillId="0" borderId="0" xfId="0" applyNumberFormat="1" applyFont="1"/>
    <xf numFmtId="172" fontId="5" fillId="0" borderId="7" xfId="0" applyNumberFormat="1" applyFont="1" applyBorder="1"/>
    <xf numFmtId="10" fontId="5" fillId="0" borderId="31" xfId="0" applyNumberFormat="1" applyFont="1" applyBorder="1"/>
    <xf numFmtId="172" fontId="26" fillId="0" borderId="0" xfId="0" applyNumberFormat="1" applyFont="1"/>
    <xf numFmtId="10" fontId="5" fillId="0" borderId="0" xfId="0" applyNumberFormat="1" applyFont="1"/>
    <xf numFmtId="172" fontId="23" fillId="0" borderId="7" xfId="0" applyNumberFormat="1" applyFont="1" applyBorder="1" applyAlignment="1">
      <alignment horizontal="left" wrapText="1"/>
    </xf>
    <xf numFmtId="172" fontId="11" fillId="0" borderId="7" xfId="0" applyNumberFormat="1" applyFont="1" applyBorder="1"/>
    <xf numFmtId="172" fontId="23" fillId="3" borderId="17" xfId="0" applyNumberFormat="1" applyFont="1" applyFill="1" applyBorder="1" applyAlignment="1">
      <alignment horizontal="left" wrapText="1"/>
    </xf>
    <xf numFmtId="172" fontId="23" fillId="3" borderId="6" xfId="0" applyNumberFormat="1" applyFont="1" applyFill="1" applyBorder="1" applyAlignment="1">
      <alignment horizontal="center"/>
    </xf>
    <xf numFmtId="172" fontId="11" fillId="3" borderId="6" xfId="0" applyNumberFormat="1" applyFont="1" applyFill="1" applyBorder="1"/>
    <xf numFmtId="172" fontId="23" fillId="3" borderId="18" xfId="0" applyNumberFormat="1" applyFont="1" applyFill="1" applyBorder="1" applyAlignment="1">
      <alignment horizontal="center"/>
    </xf>
    <xf numFmtId="172" fontId="23" fillId="3" borderId="24" xfId="0" applyNumberFormat="1" applyFont="1" applyFill="1" applyBorder="1"/>
    <xf numFmtId="172" fontId="23" fillId="3" borderId="25" xfId="0" applyNumberFormat="1" applyFont="1" applyFill="1" applyBorder="1" applyAlignment="1">
      <alignment horizontal="center"/>
    </xf>
    <xf numFmtId="172" fontId="11" fillId="4" borderId="6" xfId="0" applyNumberFormat="1" applyFont="1" applyFill="1" applyBorder="1"/>
    <xf numFmtId="0" fontId="11" fillId="0" borderId="20" xfId="0" applyFont="1" applyBorder="1" applyAlignment="1">
      <alignment horizontal="left"/>
    </xf>
    <xf numFmtId="174" fontId="11" fillId="0" borderId="0" xfId="0" applyNumberFormat="1" applyFont="1" applyAlignment="1">
      <alignment horizontal="right"/>
    </xf>
    <xf numFmtId="181" fontId="11" fillId="0" borderId="0" xfId="0" applyNumberFormat="1" applyFont="1" applyAlignment="1">
      <alignment horizontal="right"/>
    </xf>
    <xf numFmtId="10" fontId="11" fillId="0" borderId="0" xfId="0" applyNumberFormat="1" applyFont="1" applyAlignment="1">
      <alignment horizontal="right"/>
    </xf>
    <xf numFmtId="4" fontId="11" fillId="4" borderId="29" xfId="0" applyNumberFormat="1" applyFont="1" applyFill="1" applyBorder="1" applyAlignment="1">
      <alignment horizontal="right"/>
    </xf>
    <xf numFmtId="4" fontId="11" fillId="4" borderId="18" xfId="0" applyNumberFormat="1" applyFont="1" applyFill="1" applyBorder="1" applyAlignment="1">
      <alignment horizontal="right"/>
    </xf>
    <xf numFmtId="4" fontId="11" fillId="0" borderId="0" xfId="0" applyNumberFormat="1" applyFont="1"/>
    <xf numFmtId="172" fontId="4" fillId="2" borderId="32" xfId="0" applyNumberFormat="1" applyFont="1" applyFill="1" applyBorder="1"/>
    <xf numFmtId="174" fontId="4" fillId="2" borderId="33" xfId="0" applyNumberFormat="1" applyFont="1" applyFill="1" applyBorder="1" applyAlignment="1">
      <alignment horizontal="right"/>
    </xf>
    <xf numFmtId="181" fontId="4" fillId="2" borderId="33" xfId="0" applyNumberFormat="1" applyFont="1" applyFill="1" applyBorder="1" applyAlignment="1">
      <alignment horizontal="right"/>
    </xf>
    <xf numFmtId="10" fontId="4" fillId="2" borderId="33" xfId="0" applyNumberFormat="1" applyFont="1" applyFill="1" applyBorder="1" applyAlignment="1">
      <alignment horizontal="right"/>
    </xf>
    <xf numFmtId="174" fontId="4" fillId="2" borderId="34" xfId="0" applyNumberFormat="1" applyFont="1" applyFill="1" applyBorder="1" applyAlignment="1">
      <alignment horizontal="right"/>
    </xf>
    <xf numFmtId="172" fontId="4" fillId="0" borderId="30" xfId="0" applyNumberFormat="1" applyFont="1" applyBorder="1"/>
    <xf numFmtId="174" fontId="4" fillId="0" borderId="7" xfId="0" applyNumberFormat="1" applyFont="1" applyBorder="1"/>
    <xf numFmtId="172" fontId="11" fillId="4" borderId="25" xfId="0" applyNumberFormat="1" applyFont="1" applyFill="1" applyBorder="1"/>
    <xf numFmtId="0" fontId="4" fillId="4" borderId="25" xfId="0" applyFont="1" applyFill="1" applyBorder="1"/>
    <xf numFmtId="4" fontId="4" fillId="4" borderId="26" xfId="0" applyNumberFormat="1" applyFont="1" applyFill="1" applyBorder="1" applyAlignment="1">
      <alignment horizontal="right"/>
    </xf>
    <xf numFmtId="172" fontId="11" fillId="3" borderId="17" xfId="0" applyNumberFormat="1" applyFont="1" applyFill="1" applyBorder="1"/>
    <xf numFmtId="172" fontId="11" fillId="3" borderId="24" xfId="0" applyNumberFormat="1" applyFont="1" applyFill="1" applyBorder="1"/>
    <xf numFmtId="172" fontId="23" fillId="3" borderId="26" xfId="0" applyNumberFormat="1" applyFont="1" applyFill="1" applyBorder="1" applyAlignment="1">
      <alignment horizontal="center"/>
    </xf>
    <xf numFmtId="172" fontId="11" fillId="0" borderId="20" xfId="0" applyNumberFormat="1" applyFont="1" applyBorder="1"/>
    <xf numFmtId="172" fontId="11" fillId="4" borderId="18" xfId="0" applyNumberFormat="1" applyFont="1" applyFill="1" applyBorder="1"/>
    <xf numFmtId="172" fontId="4" fillId="0" borderId="23" xfId="0" applyNumberFormat="1" applyFont="1" applyBorder="1"/>
    <xf numFmtId="4" fontId="4" fillId="0" borderId="11" xfId="0" applyNumberFormat="1" applyFont="1" applyBorder="1" applyAlignment="1">
      <alignment horizontal="right"/>
    </xf>
    <xf numFmtId="181" fontId="4" fillId="0" borderId="11" xfId="0" applyNumberFormat="1" applyFont="1" applyBorder="1"/>
    <xf numFmtId="179" fontId="4" fillId="0" borderId="11" xfId="0" applyNumberFormat="1" applyFont="1" applyBorder="1"/>
    <xf numFmtId="10" fontId="4" fillId="4" borderId="33" xfId="0" applyNumberFormat="1" applyFont="1" applyFill="1" applyBorder="1"/>
    <xf numFmtId="4" fontId="4" fillId="4" borderId="34" xfId="0" applyNumberFormat="1" applyFont="1" applyFill="1" applyBorder="1" applyAlignment="1">
      <alignment horizontal="right"/>
    </xf>
    <xf numFmtId="172" fontId="4" fillId="2" borderId="27" xfId="0" applyNumberFormat="1" applyFont="1" applyFill="1" applyBorder="1"/>
    <xf numFmtId="172" fontId="11" fillId="2" borderId="28" xfId="0" applyNumberFormat="1" applyFont="1" applyFill="1" applyBorder="1"/>
    <xf numFmtId="10" fontId="4" fillId="2" borderId="29" xfId="0" applyNumberFormat="1" applyFont="1" applyFill="1" applyBorder="1" applyAlignment="1">
      <alignment horizontal="right"/>
    </xf>
    <xf numFmtId="10" fontId="4" fillId="0" borderId="31" xfId="0" applyNumberFormat="1" applyFont="1" applyBorder="1" applyAlignment="1">
      <alignment horizontal="right"/>
    </xf>
    <xf numFmtId="172" fontId="11" fillId="2" borderId="33" xfId="0" applyNumberFormat="1" applyFont="1" applyFill="1" applyBorder="1"/>
    <xf numFmtId="10" fontId="4" fillId="2" borderId="34" xfId="0" applyNumberFormat="1" applyFont="1" applyFill="1" applyBorder="1" applyAlignment="1">
      <alignment horizontal="right"/>
    </xf>
    <xf numFmtId="0" fontId="26" fillId="0" borderId="0" xfId="0" applyFont="1"/>
    <xf numFmtId="172" fontId="28" fillId="0" borderId="0" xfId="0" applyNumberFormat="1" applyFont="1"/>
    <xf numFmtId="172" fontId="4" fillId="3" borderId="35" xfId="0" applyNumberFormat="1" applyFont="1" applyFill="1" applyBorder="1"/>
    <xf numFmtId="172" fontId="5" fillId="3" borderId="35" xfId="0" applyNumberFormat="1" applyFont="1" applyFill="1" applyBorder="1"/>
    <xf numFmtId="0" fontId="5" fillId="4" borderId="6" xfId="0" applyFont="1" applyFill="1" applyBorder="1"/>
    <xf numFmtId="0" fontId="5" fillId="4" borderId="6" xfId="0" applyFont="1" applyFill="1" applyBorder="1" applyAlignment="1">
      <alignment horizontal="right"/>
    </xf>
    <xf numFmtId="182" fontId="11" fillId="0" borderId="0" xfId="0" applyNumberFormat="1" applyFont="1" applyAlignment="1">
      <alignment horizontal="right"/>
    </xf>
    <xf numFmtId="183" fontId="11" fillId="0" borderId="0" xfId="0" applyNumberFormat="1" applyFont="1"/>
    <xf numFmtId="178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/>
    </xf>
    <xf numFmtId="178" fontId="5" fillId="0" borderId="0" xfId="0" applyNumberFormat="1" applyFont="1"/>
    <xf numFmtId="172" fontId="4" fillId="0" borderId="7" xfId="0" applyNumberFormat="1" applyFont="1" applyBorder="1"/>
    <xf numFmtId="14" fontId="4" fillId="0" borderId="7" xfId="0" applyNumberFormat="1" applyFont="1" applyBorder="1"/>
    <xf numFmtId="0" fontId="4" fillId="0" borderId="36" xfId="0" applyFont="1" applyBorder="1"/>
    <xf numFmtId="0" fontId="4" fillId="0" borderId="36" xfId="0" applyFont="1" applyBorder="1" applyAlignment="1">
      <alignment horizontal="center"/>
    </xf>
    <xf numFmtId="0" fontId="4" fillId="0" borderId="36" xfId="0" applyFont="1" applyBorder="1" applyAlignment="1">
      <alignment horizontal="right"/>
    </xf>
    <xf numFmtId="0" fontId="4" fillId="5" borderId="35" xfId="0" applyFont="1" applyFill="1" applyBorder="1" applyAlignment="1">
      <alignment horizontal="right"/>
    </xf>
    <xf numFmtId="0" fontId="5" fillId="0" borderId="36" xfId="0" applyFont="1" applyBorder="1"/>
    <xf numFmtId="14" fontId="11" fillId="0" borderId="0" xfId="0" applyNumberFormat="1" applyFont="1"/>
    <xf numFmtId="14" fontId="11" fillId="0" borderId="0" xfId="0" applyNumberFormat="1" applyFont="1" applyAlignment="1">
      <alignment horizontal="center"/>
    </xf>
    <xf numFmtId="14" fontId="9" fillId="0" borderId="0" xfId="0" applyNumberFormat="1" applyFont="1"/>
    <xf numFmtId="14" fontId="11" fillId="0" borderId="0" xfId="0" applyNumberFormat="1" applyFont="1" applyAlignment="1">
      <alignment horizontal="right"/>
    </xf>
    <xf numFmtId="14" fontId="11" fillId="5" borderId="6" xfId="0" applyNumberFormat="1" applyFont="1" applyFill="1" applyBorder="1" applyAlignment="1">
      <alignment horizontal="right"/>
    </xf>
    <xf numFmtId="177" fontId="11" fillId="0" borderId="0" xfId="0" applyNumberFormat="1" applyFont="1" applyAlignment="1">
      <alignment horizontal="right"/>
    </xf>
    <xf numFmtId="4" fontId="11" fillId="0" borderId="0" xfId="0" applyNumberFormat="1" applyFont="1" applyAlignment="1">
      <alignment horizontal="right"/>
    </xf>
    <xf numFmtId="4" fontId="11" fillId="5" borderId="6" xfId="0" applyNumberFormat="1" applyFont="1" applyFill="1" applyBorder="1" applyAlignment="1">
      <alignment horizontal="right"/>
    </xf>
    <xf numFmtId="172" fontId="4" fillId="0" borderId="0" xfId="0" applyNumberFormat="1" applyFont="1"/>
    <xf numFmtId="179" fontId="4" fillId="0" borderId="0" xfId="0" applyNumberFormat="1" applyFont="1"/>
    <xf numFmtId="179" fontId="4" fillId="5" borderId="6" xfId="0" applyNumberFormat="1" applyFont="1" applyFill="1" applyBorder="1"/>
    <xf numFmtId="172" fontId="29" fillId="0" borderId="7" xfId="0" applyNumberFormat="1" applyFont="1" applyBorder="1"/>
    <xf numFmtId="165" fontId="11" fillId="0" borderId="7" xfId="0" applyNumberFormat="1" applyFont="1" applyBorder="1"/>
    <xf numFmtId="165" fontId="11" fillId="5" borderId="25" xfId="0" applyNumberFormat="1" applyFont="1" applyFill="1" applyBorder="1"/>
    <xf numFmtId="172" fontId="4" fillId="5" borderId="6" xfId="0" applyNumberFormat="1" applyFont="1" applyFill="1" applyBorder="1"/>
    <xf numFmtId="172" fontId="11" fillId="0" borderId="0" xfId="0" applyNumberFormat="1" applyFont="1" applyAlignment="1">
      <alignment horizontal="right"/>
    </xf>
    <xf numFmtId="172" fontId="29" fillId="0" borderId="0" xfId="0" applyNumberFormat="1" applyFont="1"/>
    <xf numFmtId="165" fontId="11" fillId="5" borderId="6" xfId="0" applyNumberFormat="1" applyFont="1" applyFill="1" applyBorder="1"/>
    <xf numFmtId="172" fontId="11" fillId="0" borderId="7" xfId="0" applyNumberFormat="1" applyFont="1" applyBorder="1" applyAlignment="1">
      <alignment horizontal="right"/>
    </xf>
    <xf numFmtId="172" fontId="11" fillId="5" borderId="25" xfId="0" applyNumberFormat="1" applyFont="1" applyFill="1" applyBorder="1" applyAlignment="1">
      <alignment horizontal="right"/>
    </xf>
    <xf numFmtId="172" fontId="4" fillId="0" borderId="0" xfId="0" applyNumberFormat="1" applyFont="1" applyAlignment="1">
      <alignment horizontal="right"/>
    </xf>
    <xf numFmtId="172" fontId="4" fillId="5" borderId="6" xfId="0" applyNumberFormat="1" applyFont="1" applyFill="1" applyBorder="1" applyAlignment="1">
      <alignment horizontal="right"/>
    </xf>
    <xf numFmtId="172" fontId="11" fillId="5" borderId="6" xfId="0" applyNumberFormat="1" applyFont="1" applyFill="1" applyBorder="1" applyAlignment="1">
      <alignment horizontal="right"/>
    </xf>
    <xf numFmtId="172" fontId="13" fillId="0" borderId="0" xfId="0" applyNumberFormat="1" applyFont="1"/>
    <xf numFmtId="165" fontId="13" fillId="0" borderId="0" xfId="0" applyNumberFormat="1" applyFont="1"/>
    <xf numFmtId="172" fontId="11" fillId="0" borderId="36" xfId="0" applyNumberFormat="1" applyFont="1" applyBorder="1"/>
    <xf numFmtId="172" fontId="11" fillId="0" borderId="36" xfId="0" applyNumberFormat="1" applyFont="1" applyBorder="1" applyAlignment="1">
      <alignment horizontal="right"/>
    </xf>
    <xf numFmtId="172" fontId="11" fillId="5" borderId="35" xfId="0" applyNumberFormat="1" applyFont="1" applyFill="1" applyBorder="1" applyAlignment="1">
      <alignment horizontal="right"/>
    </xf>
    <xf numFmtId="182" fontId="13" fillId="0" borderId="0" xfId="0" applyNumberFormat="1" applyFont="1"/>
    <xf numFmtId="10" fontId="6" fillId="5" borderId="6" xfId="0" applyNumberFormat="1" applyFont="1" applyFill="1" applyBorder="1"/>
    <xf numFmtId="183" fontId="13" fillId="0" borderId="0" xfId="0" applyNumberFormat="1" applyFont="1"/>
    <xf numFmtId="172" fontId="11" fillId="0" borderId="0" xfId="0" applyNumberFormat="1" applyFont="1" applyAlignment="1">
      <alignment horizontal="center"/>
    </xf>
    <xf numFmtId="177" fontId="11" fillId="5" borderId="25" xfId="0" applyNumberFormat="1" applyFont="1" applyFill="1" applyBorder="1"/>
    <xf numFmtId="178" fontId="13" fillId="0" borderId="0" xfId="0" applyNumberFormat="1" applyFont="1"/>
    <xf numFmtId="179" fontId="4" fillId="5" borderId="37" xfId="0" applyNumberFormat="1" applyFont="1" applyFill="1" applyBorder="1"/>
    <xf numFmtId="0" fontId="13" fillId="0" borderId="0" xfId="0" applyFont="1"/>
    <xf numFmtId="184" fontId="5" fillId="0" borderId="0" xfId="0" applyNumberFormat="1" applyFont="1"/>
    <xf numFmtId="185" fontId="5" fillId="0" borderId="0" xfId="0" applyNumberFormat="1" applyFont="1"/>
    <xf numFmtId="172" fontId="4" fillId="0" borderId="36" xfId="0" applyNumberFormat="1" applyFont="1" applyBorder="1"/>
    <xf numFmtId="172" fontId="5" fillId="0" borderId="36" xfId="0" applyNumberFormat="1" applyFont="1" applyBorder="1"/>
    <xf numFmtId="177" fontId="30" fillId="6" borderId="22" xfId="0" applyNumberFormat="1" applyFont="1" applyFill="1" applyBorder="1"/>
    <xf numFmtId="10" fontId="4" fillId="0" borderId="39" xfId="0" applyNumberFormat="1" applyFont="1" applyBorder="1" applyAlignment="1">
      <alignment horizontal="center"/>
    </xf>
    <xf numFmtId="165" fontId="4" fillId="0" borderId="41" xfId="0" applyNumberFormat="1" applyFont="1" applyBorder="1" applyAlignment="1">
      <alignment horizontal="center"/>
    </xf>
    <xf numFmtId="178" fontId="11" fillId="7" borderId="22" xfId="0" applyNumberFormat="1" applyFont="1" applyFill="1" applyBorder="1" applyAlignment="1">
      <alignment horizontal="center"/>
    </xf>
    <xf numFmtId="178" fontId="11" fillId="8" borderId="22" xfId="0" applyNumberFormat="1" applyFont="1" applyFill="1" applyBorder="1" applyAlignment="1">
      <alignment horizontal="center"/>
    </xf>
    <xf numFmtId="178" fontId="11" fillId="9" borderId="22" xfId="0" applyNumberFormat="1" applyFont="1" applyFill="1" applyBorder="1" applyAlignment="1">
      <alignment horizontal="center"/>
    </xf>
    <xf numFmtId="178" fontId="11" fillId="10" borderId="22" xfId="0" applyNumberFormat="1" applyFont="1" applyFill="1" applyBorder="1" applyAlignment="1">
      <alignment horizontal="center"/>
    </xf>
    <xf numFmtId="178" fontId="11" fillId="11" borderId="22" xfId="0" applyNumberFormat="1" applyFont="1" applyFill="1" applyBorder="1" applyAlignment="1">
      <alignment horizontal="center"/>
    </xf>
    <xf numFmtId="0" fontId="11" fillId="0" borderId="36" xfId="0" applyFont="1" applyBorder="1"/>
    <xf numFmtId="3" fontId="11" fillId="0" borderId="36" xfId="0" applyNumberFormat="1" applyFont="1" applyBorder="1"/>
    <xf numFmtId="178" fontId="11" fillId="12" borderId="22" xfId="0" applyNumberFormat="1" applyFont="1" applyFill="1" applyBorder="1" applyAlignment="1">
      <alignment horizontal="center"/>
    </xf>
    <xf numFmtId="178" fontId="11" fillId="13" borderId="22" xfId="0" applyNumberFormat="1" applyFont="1" applyFill="1" applyBorder="1" applyAlignment="1">
      <alignment horizontal="center"/>
    </xf>
    <xf numFmtId="178" fontId="11" fillId="14" borderId="22" xfId="0" applyNumberFormat="1" applyFont="1" applyFill="1" applyBorder="1" applyAlignment="1">
      <alignment horizontal="center"/>
    </xf>
    <xf numFmtId="178" fontId="11" fillId="15" borderId="22" xfId="0" applyNumberFormat="1" applyFont="1" applyFill="1" applyBorder="1" applyAlignment="1">
      <alignment horizontal="center"/>
    </xf>
    <xf numFmtId="178" fontId="11" fillId="16" borderId="22" xfId="0" applyNumberFormat="1" applyFont="1" applyFill="1" applyBorder="1" applyAlignment="1">
      <alignment horizontal="center"/>
    </xf>
    <xf numFmtId="178" fontId="11" fillId="17" borderId="22" xfId="0" applyNumberFormat="1" applyFont="1" applyFill="1" applyBorder="1" applyAlignment="1">
      <alignment horizontal="center"/>
    </xf>
    <xf numFmtId="178" fontId="11" fillId="18" borderId="22" xfId="0" applyNumberFormat="1" applyFont="1" applyFill="1" applyBorder="1" applyAlignment="1">
      <alignment horizontal="center"/>
    </xf>
    <xf numFmtId="178" fontId="11" fillId="19" borderId="22" xfId="0" applyNumberFormat="1" applyFont="1" applyFill="1" applyBorder="1" applyAlignment="1">
      <alignment horizontal="center"/>
    </xf>
    <xf numFmtId="178" fontId="11" fillId="20" borderId="22" xfId="0" applyNumberFormat="1" applyFont="1" applyFill="1" applyBorder="1" applyAlignment="1">
      <alignment horizontal="center"/>
    </xf>
    <xf numFmtId="172" fontId="20" fillId="0" borderId="0" xfId="0" applyNumberFormat="1" applyFont="1"/>
    <xf numFmtId="178" fontId="11" fillId="21" borderId="22" xfId="0" applyNumberFormat="1" applyFont="1" applyFill="1" applyBorder="1" applyAlignment="1">
      <alignment horizontal="center"/>
    </xf>
    <xf numFmtId="178" fontId="11" fillId="22" borderId="22" xfId="0" applyNumberFormat="1" applyFont="1" applyFill="1" applyBorder="1" applyAlignment="1">
      <alignment horizontal="center"/>
    </xf>
    <xf numFmtId="178" fontId="11" fillId="23" borderId="22" xfId="0" applyNumberFormat="1" applyFont="1" applyFill="1" applyBorder="1" applyAlignment="1">
      <alignment horizontal="center"/>
    </xf>
    <xf numFmtId="178" fontId="11" fillId="24" borderId="22" xfId="0" applyNumberFormat="1" applyFont="1" applyFill="1" applyBorder="1" applyAlignment="1">
      <alignment horizontal="center"/>
    </xf>
    <xf numFmtId="178" fontId="11" fillId="4" borderId="22" xfId="0" applyNumberFormat="1" applyFont="1" applyFill="1" applyBorder="1" applyAlignment="1">
      <alignment horizontal="center"/>
    </xf>
    <xf numFmtId="178" fontId="11" fillId="25" borderId="22" xfId="0" applyNumberFormat="1" applyFont="1" applyFill="1" applyBorder="1" applyAlignment="1">
      <alignment horizontal="center"/>
    </xf>
    <xf numFmtId="178" fontId="11" fillId="26" borderId="22" xfId="0" applyNumberFormat="1" applyFont="1" applyFill="1" applyBorder="1" applyAlignment="1">
      <alignment horizontal="center"/>
    </xf>
    <xf numFmtId="178" fontId="11" fillId="27" borderId="22" xfId="0" applyNumberFormat="1" applyFont="1" applyFill="1" applyBorder="1" applyAlignment="1">
      <alignment horizontal="center"/>
    </xf>
    <xf numFmtId="10" fontId="11" fillId="0" borderId="36" xfId="0" applyNumberFormat="1" applyFont="1" applyBorder="1"/>
    <xf numFmtId="181" fontId="4" fillId="0" borderId="0" xfId="0" applyNumberFormat="1" applyFont="1"/>
    <xf numFmtId="172" fontId="6" fillId="0" borderId="0" xfId="0" applyNumberFormat="1" applyFont="1"/>
    <xf numFmtId="0" fontId="31" fillId="0" borderId="22" xfId="0" applyFont="1" applyBorder="1"/>
    <xf numFmtId="10" fontId="32" fillId="0" borderId="39" xfId="0" applyNumberFormat="1" applyFont="1" applyBorder="1" applyAlignment="1">
      <alignment horizontal="center"/>
    </xf>
    <xf numFmtId="10" fontId="32" fillId="0" borderId="41" xfId="0" applyNumberFormat="1" applyFont="1" applyBorder="1" applyAlignment="1">
      <alignment horizontal="center"/>
    </xf>
    <xf numFmtId="10" fontId="31" fillId="0" borderId="22" xfId="0" applyNumberFormat="1" applyFont="1" applyBorder="1" applyAlignment="1">
      <alignment horizontal="center"/>
    </xf>
    <xf numFmtId="9" fontId="11" fillId="0" borderId="0" xfId="0" applyNumberFormat="1" applyFont="1" applyAlignment="1">
      <alignment horizontal="right"/>
    </xf>
    <xf numFmtId="179" fontId="4" fillId="28" borderId="6" xfId="0" applyNumberFormat="1" applyFont="1" applyFill="1" applyBorder="1" applyAlignment="1">
      <alignment horizontal="center"/>
    </xf>
    <xf numFmtId="176" fontId="4" fillId="0" borderId="39" xfId="0" applyNumberFormat="1" applyFont="1" applyBorder="1" applyAlignment="1">
      <alignment horizontal="center"/>
    </xf>
    <xf numFmtId="0" fontId="11" fillId="0" borderId="22" xfId="0" applyFont="1" applyBorder="1"/>
    <xf numFmtId="182" fontId="4" fillId="0" borderId="39" xfId="0" applyNumberFormat="1" applyFont="1" applyBorder="1" applyAlignment="1">
      <alignment horizontal="center"/>
    </xf>
    <xf numFmtId="10" fontId="4" fillId="0" borderId="41" xfId="0" applyNumberFormat="1" applyFont="1" applyBorder="1" applyAlignment="1">
      <alignment horizontal="center"/>
    </xf>
    <xf numFmtId="10" fontId="31" fillId="7" borderId="22" xfId="0" applyNumberFormat="1" applyFont="1" applyFill="1" applyBorder="1" applyAlignment="1">
      <alignment horizontal="center"/>
    </xf>
    <xf numFmtId="0" fontId="23" fillId="3" borderId="47" xfId="0" applyFont="1" applyFill="1" applyBorder="1" applyAlignment="1">
      <alignment vertical="center"/>
    </xf>
    <xf numFmtId="0" fontId="9" fillId="3" borderId="48" xfId="0" applyFont="1" applyFill="1" applyBorder="1" applyAlignment="1">
      <alignment wrapText="1"/>
    </xf>
    <xf numFmtId="0" fontId="9" fillId="3" borderId="49" xfId="0" applyFont="1" applyFill="1" applyBorder="1" applyAlignment="1">
      <alignment wrapText="1"/>
    </xf>
    <xf numFmtId="0" fontId="8" fillId="0" borderId="50" xfId="0" applyFont="1" applyBorder="1" applyAlignment="1">
      <alignment wrapText="1"/>
    </xf>
    <xf numFmtId="0" fontId="9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8" fillId="0" borderId="51" xfId="0" applyFont="1" applyBorder="1" applyAlignment="1">
      <alignment wrapText="1"/>
    </xf>
    <xf numFmtId="0" fontId="9" fillId="0" borderId="50" xfId="0" applyFont="1" applyBorder="1"/>
    <xf numFmtId="8" fontId="9" fillId="0" borderId="0" xfId="0" applyNumberFormat="1" applyFont="1" applyAlignment="1">
      <alignment horizontal="right" wrapText="1"/>
    </xf>
    <xf numFmtId="10" fontId="9" fillId="0" borderId="51" xfId="0" applyNumberFormat="1" applyFont="1" applyBorder="1" applyAlignment="1">
      <alignment horizontal="right" wrapText="1"/>
    </xf>
    <xf numFmtId="0" fontId="9" fillId="0" borderId="52" xfId="0" applyFont="1" applyBorder="1"/>
    <xf numFmtId="0" fontId="9" fillId="0" borderId="7" xfId="0" applyFont="1" applyBorder="1" applyAlignment="1">
      <alignment wrapText="1"/>
    </xf>
    <xf numFmtId="0" fontId="9" fillId="0" borderId="53" xfId="0" applyFont="1" applyBorder="1" applyAlignment="1">
      <alignment wrapText="1"/>
    </xf>
    <xf numFmtId="0" fontId="9" fillId="0" borderId="50" xfId="0" applyFont="1" applyBorder="1" applyAlignment="1">
      <alignment wrapText="1"/>
    </xf>
    <xf numFmtId="0" fontId="9" fillId="0" borderId="51" xfId="0" applyFont="1" applyBorder="1" applyAlignment="1">
      <alignment wrapText="1"/>
    </xf>
    <xf numFmtId="0" fontId="9" fillId="0" borderId="50" xfId="0" applyFont="1" applyBorder="1" applyAlignment="1">
      <alignment vertical="center"/>
    </xf>
    <xf numFmtId="8" fontId="9" fillId="0" borderId="0" xfId="0" applyNumberFormat="1" applyFont="1" applyAlignment="1">
      <alignment wrapText="1"/>
    </xf>
    <xf numFmtId="8" fontId="9" fillId="0" borderId="51" xfId="0" applyNumberFormat="1" applyFont="1" applyBorder="1" applyAlignment="1">
      <alignment horizontal="right" wrapText="1"/>
    </xf>
    <xf numFmtId="10" fontId="9" fillId="0" borderId="0" xfId="0" applyNumberFormat="1" applyFont="1" applyAlignment="1">
      <alignment wrapText="1"/>
    </xf>
    <xf numFmtId="0" fontId="9" fillId="0" borderId="54" xfId="0" applyFont="1" applyBorder="1" applyAlignment="1">
      <alignment wrapText="1"/>
    </xf>
    <xf numFmtId="0" fontId="9" fillId="0" borderId="36" xfId="0" applyFont="1" applyBorder="1" applyAlignment="1">
      <alignment wrapText="1"/>
    </xf>
    <xf numFmtId="0" fontId="9" fillId="0" borderId="55" xfId="0" applyFont="1" applyBorder="1" applyAlignment="1">
      <alignment wrapText="1"/>
    </xf>
    <xf numFmtId="0" fontId="8" fillId="2" borderId="56" xfId="0" applyFont="1" applyFill="1" applyBorder="1" applyAlignment="1">
      <alignment wrapText="1"/>
    </xf>
    <xf numFmtId="0" fontId="9" fillId="2" borderId="6" xfId="0" applyFont="1" applyFill="1" applyBorder="1" applyAlignment="1">
      <alignment wrapText="1"/>
    </xf>
    <xf numFmtId="8" fontId="8" fillId="2" borderId="57" xfId="0" applyNumberFormat="1" applyFont="1" applyFill="1" applyBorder="1" applyAlignment="1">
      <alignment horizontal="right" wrapText="1"/>
    </xf>
    <xf numFmtId="0" fontId="8" fillId="2" borderId="58" xfId="0" applyFont="1" applyFill="1" applyBorder="1" applyAlignment="1">
      <alignment wrapText="1"/>
    </xf>
    <xf numFmtId="0" fontId="9" fillId="2" borderId="35" xfId="0" applyFont="1" applyFill="1" applyBorder="1" applyAlignment="1">
      <alignment wrapText="1"/>
    </xf>
    <xf numFmtId="8" fontId="8" fillId="2" borderId="59" xfId="0" applyNumberFormat="1" applyFont="1" applyFill="1" applyBorder="1" applyAlignment="1">
      <alignment horizontal="right" wrapText="1"/>
    </xf>
    <xf numFmtId="0" fontId="2" fillId="3" borderId="6" xfId="0" applyFont="1" applyFill="1" applyBorder="1"/>
    <xf numFmtId="0" fontId="9" fillId="3" borderId="6" xfId="0" applyFont="1" applyFill="1" applyBorder="1"/>
    <xf numFmtId="10" fontId="2" fillId="3" borderId="6" xfId="0" applyNumberFormat="1" applyFont="1" applyFill="1" applyBorder="1"/>
    <xf numFmtId="0" fontId="6" fillId="0" borderId="36" xfId="0" applyFont="1" applyBorder="1"/>
    <xf numFmtId="0" fontId="6" fillId="0" borderId="51" xfId="0" applyFont="1" applyBorder="1"/>
    <xf numFmtId="0" fontId="8" fillId="0" borderId="60" xfId="0" applyFont="1" applyBorder="1"/>
    <xf numFmtId="0" fontId="8" fillId="0" borderId="61" xfId="0" applyFont="1" applyBorder="1"/>
    <xf numFmtId="0" fontId="6" fillId="0" borderId="62" xfId="0" applyFont="1" applyBorder="1"/>
    <xf numFmtId="0" fontId="8" fillId="0" borderId="63" xfId="0" applyFont="1" applyBorder="1"/>
    <xf numFmtId="10" fontId="9" fillId="0" borderId="7" xfId="0" applyNumberFormat="1" applyFont="1" applyBorder="1"/>
    <xf numFmtId="0" fontId="8" fillId="3" borderId="6" xfId="0" applyFont="1" applyFill="1" applyBorder="1"/>
    <xf numFmtId="10" fontId="8" fillId="3" borderId="6" xfId="0" applyNumberFormat="1" applyFont="1" applyFill="1" applyBorder="1"/>
    <xf numFmtId="6" fontId="6" fillId="0" borderId="0" xfId="0" applyNumberFormat="1" applyFont="1"/>
    <xf numFmtId="4" fontId="9" fillId="0" borderId="7" xfId="0" applyNumberFormat="1" applyFont="1" applyBorder="1"/>
    <xf numFmtId="179" fontId="9" fillId="0" borderId="0" xfId="0" applyNumberFormat="1" applyFont="1"/>
    <xf numFmtId="182" fontId="6" fillId="0" borderId="0" xfId="0" applyNumberFormat="1" applyFont="1"/>
    <xf numFmtId="179" fontId="9" fillId="0" borderId="7" xfId="0" applyNumberFormat="1" applyFont="1" applyBorder="1"/>
    <xf numFmtId="171" fontId="5" fillId="0" borderId="0" xfId="0" applyNumberFormat="1" applyFont="1"/>
    <xf numFmtId="3" fontId="6" fillId="0" borderId="0" xfId="0" applyNumberFormat="1" applyFont="1"/>
    <xf numFmtId="0" fontId="6" fillId="3" borderId="6" xfId="0" applyFont="1" applyFill="1" applyBorder="1"/>
    <xf numFmtId="0" fontId="33" fillId="29" borderId="6" xfId="0" applyFont="1" applyFill="1" applyBorder="1"/>
    <xf numFmtId="0" fontId="6" fillId="29" borderId="6" xfId="0" applyFont="1" applyFill="1" applyBorder="1"/>
    <xf numFmtId="165" fontId="6" fillId="0" borderId="7" xfId="0" applyNumberFormat="1" applyFont="1" applyBorder="1"/>
    <xf numFmtId="165" fontId="6" fillId="0" borderId="11" xfId="0" applyNumberFormat="1" applyFont="1" applyBorder="1"/>
    <xf numFmtId="0" fontId="34" fillId="29" borderId="6" xfId="0" applyFont="1" applyFill="1" applyBorder="1"/>
    <xf numFmtId="0" fontId="4" fillId="3" borderId="6" xfId="0" applyFont="1" applyFill="1" applyBorder="1" applyAlignment="1">
      <alignment horizontal="left" vertical="center"/>
    </xf>
    <xf numFmtId="0" fontId="35" fillId="0" borderId="0" xfId="0" applyFont="1"/>
    <xf numFmtId="0" fontId="8" fillId="0" borderId="0" xfId="0" applyFont="1"/>
    <xf numFmtId="0" fontId="36" fillId="0" borderId="0" xfId="0" applyFont="1"/>
    <xf numFmtId="0" fontId="6" fillId="0" borderId="0" xfId="0" applyFont="1" applyAlignment="1">
      <alignment wrapText="1"/>
    </xf>
    <xf numFmtId="14" fontId="6" fillId="0" borderId="0" xfId="0" applyNumberFormat="1" applyFont="1"/>
    <xf numFmtId="14" fontId="6" fillId="0" borderId="0" xfId="0" applyNumberFormat="1" applyFont="1" applyAlignment="1">
      <alignment horizontal="right" wrapText="1"/>
    </xf>
    <xf numFmtId="0" fontId="6" fillId="0" borderId="0" xfId="0" applyFont="1" applyAlignment="1">
      <alignment horizontal="right" wrapText="1"/>
    </xf>
    <xf numFmtId="10" fontId="6" fillId="0" borderId="0" xfId="0" applyNumberFormat="1" applyFont="1"/>
    <xf numFmtId="10" fontId="37" fillId="0" borderId="0" xfId="0" applyNumberFormat="1" applyFont="1"/>
    <xf numFmtId="0" fontId="34" fillId="0" borderId="0" xfId="0" applyFont="1"/>
    <xf numFmtId="10" fontId="38" fillId="0" borderId="0" xfId="0" applyNumberFormat="1" applyFont="1"/>
    <xf numFmtId="0" fontId="26" fillId="30" borderId="6" xfId="0" applyFont="1" applyFill="1" applyBorder="1"/>
    <xf numFmtId="0" fontId="39" fillId="30" borderId="33" xfId="0" applyFont="1" applyFill="1" applyBorder="1"/>
    <xf numFmtId="0" fontId="26" fillId="30" borderId="33" xfId="0" applyFont="1" applyFill="1" applyBorder="1"/>
    <xf numFmtId="0" fontId="26" fillId="4" borderId="6" xfId="0" applyFont="1" applyFill="1" applyBorder="1"/>
    <xf numFmtId="0" fontId="19" fillId="30" borderId="12" xfId="0" applyFont="1" applyFill="1" applyBorder="1"/>
    <xf numFmtId="0" fontId="26" fillId="30" borderId="12" xfId="0" applyFont="1" applyFill="1" applyBorder="1"/>
    <xf numFmtId="0" fontId="19" fillId="30" borderId="12" xfId="0" applyFont="1" applyFill="1" applyBorder="1" applyAlignment="1">
      <alignment horizontal="right"/>
    </xf>
    <xf numFmtId="0" fontId="19" fillId="30" borderId="64" xfId="0" applyFont="1" applyFill="1" applyBorder="1"/>
    <xf numFmtId="0" fontId="26" fillId="30" borderId="64" xfId="0" applyFont="1" applyFill="1" applyBorder="1"/>
    <xf numFmtId="0" fontId="19" fillId="30" borderId="64" xfId="0" applyFont="1" applyFill="1" applyBorder="1" applyAlignment="1">
      <alignment horizontal="right"/>
    </xf>
    <xf numFmtId="0" fontId="20" fillId="4" borderId="17" xfId="0" applyFont="1" applyFill="1" applyBorder="1"/>
    <xf numFmtId="171" fontId="20" fillId="4" borderId="16" xfId="0" applyNumberFormat="1" applyFont="1" applyFill="1" applyBorder="1" applyAlignment="1">
      <alignment horizontal="right"/>
    </xf>
    <xf numFmtId="171" fontId="20" fillId="0" borderId="19" xfId="0" applyNumberFormat="1" applyFont="1" applyBorder="1" applyAlignment="1">
      <alignment horizontal="right"/>
    </xf>
    <xf numFmtId="171" fontId="20" fillId="5" borderId="16" xfId="0" applyNumberFormat="1" applyFont="1" applyFill="1" applyBorder="1" applyAlignment="1">
      <alignment horizontal="right"/>
    </xf>
    <xf numFmtId="0" fontId="41" fillId="4" borderId="17" xfId="0" applyFont="1" applyFill="1" applyBorder="1"/>
    <xf numFmtId="171" fontId="5" fillId="4" borderId="16" xfId="0" applyNumberFormat="1" applyFont="1" applyFill="1" applyBorder="1" applyAlignment="1">
      <alignment horizontal="right"/>
    </xf>
    <xf numFmtId="171" fontId="5" fillId="0" borderId="19" xfId="0" applyNumberFormat="1" applyFont="1" applyBorder="1" applyAlignment="1">
      <alignment horizontal="right"/>
    </xf>
    <xf numFmtId="171" fontId="5" fillId="5" borderId="16" xfId="0" applyNumberFormat="1" applyFont="1" applyFill="1" applyBorder="1" applyAlignment="1">
      <alignment horizontal="right"/>
    </xf>
    <xf numFmtId="171" fontId="26" fillId="4" borderId="16" xfId="0" applyNumberFormat="1" applyFont="1" applyFill="1" applyBorder="1"/>
    <xf numFmtId="171" fontId="6" fillId="0" borderId="0" xfId="0" applyNumberFormat="1" applyFont="1"/>
    <xf numFmtId="0" fontId="43" fillId="4" borderId="17" xfId="0" applyFont="1" applyFill="1" applyBorder="1"/>
    <xf numFmtId="171" fontId="44" fillId="4" borderId="16" xfId="0" applyNumberFormat="1" applyFont="1" applyFill="1" applyBorder="1" applyAlignment="1">
      <alignment horizontal="right"/>
    </xf>
    <xf numFmtId="171" fontId="44" fillId="0" borderId="19" xfId="0" applyNumberFormat="1" applyFont="1" applyBorder="1" applyAlignment="1">
      <alignment horizontal="right"/>
    </xf>
    <xf numFmtId="171" fontId="44" fillId="5" borderId="16" xfId="0" applyNumberFormat="1" applyFont="1" applyFill="1" applyBorder="1" applyAlignment="1">
      <alignment horizontal="right"/>
    </xf>
    <xf numFmtId="171" fontId="5" fillId="28" borderId="16" xfId="0" applyNumberFormat="1" applyFont="1" applyFill="1" applyBorder="1" applyAlignment="1">
      <alignment horizontal="right"/>
    </xf>
    <xf numFmtId="0" fontId="26" fillId="4" borderId="17" xfId="0" applyFont="1" applyFill="1" applyBorder="1"/>
    <xf numFmtId="3" fontId="26" fillId="4" borderId="16" xfId="0" applyNumberFormat="1" applyFont="1" applyFill="1" applyBorder="1"/>
    <xf numFmtId="3" fontId="26" fillId="0" borderId="19" xfId="0" applyNumberFormat="1" applyFont="1" applyBorder="1"/>
    <xf numFmtId="3" fontId="26" fillId="5" borderId="16" xfId="0" applyNumberFormat="1" applyFont="1" applyFill="1" applyBorder="1"/>
    <xf numFmtId="4" fontId="20" fillId="4" borderId="16" xfId="0" applyNumberFormat="1" applyFont="1" applyFill="1" applyBorder="1" applyAlignment="1">
      <alignment horizontal="right"/>
    </xf>
    <xf numFmtId="4" fontId="20" fillId="0" borderId="19" xfId="0" applyNumberFormat="1" applyFont="1" applyBorder="1" applyAlignment="1">
      <alignment horizontal="right"/>
    </xf>
    <xf numFmtId="4" fontId="20" fillId="5" borderId="16" xfId="0" applyNumberFormat="1" applyFont="1" applyFill="1" applyBorder="1" applyAlignment="1">
      <alignment horizontal="right"/>
    </xf>
    <xf numFmtId="3" fontId="5" fillId="4" borderId="16" xfId="0" applyNumberFormat="1" applyFont="1" applyFill="1" applyBorder="1" applyAlignment="1">
      <alignment horizontal="right"/>
    </xf>
    <xf numFmtId="3" fontId="5" fillId="0" borderId="19" xfId="0" applyNumberFormat="1" applyFont="1" applyBorder="1" applyAlignment="1">
      <alignment horizontal="right"/>
    </xf>
    <xf numFmtId="3" fontId="5" fillId="5" borderId="16" xfId="0" applyNumberFormat="1" applyFont="1" applyFill="1" applyBorder="1" applyAlignment="1">
      <alignment horizontal="right"/>
    </xf>
    <xf numFmtId="4" fontId="5" fillId="4" borderId="16" xfId="0" applyNumberFormat="1" applyFont="1" applyFill="1" applyBorder="1" applyAlignment="1">
      <alignment horizontal="right"/>
    </xf>
    <xf numFmtId="4" fontId="5" fillId="0" borderId="19" xfId="0" applyNumberFormat="1" applyFont="1" applyBorder="1" applyAlignment="1">
      <alignment horizontal="right"/>
    </xf>
    <xf numFmtId="4" fontId="5" fillId="5" borderId="16" xfId="0" applyNumberFormat="1" applyFont="1" applyFill="1" applyBorder="1" applyAlignment="1">
      <alignment horizontal="right"/>
    </xf>
    <xf numFmtId="4" fontId="26" fillId="5" borderId="16" xfId="0" applyNumberFormat="1" applyFont="1" applyFill="1" applyBorder="1"/>
    <xf numFmtId="4" fontId="26" fillId="4" borderId="16" xfId="0" applyNumberFormat="1" applyFont="1" applyFill="1" applyBorder="1"/>
    <xf numFmtId="0" fontId="44" fillId="31" borderId="28" xfId="0" applyFont="1" applyFill="1" applyBorder="1"/>
    <xf numFmtId="0" fontId="26" fillId="31" borderId="28" xfId="0" applyFont="1" applyFill="1" applyBorder="1"/>
    <xf numFmtId="0" fontId="26" fillId="0" borderId="8" xfId="0" applyFont="1" applyBorder="1"/>
    <xf numFmtId="3" fontId="26" fillId="32" borderId="21" xfId="0" applyNumberFormat="1" applyFont="1" applyFill="1" applyBorder="1"/>
    <xf numFmtId="171" fontId="42" fillId="32" borderId="21" xfId="0" applyNumberFormat="1" applyFont="1" applyFill="1" applyBorder="1" applyAlignment="1">
      <alignment horizontal="right"/>
    </xf>
    <xf numFmtId="171" fontId="40" fillId="32" borderId="21" xfId="0" applyNumberFormat="1" applyFont="1" applyFill="1" applyBorder="1" applyAlignment="1">
      <alignment horizontal="right"/>
    </xf>
    <xf numFmtId="171" fontId="42" fillId="28" borderId="21" xfId="0" applyNumberFormat="1" applyFont="1" applyFill="1" applyBorder="1" applyAlignment="1">
      <alignment horizontal="right"/>
    </xf>
    <xf numFmtId="171" fontId="45" fillId="32" borderId="21" xfId="0" applyNumberFormat="1" applyFont="1" applyFill="1" applyBorder="1" applyAlignment="1">
      <alignment horizontal="right"/>
    </xf>
    <xf numFmtId="186" fontId="6" fillId="0" borderId="0" xfId="0" applyNumberFormat="1" applyFont="1"/>
    <xf numFmtId="3" fontId="42" fillId="32" borderId="21" xfId="0" applyNumberFormat="1" applyFont="1" applyFill="1" applyBorder="1" applyAlignment="1">
      <alignment horizontal="right"/>
    </xf>
    <xf numFmtId="4" fontId="42" fillId="32" borderId="21" xfId="0" applyNumberFormat="1" applyFont="1" applyFill="1" applyBorder="1" applyAlignment="1">
      <alignment horizontal="right"/>
    </xf>
    <xf numFmtId="4" fontId="42" fillId="32" borderId="31" xfId="0" applyNumberFormat="1" applyFont="1" applyFill="1" applyBorder="1" applyAlignment="1">
      <alignment horizontal="right"/>
    </xf>
    <xf numFmtId="3" fontId="26" fillId="33" borderId="65" xfId="0" applyNumberFormat="1" applyFont="1" applyFill="1" applyBorder="1"/>
    <xf numFmtId="171" fontId="42" fillId="33" borderId="19" xfId="0" applyNumberFormat="1" applyFont="1" applyFill="1" applyBorder="1" applyAlignment="1">
      <alignment horizontal="right"/>
    </xf>
    <xf numFmtId="171" fontId="42" fillId="28" borderId="19" xfId="0" applyNumberFormat="1" applyFont="1" applyFill="1" applyBorder="1" applyAlignment="1">
      <alignment horizontal="right"/>
    </xf>
    <xf numFmtId="171" fontId="40" fillId="33" borderId="19" xfId="0" applyNumberFormat="1" applyFont="1" applyFill="1" applyBorder="1" applyAlignment="1">
      <alignment horizontal="right"/>
    </xf>
    <xf numFmtId="3" fontId="26" fillId="33" borderId="19" xfId="0" applyNumberFormat="1" applyFont="1" applyFill="1" applyBorder="1"/>
    <xf numFmtId="171" fontId="45" fillId="33" borderId="19" xfId="0" applyNumberFormat="1" applyFont="1" applyFill="1" applyBorder="1" applyAlignment="1">
      <alignment horizontal="right"/>
    </xf>
    <xf numFmtId="9" fontId="6" fillId="0" borderId="0" xfId="0" applyNumberFormat="1" applyFont="1"/>
    <xf numFmtId="0" fontId="19" fillId="0" borderId="65" xfId="0" applyFont="1" applyBorder="1" applyAlignment="1">
      <alignment horizontal="right"/>
    </xf>
    <xf numFmtId="4" fontId="42" fillId="33" borderId="19" xfId="0" applyNumberFormat="1" applyFont="1" applyFill="1" applyBorder="1" applyAlignment="1">
      <alignment horizontal="right"/>
    </xf>
    <xf numFmtId="4" fontId="42" fillId="33" borderId="41" xfId="0" applyNumberFormat="1" applyFont="1" applyFill="1" applyBorder="1" applyAlignment="1">
      <alignment horizontal="right"/>
    </xf>
    <xf numFmtId="0" fontId="26" fillId="5" borderId="33" xfId="0" applyFont="1" applyFill="1" applyBorder="1"/>
    <xf numFmtId="0" fontId="43" fillId="0" borderId="0" xfId="0" applyFont="1"/>
    <xf numFmtId="0" fontId="26" fillId="5" borderId="6" xfId="0" applyFont="1" applyFill="1" applyBorder="1"/>
    <xf numFmtId="0" fontId="19" fillId="5" borderId="12" xfId="0" applyFont="1" applyFill="1" applyBorder="1"/>
    <xf numFmtId="187" fontId="19" fillId="30" borderId="64" xfId="0" applyNumberFormat="1" applyFont="1" applyFill="1" applyBorder="1"/>
    <xf numFmtId="187" fontId="19" fillId="5" borderId="64" xfId="0" applyNumberFormat="1" applyFont="1" applyFill="1" applyBorder="1"/>
    <xf numFmtId="4" fontId="5" fillId="4" borderId="16" xfId="0" applyNumberFormat="1" applyFont="1" applyFill="1" applyBorder="1"/>
    <xf numFmtId="4" fontId="6" fillId="0" borderId="0" xfId="0" applyNumberFormat="1" applyFont="1"/>
    <xf numFmtId="0" fontId="26" fillId="5" borderId="28" xfId="0" applyFont="1" applyFill="1" applyBorder="1"/>
    <xf numFmtId="0" fontId="6" fillId="5" borderId="6" xfId="0" applyFont="1" applyFill="1" applyBorder="1"/>
    <xf numFmtId="0" fontId="46" fillId="30" borderId="11" xfId="0" applyFont="1" applyFill="1" applyBorder="1"/>
    <xf numFmtId="0" fontId="46" fillId="0" borderId="0" xfId="0" applyFont="1"/>
    <xf numFmtId="0" fontId="48" fillId="30" borderId="65" xfId="0" applyFont="1" applyFill="1" applyBorder="1"/>
    <xf numFmtId="0" fontId="48" fillId="30" borderId="66" xfId="0" applyFont="1" applyFill="1" applyBorder="1"/>
    <xf numFmtId="0" fontId="48" fillId="30" borderId="41" xfId="0" applyFont="1" applyFill="1" applyBorder="1"/>
    <xf numFmtId="0" fontId="48" fillId="30" borderId="31" xfId="0" applyFont="1" applyFill="1" applyBorder="1"/>
    <xf numFmtId="0" fontId="49" fillId="4" borderId="20" xfId="0" applyFont="1" applyFill="1" applyBorder="1"/>
    <xf numFmtId="4" fontId="46" fillId="4" borderId="21" xfId="0" applyNumberFormat="1" applyFont="1" applyFill="1" applyBorder="1" applyAlignment="1">
      <alignment horizontal="right"/>
    </xf>
    <xf numFmtId="4" fontId="46" fillId="33" borderId="21" xfId="0" applyNumberFormat="1" applyFont="1" applyFill="1" applyBorder="1" applyAlignment="1">
      <alignment horizontal="right"/>
    </xf>
    <xf numFmtId="0" fontId="46" fillId="4" borderId="21" xfId="0" applyFont="1" applyFill="1" applyBorder="1"/>
    <xf numFmtId="0" fontId="46" fillId="4" borderId="21" xfId="0" applyFont="1" applyFill="1" applyBorder="1" applyAlignment="1">
      <alignment horizontal="right"/>
    </xf>
    <xf numFmtId="0" fontId="46" fillId="33" borderId="21" xfId="0" applyFont="1" applyFill="1" applyBorder="1" applyAlignment="1">
      <alignment horizontal="right"/>
    </xf>
    <xf numFmtId="0" fontId="46" fillId="33" borderId="21" xfId="0" applyFont="1" applyFill="1" applyBorder="1"/>
    <xf numFmtId="0" fontId="46" fillId="4" borderId="20" xfId="0" applyFont="1" applyFill="1" applyBorder="1"/>
    <xf numFmtId="0" fontId="50" fillId="31" borderId="8" xfId="0" applyFont="1" applyFill="1" applyBorder="1"/>
    <xf numFmtId="0" fontId="46" fillId="31" borderId="8" xfId="0" applyFont="1" applyFill="1" applyBorder="1"/>
    <xf numFmtId="0" fontId="51" fillId="0" borderId="0" xfId="0" applyFont="1" applyAlignment="1">
      <alignment horizontal="left" vertical="center"/>
    </xf>
    <xf numFmtId="0" fontId="42" fillId="0" borderId="0" xfId="0" applyFont="1"/>
    <xf numFmtId="0" fontId="52" fillId="34" borderId="6" xfId="0" applyFont="1" applyFill="1" applyBorder="1"/>
    <xf numFmtId="0" fontId="52" fillId="34" borderId="6" xfId="0" applyFont="1" applyFill="1" applyBorder="1" applyAlignment="1">
      <alignment horizontal="center" vertical="center"/>
    </xf>
    <xf numFmtId="0" fontId="53" fillId="0" borderId="0" xfId="0" applyFont="1" applyAlignment="1">
      <alignment horizontal="left" vertical="center"/>
    </xf>
    <xf numFmtId="164" fontId="53" fillId="0" borderId="0" xfId="0" applyNumberFormat="1" applyFont="1" applyAlignment="1">
      <alignment vertical="center"/>
    </xf>
    <xf numFmtId="0" fontId="51" fillId="35" borderId="6" xfId="0" applyFont="1" applyFill="1" applyBorder="1" applyAlignment="1">
      <alignment horizontal="left" vertical="center"/>
    </xf>
    <xf numFmtId="164" fontId="51" fillId="35" borderId="6" xfId="0" applyNumberFormat="1" applyFont="1" applyFill="1" applyBorder="1"/>
    <xf numFmtId="0" fontId="54" fillId="0" borderId="0" xfId="0" applyFont="1"/>
    <xf numFmtId="0" fontId="53" fillId="0" borderId="0" xfId="0" applyFont="1"/>
    <xf numFmtId="0" fontId="52" fillId="0" borderId="0" xfId="0" applyFont="1"/>
    <xf numFmtId="0" fontId="1" fillId="2" borderId="1" xfId="0" applyFont="1" applyFill="1" applyBorder="1" applyAlignment="1">
      <alignment horizontal="left"/>
    </xf>
    <xf numFmtId="0" fontId="3" fillId="0" borderId="5" xfId="0" applyFont="1" applyBorder="1"/>
    <xf numFmtId="0" fontId="2" fillId="3" borderId="2" xfId="0" applyFont="1" applyFill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4" fillId="2" borderId="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3" fillId="0" borderId="14" xfId="0" applyFont="1" applyBorder="1"/>
    <xf numFmtId="0" fontId="3" fillId="0" borderId="15" xfId="0" applyFont="1" applyBorder="1"/>
    <xf numFmtId="0" fontId="23" fillId="2" borderId="2" xfId="0" applyFont="1" applyFill="1" applyBorder="1" applyAlignment="1">
      <alignment horizontal="center"/>
    </xf>
    <xf numFmtId="0" fontId="23" fillId="2" borderId="38" xfId="0" applyFont="1" applyFill="1" applyBorder="1" applyAlignment="1">
      <alignment horizontal="center" vertical="center" textRotation="90"/>
    </xf>
    <xf numFmtId="0" fontId="3" fillId="0" borderId="40" xfId="0" applyFont="1" applyBorder="1"/>
    <xf numFmtId="0" fontId="3" fillId="0" borderId="42" xfId="0" applyFont="1" applyBorder="1"/>
    <xf numFmtId="0" fontId="23" fillId="2" borderId="1" xfId="0" applyFont="1" applyFill="1" applyBorder="1" applyAlignment="1">
      <alignment horizontal="center" vertical="center" textRotation="90"/>
    </xf>
    <xf numFmtId="0" fontId="3" fillId="0" borderId="46" xfId="0" applyFont="1" applyBorder="1"/>
    <xf numFmtId="0" fontId="23" fillId="2" borderId="43" xfId="0" applyFont="1" applyFill="1" applyBorder="1" applyAlignment="1">
      <alignment horizontal="center"/>
    </xf>
    <xf numFmtId="0" fontId="3" fillId="0" borderId="44" xfId="0" applyFont="1" applyBorder="1"/>
    <xf numFmtId="0" fontId="3" fillId="0" borderId="45" xfId="0" applyFont="1" applyBorder="1"/>
    <xf numFmtId="0" fontId="4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center"/>
    </xf>
    <xf numFmtId="0" fontId="39" fillId="30" borderId="11" xfId="0" applyFont="1" applyFill="1" applyBorder="1"/>
    <xf numFmtId="0" fontId="3" fillId="0" borderId="11" xfId="0" applyFont="1" applyBorder="1"/>
    <xf numFmtId="0" fontId="47" fillId="0" borderId="0" xfId="0" applyFont="1"/>
    <xf numFmtId="10" fontId="12" fillId="0" borderId="0" xfId="1" applyNumberFormat="1" applyFont="1"/>
    <xf numFmtId="10" fontId="57" fillId="0" borderId="0" xfId="1" applyNumberFormat="1" applyFont="1"/>
    <xf numFmtId="3" fontId="57" fillId="0" borderId="0" xfId="0" applyNumberFormat="1" applyFont="1"/>
    <xf numFmtId="166" fontId="57" fillId="0" borderId="0" xfId="0" applyNumberFormat="1" applyFont="1"/>
    <xf numFmtId="10" fontId="12" fillId="36" borderId="0" xfId="0" applyNumberFormat="1" applyFont="1" applyFill="1"/>
    <xf numFmtId="10" fontId="57" fillId="0" borderId="0" xfId="0" applyNumberFormat="1" applyFont="1"/>
    <xf numFmtId="164" fontId="59" fillId="0" borderId="0" xfId="0" applyNumberFormat="1" applyFont="1"/>
    <xf numFmtId="165" fontId="10" fillId="36" borderId="0" xfId="0" applyNumberFormat="1" applyFont="1" applyFill="1"/>
    <xf numFmtId="164" fontId="60" fillId="0" borderId="0" xfId="0" applyNumberFormat="1" applyFont="1"/>
    <xf numFmtId="0" fontId="9" fillId="0" borderId="67" xfId="0" applyFont="1" applyBorder="1" applyAlignment="1">
      <alignment horizontal="left"/>
    </xf>
    <xf numFmtId="0" fontId="9" fillId="0" borderId="67" xfId="0" applyFont="1" applyBorder="1"/>
    <xf numFmtId="1" fontId="9" fillId="0" borderId="67" xfId="0" applyNumberFormat="1" applyFont="1" applyBorder="1"/>
    <xf numFmtId="0" fontId="8" fillId="0" borderId="68" xfId="0" applyFont="1" applyBorder="1" applyAlignment="1">
      <alignment horizontal="left"/>
    </xf>
    <xf numFmtId="3" fontId="8" fillId="0" borderId="68" xfId="0" applyNumberFormat="1" applyFont="1" applyBorder="1"/>
    <xf numFmtId="1" fontId="8" fillId="0" borderId="68" xfId="0" applyNumberFormat="1" applyFont="1" applyBorder="1"/>
    <xf numFmtId="164" fontId="61" fillId="0" borderId="7" xfId="0" applyNumberFormat="1" applyFont="1" applyBorder="1"/>
    <xf numFmtId="171" fontId="40" fillId="37" borderId="21" xfId="0" applyNumberFormat="1" applyFont="1" applyFill="1" applyBorder="1" applyAlignment="1">
      <alignment horizontal="right"/>
    </xf>
    <xf numFmtId="171" fontId="42" fillId="37" borderId="21" xfId="0" applyNumberFormat="1" applyFont="1" applyFill="1" applyBorder="1" applyAlignment="1">
      <alignment horizontal="right"/>
    </xf>
    <xf numFmtId="171" fontId="45" fillId="37" borderId="21" xfId="0" applyNumberFormat="1" applyFont="1" applyFill="1" applyBorder="1" applyAlignment="1">
      <alignment horizontal="right"/>
    </xf>
    <xf numFmtId="3" fontId="26" fillId="37" borderId="21" xfId="0" applyNumberFormat="1" applyFont="1" applyFill="1" applyBorder="1"/>
    <xf numFmtId="4" fontId="40" fillId="37" borderId="21" xfId="0" applyNumberFormat="1" applyFont="1" applyFill="1" applyBorder="1" applyAlignment="1">
      <alignment horizontal="right"/>
    </xf>
    <xf numFmtId="3" fontId="42" fillId="37" borderId="21" xfId="0" applyNumberFormat="1" applyFont="1" applyFill="1" applyBorder="1" applyAlignment="1">
      <alignment horizontal="right"/>
    </xf>
    <xf numFmtId="4" fontId="42" fillId="37" borderId="21" xfId="0" applyNumberFormat="1" applyFont="1" applyFill="1" applyBorder="1" applyAlignment="1">
      <alignment horizontal="right"/>
    </xf>
    <xf numFmtId="0" fontId="62" fillId="0" borderId="0" xfId="0" applyFont="1" applyAlignment="1">
      <alignment horizontal="left"/>
    </xf>
    <xf numFmtId="164" fontId="62" fillId="0" borderId="0" xfId="0" applyNumberFormat="1" applyFont="1"/>
    <xf numFmtId="164" fontId="61" fillId="0" borderId="0" xfId="0" applyNumberFormat="1" applyFont="1"/>
    <xf numFmtId="171" fontId="0" fillId="0" borderId="0" xfId="0" applyNumberFormat="1"/>
    <xf numFmtId="164" fontId="0" fillId="0" borderId="0" xfId="0" applyNumberFormat="1"/>
    <xf numFmtId="165" fontId="63" fillId="0" borderId="0" xfId="0" applyNumberFormat="1" applyFont="1"/>
    <xf numFmtId="10" fontId="61" fillId="0" borderId="0" xfId="0" applyNumberFormat="1" applyFont="1"/>
    <xf numFmtId="165" fontId="61" fillId="0" borderId="0" xfId="0" applyNumberFormat="1" applyFont="1"/>
    <xf numFmtId="174" fontId="61" fillId="0" borderId="0" xfId="0" applyNumberFormat="1" applyFont="1"/>
    <xf numFmtId="164" fontId="9" fillId="0" borderId="46" xfId="0" applyNumberFormat="1" applyFont="1" applyBorder="1" applyAlignment="1">
      <alignment horizontal="left"/>
    </xf>
    <xf numFmtId="164" fontId="10" fillId="0" borderId="46" xfId="0" applyNumberFormat="1" applyFont="1" applyBorder="1"/>
    <xf numFmtId="164" fontId="9" fillId="0" borderId="46" xfId="0" applyNumberFormat="1" applyFont="1" applyBorder="1"/>
    <xf numFmtId="164" fontId="62" fillId="0" borderId="67" xfId="0" applyNumberFormat="1" applyFont="1" applyBorder="1" applyAlignment="1">
      <alignment horizontal="left"/>
    </xf>
    <xf numFmtId="164" fontId="10" fillId="0" borderId="67" xfId="0" applyNumberFormat="1" applyFont="1" applyBorder="1"/>
    <xf numFmtId="164" fontId="9" fillId="0" borderId="67" xfId="0" applyNumberFormat="1" applyFont="1" applyBorder="1"/>
    <xf numFmtId="0" fontId="41" fillId="0" borderId="46" xfId="0" applyFont="1" applyFill="1" applyBorder="1"/>
    <xf numFmtId="171" fontId="5" fillId="0" borderId="46" xfId="0" applyNumberFormat="1" applyFont="1" applyFill="1" applyBorder="1" applyAlignment="1">
      <alignment horizontal="right"/>
    </xf>
    <xf numFmtId="171" fontId="42" fillId="0" borderId="46" xfId="0" applyNumberFormat="1" applyFont="1" applyFill="1" applyBorder="1" applyAlignment="1">
      <alignment horizontal="right"/>
    </xf>
    <xf numFmtId="10" fontId="64" fillId="0" borderId="0" xfId="0" applyNumberFormat="1" applyFont="1"/>
    <xf numFmtId="2" fontId="0" fillId="0" borderId="0" xfId="0" applyNumberFormat="1"/>
    <xf numFmtId="0" fontId="65" fillId="0" borderId="0" xfId="0" applyFont="1"/>
    <xf numFmtId="0" fontId="58" fillId="0" borderId="20" xfId="0" applyFont="1" applyBorder="1" applyAlignment="1">
      <alignment horizontal="left"/>
    </xf>
    <xf numFmtId="0" fontId="0" fillId="0" borderId="69" xfId="0" applyBorder="1"/>
    <xf numFmtId="0" fontId="0" fillId="0" borderId="70" xfId="0" applyBorder="1"/>
    <xf numFmtId="172" fontId="58" fillId="0" borderId="46" xfId="0" applyNumberFormat="1" applyFont="1" applyBorder="1" applyAlignment="1">
      <alignment horizontal="left"/>
    </xf>
    <xf numFmtId="172" fontId="11" fillId="0" borderId="46" xfId="0" applyNumberFormat="1" applyFont="1" applyBorder="1" applyAlignment="1">
      <alignment horizontal="left"/>
    </xf>
    <xf numFmtId="172" fontId="11" fillId="0" borderId="46" xfId="0" applyNumberFormat="1" applyFont="1" applyBorder="1"/>
    <xf numFmtId="0" fontId="11" fillId="0" borderId="71" xfId="0" applyFont="1" applyBorder="1" applyAlignment="1">
      <alignment horizontal="left"/>
    </xf>
    <xf numFmtId="164" fontId="63" fillId="0" borderId="0" xfId="0" applyNumberFormat="1" applyFont="1"/>
    <xf numFmtId="0" fontId="62" fillId="4" borderId="22" xfId="0" applyFont="1" applyFill="1" applyBorder="1" applyAlignment="1">
      <alignment wrapText="1"/>
    </xf>
    <xf numFmtId="0" fontId="9" fillId="0" borderId="73" xfId="0" applyFont="1" applyBorder="1"/>
    <xf numFmtId="0" fontId="9" fillId="0" borderId="74" xfId="0" applyFont="1" applyBorder="1"/>
    <xf numFmtId="2" fontId="9" fillId="0" borderId="75" xfId="0" applyNumberFormat="1" applyFont="1" applyBorder="1"/>
    <xf numFmtId="2" fontId="9" fillId="0" borderId="76" xfId="0" applyNumberFormat="1" applyFont="1" applyBorder="1"/>
    <xf numFmtId="2" fontId="9" fillId="0" borderId="77" xfId="0" applyNumberFormat="1" applyFont="1" applyBorder="1"/>
    <xf numFmtId="0" fontId="66" fillId="0" borderId="22" xfId="0" applyFont="1" applyFill="1" applyBorder="1" applyAlignment="1">
      <alignment wrapText="1"/>
    </xf>
    <xf numFmtId="8" fontId="66" fillId="0" borderId="22" xfId="0" applyNumberFormat="1" applyFont="1" applyFill="1" applyBorder="1" applyAlignment="1">
      <alignment horizontal="right" wrapText="1"/>
    </xf>
    <xf numFmtId="10" fontId="66" fillId="0" borderId="22" xfId="0" applyNumberFormat="1" applyFont="1" applyFill="1" applyBorder="1" applyAlignment="1">
      <alignment horizontal="right" wrapText="1"/>
    </xf>
    <xf numFmtId="180" fontId="66" fillId="0" borderId="22" xfId="0" applyNumberFormat="1" applyFont="1" applyFill="1" applyBorder="1"/>
    <xf numFmtId="0" fontId="62" fillId="4" borderId="22" xfId="0" applyFont="1" applyFill="1" applyBorder="1" applyAlignment="1"/>
    <xf numFmtId="0" fontId="62" fillId="4" borderId="32" xfId="0" applyFont="1" applyFill="1" applyBorder="1" applyAlignment="1"/>
    <xf numFmtId="179" fontId="9" fillId="0" borderId="64" xfId="0" applyNumberFormat="1" applyFont="1" applyBorder="1"/>
    <xf numFmtId="1" fontId="9" fillId="0" borderId="72" xfId="0" applyNumberFormat="1" applyFont="1" applyBorder="1"/>
    <xf numFmtId="0" fontId="23" fillId="3" borderId="32" xfId="0" applyFont="1" applyFill="1" applyBorder="1" applyAlignment="1">
      <alignment wrapText="1"/>
    </xf>
    <xf numFmtId="2" fontId="9" fillId="0" borderId="19" xfId="0" applyNumberFormat="1" applyFont="1" applyBorder="1"/>
    <xf numFmtId="0" fontId="23" fillId="3" borderId="72" xfId="0" applyFont="1" applyFill="1" applyBorder="1" applyAlignment="1">
      <alignment horizontal="center" wrapText="1"/>
    </xf>
    <xf numFmtId="3" fontId="67" fillId="0" borderId="0" xfId="0" applyNumberFormat="1" applyFont="1"/>
    <xf numFmtId="168" fontId="67" fillId="0" borderId="0" xfId="0" applyNumberFormat="1" applyFont="1"/>
    <xf numFmtId="197" fontId="67" fillId="0" borderId="0" xfId="0" applyNumberFormat="1" applyFont="1"/>
    <xf numFmtId="10" fontId="12" fillId="0" borderId="0" xfId="0" applyNumberFormat="1" applyFont="1" applyFill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customschemas.google.com/relationships/workbookmetadata" Target="metadata"/><Relationship Id="rId2" Type="http://schemas.openxmlformats.org/officeDocument/2006/relationships/worksheet" Target="worksheets/sheet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/>
      <c:barChart>
        <c:barDir val="bar"/>
        <c:grouping val="stacked"/>
        <c:varyColors val="1"/>
        <c:ser>
          <c:idx val="0"/>
          <c:order val="0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cat>
            <c:strRef>
              <c:f>'Valuation Summary'!$B$4:$B$7</c:f>
              <c:strCache>
                <c:ptCount val="4"/>
                <c:pt idx="0">
                  <c:v>DCF Perpetuity Growth Method</c:v>
                </c:pt>
                <c:pt idx="1">
                  <c:v>DCF Exit Multiple</c:v>
                </c:pt>
                <c:pt idx="2">
                  <c:v>EV/EBITDA Mulitples</c:v>
                </c:pt>
                <c:pt idx="3">
                  <c:v>52W Range</c:v>
                </c:pt>
              </c:strCache>
            </c:strRef>
          </c:cat>
          <c:val>
            <c:numRef>
              <c:f>'Valuation Summary'!$C$4:$C$7</c:f>
              <c:numCache>
                <c:formatCode>General</c:formatCode>
                <c:ptCount val="4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177F-4E1E-9EA7-CC81736CC96E}"/>
            </c:ext>
          </c:extLst>
        </c:ser>
        <c:ser>
          <c:idx val="1"/>
          <c:order val="1"/>
          <c:spPr>
            <a:solidFill>
              <a:srgbClr val="EA4335"/>
            </a:solidFill>
            <a:ln cmpd="sng">
              <a:solidFill>
                <a:srgbClr val="000000"/>
              </a:solidFill>
            </a:ln>
          </c:spPr>
          <c:invertIfNegative val="1"/>
          <c:dLbls>
            <c:numFmt formatCode="_(&quot;$&quot;* #,##0_);_(&quot;$&quot;* \(#,##0\);_(&quot;$&quot;* &quot;-&quot;_);_(@_)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800" b="1" i="0">
                    <a:latin typeface="+mn-lt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'Valuation Summary'!$B$4:$B$7</c:f>
              <c:strCache>
                <c:ptCount val="4"/>
                <c:pt idx="0">
                  <c:v>DCF Perpetuity Growth Method</c:v>
                </c:pt>
                <c:pt idx="1">
                  <c:v>DCF Exit Multiple</c:v>
                </c:pt>
                <c:pt idx="2">
                  <c:v>EV/EBITDA Mulitples</c:v>
                </c:pt>
                <c:pt idx="3">
                  <c:v>52W Range</c:v>
                </c:pt>
              </c:strCache>
            </c:strRef>
          </c:cat>
          <c:val>
            <c:numRef>
              <c:f>'Valuation Summary'!$D$4:$D$7</c:f>
              <c:numCache>
                <c:formatCode>0</c:formatCode>
                <c:ptCount val="4"/>
                <c:pt idx="0">
                  <c:v>62.195855423475138</c:v>
                </c:pt>
                <c:pt idx="1">
                  <c:v>69.258543959974787</c:v>
                </c:pt>
                <c:pt idx="2">
                  <c:v>75.510000000000005</c:v>
                </c:pt>
                <c:pt idx="3">
                  <c:v>58.71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177F-4E1E-9EA7-CC81736CC96E}"/>
            </c:ext>
          </c:extLst>
        </c:ser>
        <c:ser>
          <c:idx val="2"/>
          <c:order val="2"/>
          <c:spPr>
            <a:solidFill>
              <a:srgbClr val="BFBFBF"/>
            </a:solidFill>
            <a:ln cmpd="sng">
              <a:solidFill>
                <a:srgbClr val="000000"/>
              </a:solidFill>
            </a:ln>
          </c:spPr>
          <c:invertIfNegative val="1"/>
          <c:dPt>
            <c:idx val="0"/>
            <c:invertIfNegative val="1"/>
            <c:bubble3D val="0"/>
            <c:spPr>
              <a:solidFill>
                <a:srgbClr val="D6001C"/>
              </a:solidFill>
              <a:ln cmpd="sng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177F-4E1E-9EA7-CC81736CC96E}"/>
              </c:ext>
            </c:extLst>
          </c:dPt>
          <c:dPt>
            <c:idx val="1"/>
            <c:invertIfNegative val="1"/>
            <c:bubble3D val="0"/>
            <c:spPr>
              <a:solidFill>
                <a:srgbClr val="D6001C"/>
              </a:solidFill>
              <a:ln cmpd="sng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177F-4E1E-9EA7-CC81736CC96E}"/>
              </c:ext>
            </c:extLst>
          </c:dPt>
          <c:dPt>
            <c:idx val="2"/>
            <c:invertIfNegative val="1"/>
            <c:bubble3D val="0"/>
            <c:spPr>
              <a:solidFill>
                <a:srgbClr val="D6001C"/>
              </a:solidFill>
              <a:ln cmpd="sng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177F-4E1E-9EA7-CC81736CC96E}"/>
              </c:ext>
            </c:extLst>
          </c:dPt>
          <c:cat>
            <c:strRef>
              <c:f>'Valuation Summary'!$B$4:$B$7</c:f>
              <c:strCache>
                <c:ptCount val="4"/>
                <c:pt idx="0">
                  <c:v>DCF Perpetuity Growth Method</c:v>
                </c:pt>
                <c:pt idx="1">
                  <c:v>DCF Exit Multiple</c:v>
                </c:pt>
                <c:pt idx="2">
                  <c:v>EV/EBITDA Mulitples</c:v>
                </c:pt>
                <c:pt idx="3">
                  <c:v>52W Range</c:v>
                </c:pt>
              </c:strCache>
            </c:strRef>
          </c:cat>
          <c:val>
            <c:numRef>
              <c:f>'Valuation Summary'!$E$4:$E$7</c:f>
              <c:numCache>
                <c:formatCode>0</c:formatCode>
                <c:ptCount val="4"/>
                <c:pt idx="0">
                  <c:v>36.460231801535585</c:v>
                </c:pt>
                <c:pt idx="1">
                  <c:v>9.0959053883628229</c:v>
                </c:pt>
                <c:pt idx="2">
                  <c:v>-5.8836281432099469</c:v>
                </c:pt>
                <c:pt idx="3">
                  <c:v>14.990000000000002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8-177F-4E1E-9EA7-CC81736CC96E}"/>
            </c:ext>
          </c:extLst>
        </c:ser>
        <c:ser>
          <c:idx val="3"/>
          <c:order val="3"/>
          <c:invertIfNegative val="1"/>
          <c:cat>
            <c:strRef>
              <c:f>'Valuation Summary'!$B$4:$B$7</c:f>
              <c:strCache>
                <c:ptCount val="4"/>
                <c:pt idx="0">
                  <c:v>DCF Perpetuity Growth Method</c:v>
                </c:pt>
                <c:pt idx="1">
                  <c:v>DCF Exit Multiple</c:v>
                </c:pt>
                <c:pt idx="2">
                  <c:v>EV/EBITDA Mulitples</c:v>
                </c:pt>
                <c:pt idx="3">
                  <c:v>52W Range</c:v>
                </c:pt>
              </c:strCache>
            </c:strRef>
          </c:cat>
          <c:val>
            <c:numRef>
              <c:f>'Valuation Summary'!$F$4:$F$7</c:f>
              <c:numCache>
                <c:formatCode>0</c:formatCode>
                <c:ptCount val="4"/>
                <c:pt idx="0">
                  <c:v>98.656087225010722</c:v>
                </c:pt>
                <c:pt idx="1">
                  <c:v>78.35444934833761</c:v>
                </c:pt>
                <c:pt idx="2">
                  <c:v>69.626371856790058</c:v>
                </c:pt>
                <c:pt idx="3">
                  <c:v>73.7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77F-4E1E-9EA7-CC81736CC9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52553037"/>
        <c:axId val="318053652"/>
      </c:barChart>
      <c:catAx>
        <c:axId val="1252553037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CA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318053652"/>
        <c:crosses val="autoZero"/>
        <c:auto val="1"/>
        <c:lblAlgn val="ctr"/>
        <c:lblOffset val="100"/>
        <c:noMultiLvlLbl val="1"/>
      </c:catAx>
      <c:valAx>
        <c:axId val="318053652"/>
        <c:scaling>
          <c:orientation val="minMax"/>
          <c:max val="105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CA"/>
              </a:p>
            </c:rich>
          </c:tx>
          <c:overlay val="0"/>
        </c:title>
        <c:numFmt formatCode="_(&quot;$&quot;* #,##0_);_(&quot;$&quot;* \(#,##0\);_(&quot;$&quot;* &quot;-&quot;_);_(@_)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252553037"/>
        <c:crosses val="max"/>
        <c:crossBetween val="between"/>
        <c:majorUnit val="25"/>
      </c:valAx>
    </c:plotArea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/>
      <c:lineChart>
        <c:grouping val="standard"/>
        <c:varyColors val="0"/>
        <c:ser>
          <c:idx val="0"/>
          <c:order val="0"/>
          <c:tx>
            <c:v>Last Price</c:v>
          </c:tx>
          <c:spPr>
            <a:ln w="19050" cmpd="sng">
              <a:solidFill>
                <a:srgbClr val="D6001C">
                  <a:alpha val="100000"/>
                </a:srgbClr>
              </a:solidFill>
            </a:ln>
          </c:spPr>
          <c:marker>
            <c:symbol val="none"/>
          </c:marker>
          <c:cat>
            <c:numRef>
              <c:f>'Share Price Performance'!$B$3:$B$1256</c:f>
              <c:numCache>
                <c:formatCode>m/d/yyyy</c:formatCode>
                <c:ptCount val="1254"/>
                <c:pt idx="0">
                  <c:v>46045</c:v>
                </c:pt>
                <c:pt idx="1">
                  <c:v>46044</c:v>
                </c:pt>
                <c:pt idx="2">
                  <c:v>46043</c:v>
                </c:pt>
                <c:pt idx="3">
                  <c:v>46042</c:v>
                </c:pt>
                <c:pt idx="4">
                  <c:v>46038</c:v>
                </c:pt>
                <c:pt idx="5">
                  <c:v>46037</c:v>
                </c:pt>
                <c:pt idx="6">
                  <c:v>46036</c:v>
                </c:pt>
                <c:pt idx="7">
                  <c:v>46035</c:v>
                </c:pt>
                <c:pt idx="8">
                  <c:v>46034</c:v>
                </c:pt>
                <c:pt idx="9">
                  <c:v>46031</c:v>
                </c:pt>
                <c:pt idx="10">
                  <c:v>46030</c:v>
                </c:pt>
                <c:pt idx="11">
                  <c:v>46029</c:v>
                </c:pt>
                <c:pt idx="12">
                  <c:v>46028</c:v>
                </c:pt>
                <c:pt idx="13">
                  <c:v>46027</c:v>
                </c:pt>
                <c:pt idx="14">
                  <c:v>46024</c:v>
                </c:pt>
                <c:pt idx="15">
                  <c:v>46022</c:v>
                </c:pt>
                <c:pt idx="16">
                  <c:v>46021</c:v>
                </c:pt>
                <c:pt idx="17">
                  <c:v>46020</c:v>
                </c:pt>
                <c:pt idx="18">
                  <c:v>46017</c:v>
                </c:pt>
                <c:pt idx="19">
                  <c:v>46015</c:v>
                </c:pt>
                <c:pt idx="20">
                  <c:v>46014</c:v>
                </c:pt>
                <c:pt idx="21">
                  <c:v>46013</c:v>
                </c:pt>
                <c:pt idx="22">
                  <c:v>46010</c:v>
                </c:pt>
                <c:pt idx="23">
                  <c:v>46009</c:v>
                </c:pt>
                <c:pt idx="24">
                  <c:v>46008</c:v>
                </c:pt>
                <c:pt idx="25">
                  <c:v>46007</c:v>
                </c:pt>
                <c:pt idx="26">
                  <c:v>46006</c:v>
                </c:pt>
                <c:pt idx="27">
                  <c:v>46003</c:v>
                </c:pt>
                <c:pt idx="28">
                  <c:v>46002</c:v>
                </c:pt>
                <c:pt idx="29">
                  <c:v>46001</c:v>
                </c:pt>
                <c:pt idx="30">
                  <c:v>46000</c:v>
                </c:pt>
                <c:pt idx="31">
                  <c:v>45999</c:v>
                </c:pt>
                <c:pt idx="32">
                  <c:v>45996</c:v>
                </c:pt>
                <c:pt idx="33">
                  <c:v>45995</c:v>
                </c:pt>
                <c:pt idx="34">
                  <c:v>45994</c:v>
                </c:pt>
                <c:pt idx="35">
                  <c:v>45993</c:v>
                </c:pt>
                <c:pt idx="36">
                  <c:v>45992</c:v>
                </c:pt>
                <c:pt idx="37">
                  <c:v>45989</c:v>
                </c:pt>
                <c:pt idx="38">
                  <c:v>45987</c:v>
                </c:pt>
                <c:pt idx="39">
                  <c:v>45986</c:v>
                </c:pt>
                <c:pt idx="40">
                  <c:v>45985</c:v>
                </c:pt>
                <c:pt idx="41">
                  <c:v>45982</c:v>
                </c:pt>
                <c:pt idx="42">
                  <c:v>45981</c:v>
                </c:pt>
                <c:pt idx="43">
                  <c:v>45980</c:v>
                </c:pt>
                <c:pt idx="44">
                  <c:v>45979</c:v>
                </c:pt>
                <c:pt idx="45">
                  <c:v>45978</c:v>
                </c:pt>
                <c:pt idx="46">
                  <c:v>45975</c:v>
                </c:pt>
                <c:pt idx="47">
                  <c:v>45974</c:v>
                </c:pt>
                <c:pt idx="48">
                  <c:v>45973</c:v>
                </c:pt>
                <c:pt idx="49">
                  <c:v>45972</c:v>
                </c:pt>
                <c:pt idx="50">
                  <c:v>45971</c:v>
                </c:pt>
                <c:pt idx="51">
                  <c:v>45968</c:v>
                </c:pt>
                <c:pt idx="52">
                  <c:v>45967</c:v>
                </c:pt>
                <c:pt idx="53">
                  <c:v>45966</c:v>
                </c:pt>
                <c:pt idx="54">
                  <c:v>45965</c:v>
                </c:pt>
                <c:pt idx="55">
                  <c:v>45964</c:v>
                </c:pt>
                <c:pt idx="56">
                  <c:v>45961</c:v>
                </c:pt>
                <c:pt idx="57">
                  <c:v>45960</c:v>
                </c:pt>
                <c:pt idx="58">
                  <c:v>45959</c:v>
                </c:pt>
                <c:pt idx="59">
                  <c:v>45958</c:v>
                </c:pt>
                <c:pt idx="60">
                  <c:v>45957</c:v>
                </c:pt>
                <c:pt idx="61">
                  <c:v>45954</c:v>
                </c:pt>
                <c:pt idx="62">
                  <c:v>45953</c:v>
                </c:pt>
                <c:pt idx="63">
                  <c:v>45952</c:v>
                </c:pt>
                <c:pt idx="64">
                  <c:v>45951</c:v>
                </c:pt>
                <c:pt idx="65">
                  <c:v>45950</c:v>
                </c:pt>
                <c:pt idx="66">
                  <c:v>45947</c:v>
                </c:pt>
                <c:pt idx="67">
                  <c:v>45946</c:v>
                </c:pt>
                <c:pt idx="68">
                  <c:v>45945</c:v>
                </c:pt>
                <c:pt idx="69">
                  <c:v>45944</c:v>
                </c:pt>
                <c:pt idx="70">
                  <c:v>45943</c:v>
                </c:pt>
                <c:pt idx="71">
                  <c:v>45940</c:v>
                </c:pt>
                <c:pt idx="72">
                  <c:v>45939</c:v>
                </c:pt>
                <c:pt idx="73">
                  <c:v>45938</c:v>
                </c:pt>
                <c:pt idx="74">
                  <c:v>45937</c:v>
                </c:pt>
                <c:pt idx="75">
                  <c:v>45936</c:v>
                </c:pt>
                <c:pt idx="76">
                  <c:v>45933</c:v>
                </c:pt>
                <c:pt idx="77">
                  <c:v>45932</c:v>
                </c:pt>
                <c:pt idx="78">
                  <c:v>45931</c:v>
                </c:pt>
                <c:pt idx="79">
                  <c:v>45930</c:v>
                </c:pt>
                <c:pt idx="80">
                  <c:v>45929</c:v>
                </c:pt>
                <c:pt idx="81">
                  <c:v>45926</c:v>
                </c:pt>
                <c:pt idx="82">
                  <c:v>45925</c:v>
                </c:pt>
                <c:pt idx="83">
                  <c:v>45924</c:v>
                </c:pt>
                <c:pt idx="84">
                  <c:v>45923</c:v>
                </c:pt>
                <c:pt idx="85">
                  <c:v>45922</c:v>
                </c:pt>
                <c:pt idx="86">
                  <c:v>45919</c:v>
                </c:pt>
                <c:pt idx="87">
                  <c:v>45918</c:v>
                </c:pt>
                <c:pt idx="88">
                  <c:v>45917</c:v>
                </c:pt>
                <c:pt idx="89">
                  <c:v>45916</c:v>
                </c:pt>
                <c:pt idx="90">
                  <c:v>45915</c:v>
                </c:pt>
                <c:pt idx="91">
                  <c:v>45912</c:v>
                </c:pt>
                <c:pt idx="92">
                  <c:v>45911</c:v>
                </c:pt>
                <c:pt idx="93">
                  <c:v>45910</c:v>
                </c:pt>
                <c:pt idx="94">
                  <c:v>45909</c:v>
                </c:pt>
                <c:pt idx="95">
                  <c:v>45908</c:v>
                </c:pt>
                <c:pt idx="96">
                  <c:v>45905</c:v>
                </c:pt>
                <c:pt idx="97">
                  <c:v>45904</c:v>
                </c:pt>
                <c:pt idx="98">
                  <c:v>45903</c:v>
                </c:pt>
                <c:pt idx="99">
                  <c:v>45902</c:v>
                </c:pt>
                <c:pt idx="100">
                  <c:v>45898</c:v>
                </c:pt>
                <c:pt idx="101">
                  <c:v>45897</c:v>
                </c:pt>
                <c:pt idx="102">
                  <c:v>45896</c:v>
                </c:pt>
                <c:pt idx="103">
                  <c:v>45895</c:v>
                </c:pt>
                <c:pt idx="104">
                  <c:v>45894</c:v>
                </c:pt>
                <c:pt idx="105">
                  <c:v>45891</c:v>
                </c:pt>
                <c:pt idx="106">
                  <c:v>45890</c:v>
                </c:pt>
                <c:pt idx="107">
                  <c:v>45889</c:v>
                </c:pt>
                <c:pt idx="108">
                  <c:v>45888</c:v>
                </c:pt>
                <c:pt idx="109">
                  <c:v>45887</c:v>
                </c:pt>
                <c:pt idx="110">
                  <c:v>45884</c:v>
                </c:pt>
                <c:pt idx="111">
                  <c:v>45883</c:v>
                </c:pt>
                <c:pt idx="112">
                  <c:v>45882</c:v>
                </c:pt>
                <c:pt idx="113">
                  <c:v>45881</c:v>
                </c:pt>
                <c:pt idx="114">
                  <c:v>45880</c:v>
                </c:pt>
                <c:pt idx="115">
                  <c:v>45877</c:v>
                </c:pt>
                <c:pt idx="116">
                  <c:v>45876</c:v>
                </c:pt>
                <c:pt idx="117">
                  <c:v>45875</c:v>
                </c:pt>
                <c:pt idx="118">
                  <c:v>45874</c:v>
                </c:pt>
                <c:pt idx="119">
                  <c:v>45873</c:v>
                </c:pt>
                <c:pt idx="120">
                  <c:v>45870</c:v>
                </c:pt>
                <c:pt idx="121">
                  <c:v>45869</c:v>
                </c:pt>
                <c:pt idx="122">
                  <c:v>45868</c:v>
                </c:pt>
                <c:pt idx="123">
                  <c:v>45867</c:v>
                </c:pt>
                <c:pt idx="124">
                  <c:v>45866</c:v>
                </c:pt>
                <c:pt idx="125">
                  <c:v>45863</c:v>
                </c:pt>
                <c:pt idx="126">
                  <c:v>45862</c:v>
                </c:pt>
                <c:pt idx="127">
                  <c:v>45861</c:v>
                </c:pt>
                <c:pt idx="128">
                  <c:v>45860</c:v>
                </c:pt>
                <c:pt idx="129">
                  <c:v>45859</c:v>
                </c:pt>
                <c:pt idx="130">
                  <c:v>45856</c:v>
                </c:pt>
                <c:pt idx="131">
                  <c:v>45855</c:v>
                </c:pt>
                <c:pt idx="132">
                  <c:v>45854</c:v>
                </c:pt>
                <c:pt idx="133">
                  <c:v>45853</c:v>
                </c:pt>
                <c:pt idx="134">
                  <c:v>45852</c:v>
                </c:pt>
                <c:pt idx="135">
                  <c:v>45849</c:v>
                </c:pt>
                <c:pt idx="136">
                  <c:v>45848</c:v>
                </c:pt>
                <c:pt idx="137">
                  <c:v>45847</c:v>
                </c:pt>
                <c:pt idx="138">
                  <c:v>45846</c:v>
                </c:pt>
                <c:pt idx="139">
                  <c:v>45845</c:v>
                </c:pt>
                <c:pt idx="140">
                  <c:v>45841</c:v>
                </c:pt>
                <c:pt idx="141">
                  <c:v>45840</c:v>
                </c:pt>
                <c:pt idx="142">
                  <c:v>45839</c:v>
                </c:pt>
                <c:pt idx="143">
                  <c:v>45838</c:v>
                </c:pt>
                <c:pt idx="144">
                  <c:v>45835</c:v>
                </c:pt>
                <c:pt idx="145">
                  <c:v>45834</c:v>
                </c:pt>
                <c:pt idx="146">
                  <c:v>45833</c:v>
                </c:pt>
                <c:pt idx="147">
                  <c:v>45832</c:v>
                </c:pt>
                <c:pt idx="148">
                  <c:v>45831</c:v>
                </c:pt>
                <c:pt idx="149">
                  <c:v>45828</c:v>
                </c:pt>
                <c:pt idx="150">
                  <c:v>45826</c:v>
                </c:pt>
                <c:pt idx="151">
                  <c:v>45825</c:v>
                </c:pt>
                <c:pt idx="152">
                  <c:v>45824</c:v>
                </c:pt>
                <c:pt idx="153">
                  <c:v>45821</c:v>
                </c:pt>
                <c:pt idx="154">
                  <c:v>45820</c:v>
                </c:pt>
                <c:pt idx="155">
                  <c:v>45819</c:v>
                </c:pt>
                <c:pt idx="156">
                  <c:v>45818</c:v>
                </c:pt>
                <c:pt idx="157">
                  <c:v>45817</c:v>
                </c:pt>
                <c:pt idx="158">
                  <c:v>45814</c:v>
                </c:pt>
                <c:pt idx="159">
                  <c:v>45813</c:v>
                </c:pt>
                <c:pt idx="160">
                  <c:v>45812</c:v>
                </c:pt>
                <c:pt idx="161">
                  <c:v>45811</c:v>
                </c:pt>
                <c:pt idx="162">
                  <c:v>45810</c:v>
                </c:pt>
                <c:pt idx="163">
                  <c:v>45807</c:v>
                </c:pt>
                <c:pt idx="164">
                  <c:v>45806</c:v>
                </c:pt>
                <c:pt idx="165">
                  <c:v>45805</c:v>
                </c:pt>
                <c:pt idx="166">
                  <c:v>45804</c:v>
                </c:pt>
                <c:pt idx="167">
                  <c:v>45800</c:v>
                </c:pt>
                <c:pt idx="168">
                  <c:v>45799</c:v>
                </c:pt>
                <c:pt idx="169">
                  <c:v>45798</c:v>
                </c:pt>
                <c:pt idx="170">
                  <c:v>45797</c:v>
                </c:pt>
                <c:pt idx="171">
                  <c:v>45796</c:v>
                </c:pt>
                <c:pt idx="172">
                  <c:v>45793</c:v>
                </c:pt>
                <c:pt idx="173">
                  <c:v>45792</c:v>
                </c:pt>
                <c:pt idx="174">
                  <c:v>45791</c:v>
                </c:pt>
                <c:pt idx="175">
                  <c:v>45790</c:v>
                </c:pt>
                <c:pt idx="176">
                  <c:v>45789</c:v>
                </c:pt>
                <c:pt idx="177">
                  <c:v>45786</c:v>
                </c:pt>
                <c:pt idx="178">
                  <c:v>45785</c:v>
                </c:pt>
                <c:pt idx="179">
                  <c:v>45784</c:v>
                </c:pt>
                <c:pt idx="180">
                  <c:v>45783</c:v>
                </c:pt>
                <c:pt idx="181">
                  <c:v>45782</c:v>
                </c:pt>
                <c:pt idx="182">
                  <c:v>45779</c:v>
                </c:pt>
                <c:pt idx="183">
                  <c:v>45778</c:v>
                </c:pt>
                <c:pt idx="184">
                  <c:v>45777</c:v>
                </c:pt>
                <c:pt idx="185">
                  <c:v>45776</c:v>
                </c:pt>
                <c:pt idx="186">
                  <c:v>45775</c:v>
                </c:pt>
                <c:pt idx="187">
                  <c:v>45772</c:v>
                </c:pt>
                <c:pt idx="188">
                  <c:v>45771</c:v>
                </c:pt>
                <c:pt idx="189">
                  <c:v>45770</c:v>
                </c:pt>
                <c:pt idx="190">
                  <c:v>45769</c:v>
                </c:pt>
                <c:pt idx="191">
                  <c:v>45768</c:v>
                </c:pt>
                <c:pt idx="192">
                  <c:v>45764</c:v>
                </c:pt>
                <c:pt idx="193">
                  <c:v>45763</c:v>
                </c:pt>
                <c:pt idx="194">
                  <c:v>45762</c:v>
                </c:pt>
                <c:pt idx="195">
                  <c:v>45761</c:v>
                </c:pt>
                <c:pt idx="196">
                  <c:v>45758</c:v>
                </c:pt>
                <c:pt idx="197">
                  <c:v>45757</c:v>
                </c:pt>
                <c:pt idx="198">
                  <c:v>45756</c:v>
                </c:pt>
                <c:pt idx="199">
                  <c:v>45755</c:v>
                </c:pt>
                <c:pt idx="200">
                  <c:v>45754</c:v>
                </c:pt>
                <c:pt idx="201">
                  <c:v>45751</c:v>
                </c:pt>
                <c:pt idx="202">
                  <c:v>45750</c:v>
                </c:pt>
                <c:pt idx="203">
                  <c:v>45749</c:v>
                </c:pt>
                <c:pt idx="204">
                  <c:v>45748</c:v>
                </c:pt>
                <c:pt idx="205">
                  <c:v>45747</c:v>
                </c:pt>
                <c:pt idx="206">
                  <c:v>45744</c:v>
                </c:pt>
                <c:pt idx="207">
                  <c:v>45743</c:v>
                </c:pt>
                <c:pt idx="208">
                  <c:v>45742</c:v>
                </c:pt>
                <c:pt idx="209">
                  <c:v>45741</c:v>
                </c:pt>
                <c:pt idx="210">
                  <c:v>45740</c:v>
                </c:pt>
                <c:pt idx="211">
                  <c:v>45737</c:v>
                </c:pt>
                <c:pt idx="212">
                  <c:v>45736</c:v>
                </c:pt>
                <c:pt idx="213">
                  <c:v>45735</c:v>
                </c:pt>
                <c:pt idx="214">
                  <c:v>45734</c:v>
                </c:pt>
                <c:pt idx="215">
                  <c:v>45733</c:v>
                </c:pt>
                <c:pt idx="216">
                  <c:v>45730</c:v>
                </c:pt>
                <c:pt idx="217">
                  <c:v>45729</c:v>
                </c:pt>
                <c:pt idx="218">
                  <c:v>45728</c:v>
                </c:pt>
                <c:pt idx="219">
                  <c:v>45727</c:v>
                </c:pt>
                <c:pt idx="220">
                  <c:v>45726</c:v>
                </c:pt>
                <c:pt idx="221">
                  <c:v>45723</c:v>
                </c:pt>
                <c:pt idx="222">
                  <c:v>45722</c:v>
                </c:pt>
                <c:pt idx="223">
                  <c:v>45721</c:v>
                </c:pt>
                <c:pt idx="224">
                  <c:v>45720</c:v>
                </c:pt>
                <c:pt idx="225">
                  <c:v>45719</c:v>
                </c:pt>
                <c:pt idx="226">
                  <c:v>45716</c:v>
                </c:pt>
                <c:pt idx="227">
                  <c:v>45715</c:v>
                </c:pt>
                <c:pt idx="228">
                  <c:v>45714</c:v>
                </c:pt>
                <c:pt idx="229">
                  <c:v>45713</c:v>
                </c:pt>
                <c:pt idx="230">
                  <c:v>45712</c:v>
                </c:pt>
                <c:pt idx="231">
                  <c:v>45709</c:v>
                </c:pt>
                <c:pt idx="232">
                  <c:v>45708</c:v>
                </c:pt>
                <c:pt idx="233">
                  <c:v>45707</c:v>
                </c:pt>
                <c:pt idx="234">
                  <c:v>45706</c:v>
                </c:pt>
                <c:pt idx="235">
                  <c:v>45702</c:v>
                </c:pt>
                <c:pt idx="236">
                  <c:v>45701</c:v>
                </c:pt>
                <c:pt idx="237">
                  <c:v>45700</c:v>
                </c:pt>
                <c:pt idx="238">
                  <c:v>45699</c:v>
                </c:pt>
                <c:pt idx="239">
                  <c:v>45698</c:v>
                </c:pt>
                <c:pt idx="240">
                  <c:v>45695</c:v>
                </c:pt>
                <c:pt idx="241">
                  <c:v>45694</c:v>
                </c:pt>
                <c:pt idx="242">
                  <c:v>45693</c:v>
                </c:pt>
                <c:pt idx="243">
                  <c:v>45692</c:v>
                </c:pt>
                <c:pt idx="244">
                  <c:v>45691</c:v>
                </c:pt>
                <c:pt idx="245">
                  <c:v>45688</c:v>
                </c:pt>
                <c:pt idx="246">
                  <c:v>45687</c:v>
                </c:pt>
                <c:pt idx="247">
                  <c:v>45686</c:v>
                </c:pt>
                <c:pt idx="248">
                  <c:v>45685</c:v>
                </c:pt>
                <c:pt idx="249">
                  <c:v>45684</c:v>
                </c:pt>
                <c:pt idx="250">
                  <c:v>45681</c:v>
                </c:pt>
                <c:pt idx="251">
                  <c:v>45680</c:v>
                </c:pt>
                <c:pt idx="252">
                  <c:v>45679</c:v>
                </c:pt>
                <c:pt idx="253">
                  <c:v>45678</c:v>
                </c:pt>
                <c:pt idx="254">
                  <c:v>45674</c:v>
                </c:pt>
                <c:pt idx="255">
                  <c:v>45673</c:v>
                </c:pt>
                <c:pt idx="256">
                  <c:v>45672</c:v>
                </c:pt>
                <c:pt idx="257">
                  <c:v>45671</c:v>
                </c:pt>
                <c:pt idx="258">
                  <c:v>45670</c:v>
                </c:pt>
                <c:pt idx="259">
                  <c:v>45667</c:v>
                </c:pt>
                <c:pt idx="260">
                  <c:v>45665</c:v>
                </c:pt>
                <c:pt idx="261">
                  <c:v>45664</c:v>
                </c:pt>
                <c:pt idx="262">
                  <c:v>45663</c:v>
                </c:pt>
                <c:pt idx="263">
                  <c:v>45660</c:v>
                </c:pt>
                <c:pt idx="264">
                  <c:v>45659</c:v>
                </c:pt>
                <c:pt idx="265">
                  <c:v>45657</c:v>
                </c:pt>
                <c:pt idx="266">
                  <c:v>45656</c:v>
                </c:pt>
                <c:pt idx="267">
                  <c:v>45653</c:v>
                </c:pt>
                <c:pt idx="268">
                  <c:v>45652</c:v>
                </c:pt>
                <c:pt idx="269">
                  <c:v>45650</c:v>
                </c:pt>
                <c:pt idx="270">
                  <c:v>45649</c:v>
                </c:pt>
                <c:pt idx="271">
                  <c:v>45646</c:v>
                </c:pt>
                <c:pt idx="272">
                  <c:v>45645</c:v>
                </c:pt>
                <c:pt idx="273">
                  <c:v>45644</c:v>
                </c:pt>
                <c:pt idx="274">
                  <c:v>45643</c:v>
                </c:pt>
                <c:pt idx="275">
                  <c:v>45642</c:v>
                </c:pt>
                <c:pt idx="276">
                  <c:v>45639</c:v>
                </c:pt>
                <c:pt idx="277">
                  <c:v>45638</c:v>
                </c:pt>
                <c:pt idx="278">
                  <c:v>45637</c:v>
                </c:pt>
                <c:pt idx="279">
                  <c:v>45636</c:v>
                </c:pt>
                <c:pt idx="280">
                  <c:v>45635</c:v>
                </c:pt>
                <c:pt idx="281">
                  <c:v>45632</c:v>
                </c:pt>
                <c:pt idx="282">
                  <c:v>45631</c:v>
                </c:pt>
                <c:pt idx="283">
                  <c:v>45630</c:v>
                </c:pt>
                <c:pt idx="284">
                  <c:v>45629</c:v>
                </c:pt>
                <c:pt idx="285">
                  <c:v>45628</c:v>
                </c:pt>
                <c:pt idx="286">
                  <c:v>45625</c:v>
                </c:pt>
                <c:pt idx="287">
                  <c:v>45623</c:v>
                </c:pt>
                <c:pt idx="288">
                  <c:v>45622</c:v>
                </c:pt>
                <c:pt idx="289">
                  <c:v>45621</c:v>
                </c:pt>
                <c:pt idx="290">
                  <c:v>45618</c:v>
                </c:pt>
                <c:pt idx="291">
                  <c:v>45617</c:v>
                </c:pt>
                <c:pt idx="292">
                  <c:v>45616</c:v>
                </c:pt>
                <c:pt idx="293">
                  <c:v>45615</c:v>
                </c:pt>
                <c:pt idx="294">
                  <c:v>45614</c:v>
                </c:pt>
                <c:pt idx="295">
                  <c:v>45611</c:v>
                </c:pt>
                <c:pt idx="296">
                  <c:v>45610</c:v>
                </c:pt>
                <c:pt idx="297">
                  <c:v>45609</c:v>
                </c:pt>
                <c:pt idx="298">
                  <c:v>45608</c:v>
                </c:pt>
                <c:pt idx="299">
                  <c:v>45607</c:v>
                </c:pt>
                <c:pt idx="300">
                  <c:v>45604</c:v>
                </c:pt>
                <c:pt idx="301">
                  <c:v>45603</c:v>
                </c:pt>
                <c:pt idx="302">
                  <c:v>45602</c:v>
                </c:pt>
                <c:pt idx="303">
                  <c:v>45601</c:v>
                </c:pt>
                <c:pt idx="304">
                  <c:v>45600</c:v>
                </c:pt>
                <c:pt idx="305">
                  <c:v>45597</c:v>
                </c:pt>
                <c:pt idx="306">
                  <c:v>45596</c:v>
                </c:pt>
                <c:pt idx="307">
                  <c:v>45595</c:v>
                </c:pt>
                <c:pt idx="308">
                  <c:v>45594</c:v>
                </c:pt>
                <c:pt idx="309">
                  <c:v>45593</c:v>
                </c:pt>
                <c:pt idx="310">
                  <c:v>45590</c:v>
                </c:pt>
                <c:pt idx="311">
                  <c:v>45589</c:v>
                </c:pt>
                <c:pt idx="312">
                  <c:v>45588</c:v>
                </c:pt>
                <c:pt idx="313">
                  <c:v>45587</c:v>
                </c:pt>
                <c:pt idx="314">
                  <c:v>45586</c:v>
                </c:pt>
                <c:pt idx="315">
                  <c:v>45583</c:v>
                </c:pt>
                <c:pt idx="316">
                  <c:v>45582</c:v>
                </c:pt>
                <c:pt idx="317">
                  <c:v>45581</c:v>
                </c:pt>
                <c:pt idx="318">
                  <c:v>45580</c:v>
                </c:pt>
                <c:pt idx="319">
                  <c:v>45579</c:v>
                </c:pt>
                <c:pt idx="320">
                  <c:v>45576</c:v>
                </c:pt>
                <c:pt idx="321">
                  <c:v>45575</c:v>
                </c:pt>
                <c:pt idx="322">
                  <c:v>45574</c:v>
                </c:pt>
                <c:pt idx="323">
                  <c:v>45573</c:v>
                </c:pt>
                <c:pt idx="324">
                  <c:v>45572</c:v>
                </c:pt>
                <c:pt idx="325">
                  <c:v>45569</c:v>
                </c:pt>
                <c:pt idx="326">
                  <c:v>45568</c:v>
                </c:pt>
                <c:pt idx="327">
                  <c:v>45567</c:v>
                </c:pt>
                <c:pt idx="328">
                  <c:v>45566</c:v>
                </c:pt>
                <c:pt idx="329">
                  <c:v>45565</c:v>
                </c:pt>
                <c:pt idx="330">
                  <c:v>45562</c:v>
                </c:pt>
                <c:pt idx="331">
                  <c:v>45561</c:v>
                </c:pt>
                <c:pt idx="332">
                  <c:v>45560</c:v>
                </c:pt>
                <c:pt idx="333">
                  <c:v>45559</c:v>
                </c:pt>
                <c:pt idx="334">
                  <c:v>45558</c:v>
                </c:pt>
                <c:pt idx="335">
                  <c:v>45555</c:v>
                </c:pt>
                <c:pt idx="336">
                  <c:v>45554</c:v>
                </c:pt>
                <c:pt idx="337">
                  <c:v>45553</c:v>
                </c:pt>
                <c:pt idx="338">
                  <c:v>45552</c:v>
                </c:pt>
                <c:pt idx="339">
                  <c:v>45551</c:v>
                </c:pt>
                <c:pt idx="340">
                  <c:v>45548</c:v>
                </c:pt>
                <c:pt idx="341">
                  <c:v>45547</c:v>
                </c:pt>
                <c:pt idx="342">
                  <c:v>45546</c:v>
                </c:pt>
                <c:pt idx="343">
                  <c:v>45545</c:v>
                </c:pt>
                <c:pt idx="344">
                  <c:v>45544</c:v>
                </c:pt>
                <c:pt idx="345">
                  <c:v>45541</c:v>
                </c:pt>
                <c:pt idx="346">
                  <c:v>45540</c:v>
                </c:pt>
                <c:pt idx="347">
                  <c:v>45539</c:v>
                </c:pt>
                <c:pt idx="348">
                  <c:v>45538</c:v>
                </c:pt>
                <c:pt idx="349">
                  <c:v>45534</c:v>
                </c:pt>
                <c:pt idx="350">
                  <c:v>45533</c:v>
                </c:pt>
                <c:pt idx="351">
                  <c:v>45532</c:v>
                </c:pt>
                <c:pt idx="352">
                  <c:v>45531</c:v>
                </c:pt>
                <c:pt idx="353">
                  <c:v>45530</c:v>
                </c:pt>
                <c:pt idx="354">
                  <c:v>45527</c:v>
                </c:pt>
                <c:pt idx="355">
                  <c:v>45526</c:v>
                </c:pt>
                <c:pt idx="356">
                  <c:v>45525</c:v>
                </c:pt>
                <c:pt idx="357">
                  <c:v>45524</c:v>
                </c:pt>
                <c:pt idx="358">
                  <c:v>45523</c:v>
                </c:pt>
                <c:pt idx="359">
                  <c:v>45520</c:v>
                </c:pt>
                <c:pt idx="360">
                  <c:v>45519</c:v>
                </c:pt>
                <c:pt idx="361">
                  <c:v>45518</c:v>
                </c:pt>
                <c:pt idx="362">
                  <c:v>45517</c:v>
                </c:pt>
                <c:pt idx="363">
                  <c:v>45516</c:v>
                </c:pt>
                <c:pt idx="364">
                  <c:v>45513</c:v>
                </c:pt>
                <c:pt idx="365">
                  <c:v>45512</c:v>
                </c:pt>
                <c:pt idx="366">
                  <c:v>45511</c:v>
                </c:pt>
                <c:pt idx="367">
                  <c:v>45510</c:v>
                </c:pt>
                <c:pt idx="368">
                  <c:v>45509</c:v>
                </c:pt>
                <c:pt idx="369">
                  <c:v>45506</c:v>
                </c:pt>
                <c:pt idx="370">
                  <c:v>45505</c:v>
                </c:pt>
                <c:pt idx="371">
                  <c:v>45504</c:v>
                </c:pt>
                <c:pt idx="372">
                  <c:v>45503</c:v>
                </c:pt>
                <c:pt idx="373">
                  <c:v>45502</c:v>
                </c:pt>
                <c:pt idx="374">
                  <c:v>45499</c:v>
                </c:pt>
                <c:pt idx="375">
                  <c:v>45498</c:v>
                </c:pt>
                <c:pt idx="376">
                  <c:v>45497</c:v>
                </c:pt>
                <c:pt idx="377">
                  <c:v>45496</c:v>
                </c:pt>
                <c:pt idx="378">
                  <c:v>45495</c:v>
                </c:pt>
                <c:pt idx="379">
                  <c:v>45492</c:v>
                </c:pt>
                <c:pt idx="380">
                  <c:v>45491</c:v>
                </c:pt>
                <c:pt idx="381">
                  <c:v>45490</c:v>
                </c:pt>
                <c:pt idx="382">
                  <c:v>45489</c:v>
                </c:pt>
                <c:pt idx="383">
                  <c:v>45488</c:v>
                </c:pt>
                <c:pt idx="384">
                  <c:v>45485</c:v>
                </c:pt>
                <c:pt idx="385">
                  <c:v>45484</c:v>
                </c:pt>
                <c:pt idx="386">
                  <c:v>45483</c:v>
                </c:pt>
                <c:pt idx="387">
                  <c:v>45482</c:v>
                </c:pt>
                <c:pt idx="388">
                  <c:v>45481</c:v>
                </c:pt>
                <c:pt idx="389">
                  <c:v>45478</c:v>
                </c:pt>
                <c:pt idx="390">
                  <c:v>45476</c:v>
                </c:pt>
                <c:pt idx="391">
                  <c:v>45475</c:v>
                </c:pt>
                <c:pt idx="392">
                  <c:v>45474</c:v>
                </c:pt>
                <c:pt idx="393">
                  <c:v>45471</c:v>
                </c:pt>
                <c:pt idx="394">
                  <c:v>45470</c:v>
                </c:pt>
                <c:pt idx="395">
                  <c:v>45469</c:v>
                </c:pt>
                <c:pt idx="396">
                  <c:v>45468</c:v>
                </c:pt>
                <c:pt idx="397">
                  <c:v>45467</c:v>
                </c:pt>
                <c:pt idx="398">
                  <c:v>45464</c:v>
                </c:pt>
                <c:pt idx="399">
                  <c:v>45463</c:v>
                </c:pt>
                <c:pt idx="400">
                  <c:v>45461</c:v>
                </c:pt>
                <c:pt idx="401">
                  <c:v>45460</c:v>
                </c:pt>
                <c:pt idx="402">
                  <c:v>45457</c:v>
                </c:pt>
                <c:pt idx="403">
                  <c:v>45456</c:v>
                </c:pt>
                <c:pt idx="404">
                  <c:v>45455</c:v>
                </c:pt>
                <c:pt idx="405">
                  <c:v>45454</c:v>
                </c:pt>
                <c:pt idx="406">
                  <c:v>45453</c:v>
                </c:pt>
                <c:pt idx="407">
                  <c:v>45450</c:v>
                </c:pt>
                <c:pt idx="408">
                  <c:v>45449</c:v>
                </c:pt>
                <c:pt idx="409">
                  <c:v>45448</c:v>
                </c:pt>
                <c:pt idx="410">
                  <c:v>45447</c:v>
                </c:pt>
                <c:pt idx="411">
                  <c:v>45446</c:v>
                </c:pt>
                <c:pt idx="412">
                  <c:v>45443</c:v>
                </c:pt>
                <c:pt idx="413">
                  <c:v>45442</c:v>
                </c:pt>
                <c:pt idx="414">
                  <c:v>45441</c:v>
                </c:pt>
                <c:pt idx="415">
                  <c:v>45440</c:v>
                </c:pt>
                <c:pt idx="416">
                  <c:v>45436</c:v>
                </c:pt>
                <c:pt idx="417">
                  <c:v>45435</c:v>
                </c:pt>
                <c:pt idx="418">
                  <c:v>45434</c:v>
                </c:pt>
                <c:pt idx="419">
                  <c:v>45433</c:v>
                </c:pt>
                <c:pt idx="420">
                  <c:v>45432</c:v>
                </c:pt>
                <c:pt idx="421">
                  <c:v>45429</c:v>
                </c:pt>
                <c:pt idx="422">
                  <c:v>45428</c:v>
                </c:pt>
                <c:pt idx="423">
                  <c:v>45427</c:v>
                </c:pt>
                <c:pt idx="424">
                  <c:v>45426</c:v>
                </c:pt>
                <c:pt idx="425">
                  <c:v>45425</c:v>
                </c:pt>
                <c:pt idx="426">
                  <c:v>45422</c:v>
                </c:pt>
                <c:pt idx="427">
                  <c:v>45421</c:v>
                </c:pt>
                <c:pt idx="428">
                  <c:v>45420</c:v>
                </c:pt>
                <c:pt idx="429">
                  <c:v>45419</c:v>
                </c:pt>
                <c:pt idx="430">
                  <c:v>45418</c:v>
                </c:pt>
                <c:pt idx="431">
                  <c:v>45415</c:v>
                </c:pt>
                <c:pt idx="432">
                  <c:v>45414</c:v>
                </c:pt>
                <c:pt idx="433">
                  <c:v>45413</c:v>
                </c:pt>
                <c:pt idx="434">
                  <c:v>45412</c:v>
                </c:pt>
                <c:pt idx="435">
                  <c:v>45411</c:v>
                </c:pt>
                <c:pt idx="436">
                  <c:v>45408</c:v>
                </c:pt>
                <c:pt idx="437">
                  <c:v>45407</c:v>
                </c:pt>
                <c:pt idx="438">
                  <c:v>45406</c:v>
                </c:pt>
                <c:pt idx="439">
                  <c:v>45405</c:v>
                </c:pt>
                <c:pt idx="440">
                  <c:v>45404</c:v>
                </c:pt>
                <c:pt idx="441">
                  <c:v>45401</c:v>
                </c:pt>
                <c:pt idx="442">
                  <c:v>45400</c:v>
                </c:pt>
                <c:pt idx="443">
                  <c:v>45399</c:v>
                </c:pt>
                <c:pt idx="444">
                  <c:v>45398</c:v>
                </c:pt>
                <c:pt idx="445">
                  <c:v>45397</c:v>
                </c:pt>
                <c:pt idx="446">
                  <c:v>45394</c:v>
                </c:pt>
                <c:pt idx="447">
                  <c:v>45393</c:v>
                </c:pt>
                <c:pt idx="448">
                  <c:v>45392</c:v>
                </c:pt>
                <c:pt idx="449">
                  <c:v>45391</c:v>
                </c:pt>
                <c:pt idx="450">
                  <c:v>45390</c:v>
                </c:pt>
                <c:pt idx="451">
                  <c:v>45387</c:v>
                </c:pt>
                <c:pt idx="452">
                  <c:v>45386</c:v>
                </c:pt>
                <c:pt idx="453">
                  <c:v>45385</c:v>
                </c:pt>
                <c:pt idx="454">
                  <c:v>45384</c:v>
                </c:pt>
                <c:pt idx="455">
                  <c:v>45383</c:v>
                </c:pt>
                <c:pt idx="456">
                  <c:v>45379</c:v>
                </c:pt>
                <c:pt idx="457">
                  <c:v>45378</c:v>
                </c:pt>
                <c:pt idx="458">
                  <c:v>45377</c:v>
                </c:pt>
                <c:pt idx="459">
                  <c:v>45376</c:v>
                </c:pt>
                <c:pt idx="460">
                  <c:v>45373</c:v>
                </c:pt>
                <c:pt idx="461">
                  <c:v>45372</c:v>
                </c:pt>
                <c:pt idx="462">
                  <c:v>45371</c:v>
                </c:pt>
                <c:pt idx="463">
                  <c:v>45370</c:v>
                </c:pt>
                <c:pt idx="464">
                  <c:v>45369</c:v>
                </c:pt>
                <c:pt idx="465">
                  <c:v>45366</c:v>
                </c:pt>
                <c:pt idx="466">
                  <c:v>45365</c:v>
                </c:pt>
                <c:pt idx="467">
                  <c:v>45364</c:v>
                </c:pt>
                <c:pt idx="468">
                  <c:v>45363</c:v>
                </c:pt>
                <c:pt idx="469">
                  <c:v>45362</c:v>
                </c:pt>
                <c:pt idx="470">
                  <c:v>45359</c:v>
                </c:pt>
                <c:pt idx="471">
                  <c:v>45358</c:v>
                </c:pt>
                <c:pt idx="472">
                  <c:v>45357</c:v>
                </c:pt>
                <c:pt idx="473">
                  <c:v>45356</c:v>
                </c:pt>
                <c:pt idx="474">
                  <c:v>45355</c:v>
                </c:pt>
                <c:pt idx="475">
                  <c:v>45352</c:v>
                </c:pt>
                <c:pt idx="476">
                  <c:v>45351</c:v>
                </c:pt>
                <c:pt idx="477">
                  <c:v>45350</c:v>
                </c:pt>
                <c:pt idx="478">
                  <c:v>45349</c:v>
                </c:pt>
                <c:pt idx="479">
                  <c:v>45348</c:v>
                </c:pt>
                <c:pt idx="480">
                  <c:v>45345</c:v>
                </c:pt>
                <c:pt idx="481">
                  <c:v>45344</c:v>
                </c:pt>
                <c:pt idx="482">
                  <c:v>45343</c:v>
                </c:pt>
                <c:pt idx="483">
                  <c:v>45342</c:v>
                </c:pt>
                <c:pt idx="484">
                  <c:v>45338</c:v>
                </c:pt>
                <c:pt idx="485">
                  <c:v>45337</c:v>
                </c:pt>
                <c:pt idx="486">
                  <c:v>45336</c:v>
                </c:pt>
                <c:pt idx="487">
                  <c:v>45335</c:v>
                </c:pt>
                <c:pt idx="488">
                  <c:v>45334</c:v>
                </c:pt>
                <c:pt idx="489">
                  <c:v>45331</c:v>
                </c:pt>
                <c:pt idx="490">
                  <c:v>45330</c:v>
                </c:pt>
                <c:pt idx="491">
                  <c:v>45329</c:v>
                </c:pt>
                <c:pt idx="492">
                  <c:v>45328</c:v>
                </c:pt>
                <c:pt idx="493">
                  <c:v>45327</c:v>
                </c:pt>
                <c:pt idx="494">
                  <c:v>45324</c:v>
                </c:pt>
                <c:pt idx="495">
                  <c:v>45323</c:v>
                </c:pt>
                <c:pt idx="496">
                  <c:v>45322</c:v>
                </c:pt>
                <c:pt idx="497">
                  <c:v>45321</c:v>
                </c:pt>
                <c:pt idx="498">
                  <c:v>45320</c:v>
                </c:pt>
                <c:pt idx="499">
                  <c:v>45317</c:v>
                </c:pt>
                <c:pt idx="500">
                  <c:v>45316</c:v>
                </c:pt>
                <c:pt idx="501">
                  <c:v>45315</c:v>
                </c:pt>
                <c:pt idx="502">
                  <c:v>45314</c:v>
                </c:pt>
                <c:pt idx="503">
                  <c:v>45313</c:v>
                </c:pt>
                <c:pt idx="504">
                  <c:v>45310</c:v>
                </c:pt>
                <c:pt idx="505">
                  <c:v>45309</c:v>
                </c:pt>
                <c:pt idx="506">
                  <c:v>45308</c:v>
                </c:pt>
                <c:pt idx="507">
                  <c:v>45307</c:v>
                </c:pt>
                <c:pt idx="508">
                  <c:v>45303</c:v>
                </c:pt>
                <c:pt idx="509">
                  <c:v>45302</c:v>
                </c:pt>
                <c:pt idx="510">
                  <c:v>45301</c:v>
                </c:pt>
                <c:pt idx="511">
                  <c:v>45300</c:v>
                </c:pt>
                <c:pt idx="512">
                  <c:v>45299</c:v>
                </c:pt>
                <c:pt idx="513">
                  <c:v>45296</c:v>
                </c:pt>
                <c:pt idx="514">
                  <c:v>45295</c:v>
                </c:pt>
                <c:pt idx="515">
                  <c:v>45294</c:v>
                </c:pt>
                <c:pt idx="516">
                  <c:v>45293</c:v>
                </c:pt>
                <c:pt idx="517">
                  <c:v>45289</c:v>
                </c:pt>
                <c:pt idx="518">
                  <c:v>45288</c:v>
                </c:pt>
                <c:pt idx="519">
                  <c:v>45287</c:v>
                </c:pt>
                <c:pt idx="520">
                  <c:v>45286</c:v>
                </c:pt>
                <c:pt idx="521">
                  <c:v>45282</c:v>
                </c:pt>
                <c:pt idx="522">
                  <c:v>45281</c:v>
                </c:pt>
                <c:pt idx="523">
                  <c:v>45280</c:v>
                </c:pt>
                <c:pt idx="524">
                  <c:v>45279</c:v>
                </c:pt>
                <c:pt idx="525">
                  <c:v>45278</c:v>
                </c:pt>
                <c:pt idx="526">
                  <c:v>45275</c:v>
                </c:pt>
                <c:pt idx="527">
                  <c:v>45274</c:v>
                </c:pt>
                <c:pt idx="528">
                  <c:v>45273</c:v>
                </c:pt>
                <c:pt idx="529">
                  <c:v>45272</c:v>
                </c:pt>
                <c:pt idx="530">
                  <c:v>45271</c:v>
                </c:pt>
                <c:pt idx="531">
                  <c:v>45268</c:v>
                </c:pt>
                <c:pt idx="532">
                  <c:v>45267</c:v>
                </c:pt>
                <c:pt idx="533">
                  <c:v>45266</c:v>
                </c:pt>
                <c:pt idx="534">
                  <c:v>45265</c:v>
                </c:pt>
                <c:pt idx="535">
                  <c:v>45264</c:v>
                </c:pt>
                <c:pt idx="536">
                  <c:v>45261</c:v>
                </c:pt>
                <c:pt idx="537">
                  <c:v>45260</c:v>
                </c:pt>
                <c:pt idx="538">
                  <c:v>45259</c:v>
                </c:pt>
                <c:pt idx="539">
                  <c:v>45258</c:v>
                </c:pt>
                <c:pt idx="540">
                  <c:v>45257</c:v>
                </c:pt>
                <c:pt idx="541">
                  <c:v>45254</c:v>
                </c:pt>
                <c:pt idx="542">
                  <c:v>45252</c:v>
                </c:pt>
                <c:pt idx="543">
                  <c:v>45251</c:v>
                </c:pt>
                <c:pt idx="544">
                  <c:v>45250</c:v>
                </c:pt>
                <c:pt idx="545">
                  <c:v>45247</c:v>
                </c:pt>
                <c:pt idx="546">
                  <c:v>45246</c:v>
                </c:pt>
                <c:pt idx="547">
                  <c:v>45245</c:v>
                </c:pt>
                <c:pt idx="548">
                  <c:v>45244</c:v>
                </c:pt>
                <c:pt idx="549">
                  <c:v>45243</c:v>
                </c:pt>
                <c:pt idx="550">
                  <c:v>45240</c:v>
                </c:pt>
                <c:pt idx="551">
                  <c:v>45239</c:v>
                </c:pt>
                <c:pt idx="552">
                  <c:v>45238</c:v>
                </c:pt>
                <c:pt idx="553">
                  <c:v>45237</c:v>
                </c:pt>
                <c:pt idx="554">
                  <c:v>45236</c:v>
                </c:pt>
                <c:pt idx="555">
                  <c:v>45233</c:v>
                </c:pt>
                <c:pt idx="556">
                  <c:v>45232</c:v>
                </c:pt>
                <c:pt idx="557">
                  <c:v>45231</c:v>
                </c:pt>
                <c:pt idx="558">
                  <c:v>45230</c:v>
                </c:pt>
                <c:pt idx="559">
                  <c:v>45229</c:v>
                </c:pt>
                <c:pt idx="560">
                  <c:v>45226</c:v>
                </c:pt>
                <c:pt idx="561">
                  <c:v>45225</c:v>
                </c:pt>
                <c:pt idx="562">
                  <c:v>45224</c:v>
                </c:pt>
                <c:pt idx="563">
                  <c:v>45223</c:v>
                </c:pt>
                <c:pt idx="564">
                  <c:v>45222</c:v>
                </c:pt>
                <c:pt idx="565">
                  <c:v>45219</c:v>
                </c:pt>
                <c:pt idx="566">
                  <c:v>45218</c:v>
                </c:pt>
                <c:pt idx="567">
                  <c:v>45217</c:v>
                </c:pt>
                <c:pt idx="568">
                  <c:v>45216</c:v>
                </c:pt>
                <c:pt idx="569">
                  <c:v>45215</c:v>
                </c:pt>
                <c:pt idx="570">
                  <c:v>45212</c:v>
                </c:pt>
                <c:pt idx="571">
                  <c:v>45211</c:v>
                </c:pt>
                <c:pt idx="572">
                  <c:v>45210</c:v>
                </c:pt>
                <c:pt idx="573">
                  <c:v>45209</c:v>
                </c:pt>
                <c:pt idx="574">
                  <c:v>45208</c:v>
                </c:pt>
                <c:pt idx="575">
                  <c:v>45205</c:v>
                </c:pt>
                <c:pt idx="576">
                  <c:v>45204</c:v>
                </c:pt>
                <c:pt idx="577">
                  <c:v>45203</c:v>
                </c:pt>
                <c:pt idx="578">
                  <c:v>45202</c:v>
                </c:pt>
                <c:pt idx="579">
                  <c:v>45201</c:v>
                </c:pt>
                <c:pt idx="580">
                  <c:v>45198</c:v>
                </c:pt>
                <c:pt idx="581">
                  <c:v>45197</c:v>
                </c:pt>
                <c:pt idx="582">
                  <c:v>45196</c:v>
                </c:pt>
                <c:pt idx="583">
                  <c:v>45195</c:v>
                </c:pt>
                <c:pt idx="584">
                  <c:v>45194</c:v>
                </c:pt>
                <c:pt idx="585">
                  <c:v>45191</c:v>
                </c:pt>
                <c:pt idx="586">
                  <c:v>45190</c:v>
                </c:pt>
                <c:pt idx="587">
                  <c:v>45189</c:v>
                </c:pt>
                <c:pt idx="588">
                  <c:v>45188</c:v>
                </c:pt>
                <c:pt idx="589">
                  <c:v>45187</c:v>
                </c:pt>
                <c:pt idx="590">
                  <c:v>45184</c:v>
                </c:pt>
                <c:pt idx="591">
                  <c:v>45183</c:v>
                </c:pt>
                <c:pt idx="592">
                  <c:v>45182</c:v>
                </c:pt>
                <c:pt idx="593">
                  <c:v>45181</c:v>
                </c:pt>
                <c:pt idx="594">
                  <c:v>45180</c:v>
                </c:pt>
                <c:pt idx="595">
                  <c:v>45177</c:v>
                </c:pt>
                <c:pt idx="596">
                  <c:v>45176</c:v>
                </c:pt>
                <c:pt idx="597">
                  <c:v>45175</c:v>
                </c:pt>
                <c:pt idx="598">
                  <c:v>45174</c:v>
                </c:pt>
                <c:pt idx="599">
                  <c:v>45170</c:v>
                </c:pt>
                <c:pt idx="600">
                  <c:v>45169</c:v>
                </c:pt>
                <c:pt idx="601">
                  <c:v>45168</c:v>
                </c:pt>
                <c:pt idx="602">
                  <c:v>45167</c:v>
                </c:pt>
                <c:pt idx="603">
                  <c:v>45166</c:v>
                </c:pt>
                <c:pt idx="604">
                  <c:v>45163</c:v>
                </c:pt>
                <c:pt idx="605">
                  <c:v>45162</c:v>
                </c:pt>
                <c:pt idx="606">
                  <c:v>45161</c:v>
                </c:pt>
                <c:pt idx="607">
                  <c:v>45160</c:v>
                </c:pt>
                <c:pt idx="608">
                  <c:v>45159</c:v>
                </c:pt>
                <c:pt idx="609">
                  <c:v>45156</c:v>
                </c:pt>
                <c:pt idx="610">
                  <c:v>45155</c:v>
                </c:pt>
                <c:pt idx="611">
                  <c:v>45154</c:v>
                </c:pt>
                <c:pt idx="612">
                  <c:v>45153</c:v>
                </c:pt>
                <c:pt idx="613">
                  <c:v>45152</c:v>
                </c:pt>
                <c:pt idx="614">
                  <c:v>45149</c:v>
                </c:pt>
                <c:pt idx="615">
                  <c:v>45148</c:v>
                </c:pt>
                <c:pt idx="616">
                  <c:v>45147</c:v>
                </c:pt>
                <c:pt idx="617">
                  <c:v>45146</c:v>
                </c:pt>
                <c:pt idx="618">
                  <c:v>45145</c:v>
                </c:pt>
                <c:pt idx="619">
                  <c:v>45142</c:v>
                </c:pt>
                <c:pt idx="620">
                  <c:v>45141</c:v>
                </c:pt>
                <c:pt idx="621">
                  <c:v>45140</c:v>
                </c:pt>
                <c:pt idx="622">
                  <c:v>45139</c:v>
                </c:pt>
                <c:pt idx="623">
                  <c:v>45138</c:v>
                </c:pt>
                <c:pt idx="624">
                  <c:v>45135</c:v>
                </c:pt>
                <c:pt idx="625">
                  <c:v>45134</c:v>
                </c:pt>
                <c:pt idx="626">
                  <c:v>45133</c:v>
                </c:pt>
                <c:pt idx="627">
                  <c:v>45132</c:v>
                </c:pt>
                <c:pt idx="628">
                  <c:v>45131</c:v>
                </c:pt>
                <c:pt idx="629">
                  <c:v>45128</c:v>
                </c:pt>
                <c:pt idx="630">
                  <c:v>45127</c:v>
                </c:pt>
                <c:pt idx="631">
                  <c:v>45126</c:v>
                </c:pt>
                <c:pt idx="632">
                  <c:v>45125</c:v>
                </c:pt>
                <c:pt idx="633">
                  <c:v>45124</c:v>
                </c:pt>
                <c:pt idx="634">
                  <c:v>45121</c:v>
                </c:pt>
                <c:pt idx="635">
                  <c:v>45120</c:v>
                </c:pt>
                <c:pt idx="636">
                  <c:v>45119</c:v>
                </c:pt>
                <c:pt idx="637">
                  <c:v>45118</c:v>
                </c:pt>
                <c:pt idx="638">
                  <c:v>45117</c:v>
                </c:pt>
                <c:pt idx="639">
                  <c:v>45114</c:v>
                </c:pt>
                <c:pt idx="640">
                  <c:v>45113</c:v>
                </c:pt>
                <c:pt idx="641">
                  <c:v>45112</c:v>
                </c:pt>
                <c:pt idx="642">
                  <c:v>45110</c:v>
                </c:pt>
                <c:pt idx="643">
                  <c:v>45107</c:v>
                </c:pt>
                <c:pt idx="644">
                  <c:v>45106</c:v>
                </c:pt>
                <c:pt idx="645">
                  <c:v>45105</c:v>
                </c:pt>
                <c:pt idx="646">
                  <c:v>45104</c:v>
                </c:pt>
                <c:pt idx="647">
                  <c:v>45103</c:v>
                </c:pt>
                <c:pt idx="648">
                  <c:v>45100</c:v>
                </c:pt>
                <c:pt idx="649">
                  <c:v>45099</c:v>
                </c:pt>
                <c:pt idx="650">
                  <c:v>45098</c:v>
                </c:pt>
                <c:pt idx="651">
                  <c:v>45097</c:v>
                </c:pt>
                <c:pt idx="652">
                  <c:v>45093</c:v>
                </c:pt>
                <c:pt idx="653">
                  <c:v>45092</c:v>
                </c:pt>
                <c:pt idx="654">
                  <c:v>45091</c:v>
                </c:pt>
                <c:pt idx="655">
                  <c:v>45090</c:v>
                </c:pt>
                <c:pt idx="656">
                  <c:v>45089</c:v>
                </c:pt>
                <c:pt idx="657">
                  <c:v>45086</c:v>
                </c:pt>
                <c:pt idx="658">
                  <c:v>45085</c:v>
                </c:pt>
                <c:pt idx="659">
                  <c:v>45084</c:v>
                </c:pt>
                <c:pt idx="660">
                  <c:v>45083</c:v>
                </c:pt>
                <c:pt idx="661">
                  <c:v>45082</c:v>
                </c:pt>
                <c:pt idx="662">
                  <c:v>45079</c:v>
                </c:pt>
                <c:pt idx="663">
                  <c:v>45078</c:v>
                </c:pt>
                <c:pt idx="664">
                  <c:v>45077</c:v>
                </c:pt>
                <c:pt idx="665">
                  <c:v>45076</c:v>
                </c:pt>
                <c:pt idx="666">
                  <c:v>45072</c:v>
                </c:pt>
                <c:pt idx="667">
                  <c:v>45071</c:v>
                </c:pt>
                <c:pt idx="668">
                  <c:v>45070</c:v>
                </c:pt>
                <c:pt idx="669">
                  <c:v>45069</c:v>
                </c:pt>
                <c:pt idx="670">
                  <c:v>45068</c:v>
                </c:pt>
                <c:pt idx="671">
                  <c:v>45065</c:v>
                </c:pt>
                <c:pt idx="672">
                  <c:v>45064</c:v>
                </c:pt>
                <c:pt idx="673">
                  <c:v>45063</c:v>
                </c:pt>
                <c:pt idx="674">
                  <c:v>45062</c:v>
                </c:pt>
                <c:pt idx="675">
                  <c:v>45061</c:v>
                </c:pt>
                <c:pt idx="676">
                  <c:v>45058</c:v>
                </c:pt>
                <c:pt idx="677">
                  <c:v>45057</c:v>
                </c:pt>
                <c:pt idx="678">
                  <c:v>45056</c:v>
                </c:pt>
                <c:pt idx="679">
                  <c:v>45055</c:v>
                </c:pt>
                <c:pt idx="680">
                  <c:v>45054</c:v>
                </c:pt>
                <c:pt idx="681">
                  <c:v>45051</c:v>
                </c:pt>
                <c:pt idx="682">
                  <c:v>45050</c:v>
                </c:pt>
                <c:pt idx="683">
                  <c:v>45049</c:v>
                </c:pt>
                <c:pt idx="684">
                  <c:v>45048</c:v>
                </c:pt>
                <c:pt idx="685">
                  <c:v>45047</c:v>
                </c:pt>
                <c:pt idx="686">
                  <c:v>45044</c:v>
                </c:pt>
                <c:pt idx="687">
                  <c:v>45043</c:v>
                </c:pt>
                <c:pt idx="688">
                  <c:v>45042</c:v>
                </c:pt>
                <c:pt idx="689">
                  <c:v>45041</c:v>
                </c:pt>
                <c:pt idx="690">
                  <c:v>45040</c:v>
                </c:pt>
                <c:pt idx="691">
                  <c:v>45037</c:v>
                </c:pt>
                <c:pt idx="692">
                  <c:v>45036</c:v>
                </c:pt>
                <c:pt idx="693">
                  <c:v>45035</c:v>
                </c:pt>
                <c:pt idx="694">
                  <c:v>45034</c:v>
                </c:pt>
                <c:pt idx="695">
                  <c:v>45033</c:v>
                </c:pt>
                <c:pt idx="696">
                  <c:v>45030</c:v>
                </c:pt>
                <c:pt idx="697">
                  <c:v>45029</c:v>
                </c:pt>
                <c:pt idx="698">
                  <c:v>45028</c:v>
                </c:pt>
                <c:pt idx="699">
                  <c:v>45027</c:v>
                </c:pt>
                <c:pt idx="700">
                  <c:v>45026</c:v>
                </c:pt>
                <c:pt idx="701">
                  <c:v>45022</c:v>
                </c:pt>
                <c:pt idx="702">
                  <c:v>45021</c:v>
                </c:pt>
                <c:pt idx="703">
                  <c:v>45020</c:v>
                </c:pt>
                <c:pt idx="704">
                  <c:v>45019</c:v>
                </c:pt>
                <c:pt idx="705">
                  <c:v>45016</c:v>
                </c:pt>
                <c:pt idx="706">
                  <c:v>45015</c:v>
                </c:pt>
                <c:pt idx="707">
                  <c:v>45014</c:v>
                </c:pt>
                <c:pt idx="708">
                  <c:v>45013</c:v>
                </c:pt>
                <c:pt idx="709">
                  <c:v>45012</c:v>
                </c:pt>
                <c:pt idx="710">
                  <c:v>45009</c:v>
                </c:pt>
                <c:pt idx="711">
                  <c:v>45008</c:v>
                </c:pt>
                <c:pt idx="712">
                  <c:v>45007</c:v>
                </c:pt>
                <c:pt idx="713">
                  <c:v>45006</c:v>
                </c:pt>
                <c:pt idx="714">
                  <c:v>45005</c:v>
                </c:pt>
                <c:pt idx="715">
                  <c:v>45002</c:v>
                </c:pt>
                <c:pt idx="716">
                  <c:v>45001</c:v>
                </c:pt>
                <c:pt idx="717">
                  <c:v>45000</c:v>
                </c:pt>
                <c:pt idx="718">
                  <c:v>44999</c:v>
                </c:pt>
                <c:pt idx="719">
                  <c:v>44998</c:v>
                </c:pt>
                <c:pt idx="720">
                  <c:v>44995</c:v>
                </c:pt>
                <c:pt idx="721">
                  <c:v>44994</c:v>
                </c:pt>
                <c:pt idx="722">
                  <c:v>44993</c:v>
                </c:pt>
                <c:pt idx="723">
                  <c:v>44992</c:v>
                </c:pt>
                <c:pt idx="724">
                  <c:v>44991</c:v>
                </c:pt>
                <c:pt idx="725">
                  <c:v>44988</c:v>
                </c:pt>
                <c:pt idx="726">
                  <c:v>44987</c:v>
                </c:pt>
                <c:pt idx="727">
                  <c:v>44986</c:v>
                </c:pt>
                <c:pt idx="728">
                  <c:v>44985</c:v>
                </c:pt>
                <c:pt idx="729">
                  <c:v>44984</c:v>
                </c:pt>
                <c:pt idx="730">
                  <c:v>44981</c:v>
                </c:pt>
                <c:pt idx="731">
                  <c:v>44980</c:v>
                </c:pt>
                <c:pt idx="732">
                  <c:v>44979</c:v>
                </c:pt>
                <c:pt idx="733">
                  <c:v>44978</c:v>
                </c:pt>
                <c:pt idx="734">
                  <c:v>44974</c:v>
                </c:pt>
                <c:pt idx="735">
                  <c:v>44973</c:v>
                </c:pt>
                <c:pt idx="736">
                  <c:v>44972</c:v>
                </c:pt>
                <c:pt idx="737">
                  <c:v>44971</c:v>
                </c:pt>
                <c:pt idx="738">
                  <c:v>44970</c:v>
                </c:pt>
                <c:pt idx="739">
                  <c:v>44967</c:v>
                </c:pt>
                <c:pt idx="740">
                  <c:v>44966</c:v>
                </c:pt>
                <c:pt idx="741">
                  <c:v>44965</c:v>
                </c:pt>
                <c:pt idx="742">
                  <c:v>44964</c:v>
                </c:pt>
                <c:pt idx="743">
                  <c:v>44963</c:v>
                </c:pt>
                <c:pt idx="744">
                  <c:v>44960</c:v>
                </c:pt>
                <c:pt idx="745">
                  <c:v>44959</c:v>
                </c:pt>
                <c:pt idx="746">
                  <c:v>44958</c:v>
                </c:pt>
                <c:pt idx="747">
                  <c:v>44957</c:v>
                </c:pt>
                <c:pt idx="748">
                  <c:v>44956</c:v>
                </c:pt>
                <c:pt idx="749">
                  <c:v>44953</c:v>
                </c:pt>
                <c:pt idx="750">
                  <c:v>44952</c:v>
                </c:pt>
                <c:pt idx="751">
                  <c:v>44951</c:v>
                </c:pt>
                <c:pt idx="752">
                  <c:v>44950</c:v>
                </c:pt>
                <c:pt idx="753">
                  <c:v>44949</c:v>
                </c:pt>
                <c:pt idx="754">
                  <c:v>44946</c:v>
                </c:pt>
                <c:pt idx="755">
                  <c:v>44945</c:v>
                </c:pt>
                <c:pt idx="756">
                  <c:v>44944</c:v>
                </c:pt>
                <c:pt idx="757">
                  <c:v>44943</c:v>
                </c:pt>
                <c:pt idx="758">
                  <c:v>44939</c:v>
                </c:pt>
                <c:pt idx="759">
                  <c:v>44938</c:v>
                </c:pt>
                <c:pt idx="760">
                  <c:v>44937</c:v>
                </c:pt>
                <c:pt idx="761">
                  <c:v>44936</c:v>
                </c:pt>
                <c:pt idx="762">
                  <c:v>44935</c:v>
                </c:pt>
                <c:pt idx="763">
                  <c:v>44932</c:v>
                </c:pt>
                <c:pt idx="764">
                  <c:v>44931</c:v>
                </c:pt>
                <c:pt idx="765">
                  <c:v>44930</c:v>
                </c:pt>
                <c:pt idx="766">
                  <c:v>44929</c:v>
                </c:pt>
                <c:pt idx="767">
                  <c:v>44925</c:v>
                </c:pt>
                <c:pt idx="768">
                  <c:v>44924</c:v>
                </c:pt>
                <c:pt idx="769">
                  <c:v>44923</c:v>
                </c:pt>
                <c:pt idx="770">
                  <c:v>44922</c:v>
                </c:pt>
                <c:pt idx="771">
                  <c:v>44918</c:v>
                </c:pt>
                <c:pt idx="772">
                  <c:v>44917</c:v>
                </c:pt>
                <c:pt idx="773">
                  <c:v>44916</c:v>
                </c:pt>
                <c:pt idx="774">
                  <c:v>44915</c:v>
                </c:pt>
                <c:pt idx="775">
                  <c:v>44914</c:v>
                </c:pt>
                <c:pt idx="776">
                  <c:v>44911</c:v>
                </c:pt>
                <c:pt idx="777">
                  <c:v>44910</c:v>
                </c:pt>
                <c:pt idx="778">
                  <c:v>44909</c:v>
                </c:pt>
                <c:pt idx="779">
                  <c:v>44908</c:v>
                </c:pt>
                <c:pt idx="780">
                  <c:v>44907</c:v>
                </c:pt>
                <c:pt idx="781">
                  <c:v>44904</c:v>
                </c:pt>
                <c:pt idx="782">
                  <c:v>44903</c:v>
                </c:pt>
                <c:pt idx="783">
                  <c:v>44902</c:v>
                </c:pt>
                <c:pt idx="784">
                  <c:v>44901</c:v>
                </c:pt>
                <c:pt idx="785">
                  <c:v>44900</c:v>
                </c:pt>
                <c:pt idx="786">
                  <c:v>44897</c:v>
                </c:pt>
                <c:pt idx="787">
                  <c:v>44896</c:v>
                </c:pt>
                <c:pt idx="788">
                  <c:v>44895</c:v>
                </c:pt>
                <c:pt idx="789">
                  <c:v>44894</c:v>
                </c:pt>
                <c:pt idx="790">
                  <c:v>44893</c:v>
                </c:pt>
                <c:pt idx="791">
                  <c:v>44890</c:v>
                </c:pt>
                <c:pt idx="792">
                  <c:v>44888</c:v>
                </c:pt>
                <c:pt idx="793">
                  <c:v>44887</c:v>
                </c:pt>
                <c:pt idx="794">
                  <c:v>44886</c:v>
                </c:pt>
                <c:pt idx="795">
                  <c:v>44883</c:v>
                </c:pt>
                <c:pt idx="796">
                  <c:v>44882</c:v>
                </c:pt>
                <c:pt idx="797">
                  <c:v>44881</c:v>
                </c:pt>
                <c:pt idx="798">
                  <c:v>44880</c:v>
                </c:pt>
                <c:pt idx="799">
                  <c:v>44879</c:v>
                </c:pt>
                <c:pt idx="800">
                  <c:v>44876</c:v>
                </c:pt>
                <c:pt idx="801">
                  <c:v>44875</c:v>
                </c:pt>
                <c:pt idx="802">
                  <c:v>44874</c:v>
                </c:pt>
                <c:pt idx="803">
                  <c:v>44873</c:v>
                </c:pt>
                <c:pt idx="804">
                  <c:v>44872</c:v>
                </c:pt>
                <c:pt idx="805">
                  <c:v>44869</c:v>
                </c:pt>
                <c:pt idx="806">
                  <c:v>44868</c:v>
                </c:pt>
                <c:pt idx="807">
                  <c:v>44867</c:v>
                </c:pt>
                <c:pt idx="808">
                  <c:v>44866</c:v>
                </c:pt>
                <c:pt idx="809">
                  <c:v>44865</c:v>
                </c:pt>
                <c:pt idx="810">
                  <c:v>44862</c:v>
                </c:pt>
                <c:pt idx="811">
                  <c:v>44861</c:v>
                </c:pt>
                <c:pt idx="812">
                  <c:v>44860</c:v>
                </c:pt>
                <c:pt idx="813">
                  <c:v>44859</c:v>
                </c:pt>
                <c:pt idx="814">
                  <c:v>44858</c:v>
                </c:pt>
                <c:pt idx="815">
                  <c:v>44855</c:v>
                </c:pt>
                <c:pt idx="816">
                  <c:v>44854</c:v>
                </c:pt>
                <c:pt idx="817">
                  <c:v>44853</c:v>
                </c:pt>
                <c:pt idx="818">
                  <c:v>44852</c:v>
                </c:pt>
                <c:pt idx="819">
                  <c:v>44851</c:v>
                </c:pt>
                <c:pt idx="820">
                  <c:v>44848</c:v>
                </c:pt>
                <c:pt idx="821">
                  <c:v>44847</c:v>
                </c:pt>
                <c:pt idx="822">
                  <c:v>44846</c:v>
                </c:pt>
                <c:pt idx="823">
                  <c:v>44845</c:v>
                </c:pt>
                <c:pt idx="824">
                  <c:v>44844</c:v>
                </c:pt>
                <c:pt idx="825">
                  <c:v>44841</c:v>
                </c:pt>
                <c:pt idx="826">
                  <c:v>44840</c:v>
                </c:pt>
                <c:pt idx="827">
                  <c:v>44839</c:v>
                </c:pt>
                <c:pt idx="828">
                  <c:v>44838</c:v>
                </c:pt>
                <c:pt idx="829">
                  <c:v>44837</c:v>
                </c:pt>
                <c:pt idx="830">
                  <c:v>44834</c:v>
                </c:pt>
                <c:pt idx="831">
                  <c:v>44833</c:v>
                </c:pt>
                <c:pt idx="832">
                  <c:v>44832</c:v>
                </c:pt>
                <c:pt idx="833">
                  <c:v>44831</c:v>
                </c:pt>
                <c:pt idx="834">
                  <c:v>44830</c:v>
                </c:pt>
                <c:pt idx="835">
                  <c:v>44827</c:v>
                </c:pt>
                <c:pt idx="836">
                  <c:v>44826</c:v>
                </c:pt>
                <c:pt idx="837">
                  <c:v>44825</c:v>
                </c:pt>
                <c:pt idx="838">
                  <c:v>44824</c:v>
                </c:pt>
                <c:pt idx="839">
                  <c:v>44823</c:v>
                </c:pt>
                <c:pt idx="840">
                  <c:v>44820</c:v>
                </c:pt>
                <c:pt idx="841">
                  <c:v>44819</c:v>
                </c:pt>
                <c:pt idx="842">
                  <c:v>44818</c:v>
                </c:pt>
                <c:pt idx="843">
                  <c:v>44817</c:v>
                </c:pt>
                <c:pt idx="844">
                  <c:v>44816</c:v>
                </c:pt>
                <c:pt idx="845">
                  <c:v>44813</c:v>
                </c:pt>
                <c:pt idx="846">
                  <c:v>44812</c:v>
                </c:pt>
                <c:pt idx="847">
                  <c:v>44811</c:v>
                </c:pt>
                <c:pt idx="848">
                  <c:v>44810</c:v>
                </c:pt>
                <c:pt idx="849">
                  <c:v>44806</c:v>
                </c:pt>
                <c:pt idx="850">
                  <c:v>44805</c:v>
                </c:pt>
                <c:pt idx="851">
                  <c:v>44804</c:v>
                </c:pt>
                <c:pt idx="852">
                  <c:v>44803</c:v>
                </c:pt>
                <c:pt idx="853">
                  <c:v>44802</c:v>
                </c:pt>
                <c:pt idx="854">
                  <c:v>44799</c:v>
                </c:pt>
                <c:pt idx="855">
                  <c:v>44798</c:v>
                </c:pt>
                <c:pt idx="856">
                  <c:v>44797</c:v>
                </c:pt>
                <c:pt idx="857">
                  <c:v>44796</c:v>
                </c:pt>
                <c:pt idx="858">
                  <c:v>44795</c:v>
                </c:pt>
                <c:pt idx="859">
                  <c:v>44792</c:v>
                </c:pt>
                <c:pt idx="860">
                  <c:v>44791</c:v>
                </c:pt>
                <c:pt idx="861">
                  <c:v>44790</c:v>
                </c:pt>
                <c:pt idx="862">
                  <c:v>44789</c:v>
                </c:pt>
                <c:pt idx="863">
                  <c:v>44788</c:v>
                </c:pt>
                <c:pt idx="864">
                  <c:v>44785</c:v>
                </c:pt>
                <c:pt idx="865">
                  <c:v>44784</c:v>
                </c:pt>
                <c:pt idx="866">
                  <c:v>44783</c:v>
                </c:pt>
                <c:pt idx="867">
                  <c:v>44782</c:v>
                </c:pt>
                <c:pt idx="868">
                  <c:v>44781</c:v>
                </c:pt>
                <c:pt idx="869">
                  <c:v>44778</c:v>
                </c:pt>
                <c:pt idx="870">
                  <c:v>44777</c:v>
                </c:pt>
                <c:pt idx="871">
                  <c:v>44776</c:v>
                </c:pt>
                <c:pt idx="872">
                  <c:v>44775</c:v>
                </c:pt>
                <c:pt idx="873">
                  <c:v>44774</c:v>
                </c:pt>
                <c:pt idx="874">
                  <c:v>44771</c:v>
                </c:pt>
                <c:pt idx="875">
                  <c:v>44770</c:v>
                </c:pt>
                <c:pt idx="876">
                  <c:v>44769</c:v>
                </c:pt>
                <c:pt idx="877">
                  <c:v>44768</c:v>
                </c:pt>
                <c:pt idx="878">
                  <c:v>44767</c:v>
                </c:pt>
                <c:pt idx="879">
                  <c:v>44764</c:v>
                </c:pt>
                <c:pt idx="880">
                  <c:v>44763</c:v>
                </c:pt>
                <c:pt idx="881">
                  <c:v>44762</c:v>
                </c:pt>
                <c:pt idx="882">
                  <c:v>44761</c:v>
                </c:pt>
                <c:pt idx="883">
                  <c:v>44760</c:v>
                </c:pt>
                <c:pt idx="884">
                  <c:v>44757</c:v>
                </c:pt>
                <c:pt idx="885">
                  <c:v>44756</c:v>
                </c:pt>
                <c:pt idx="886">
                  <c:v>44755</c:v>
                </c:pt>
                <c:pt idx="887">
                  <c:v>44754</c:v>
                </c:pt>
                <c:pt idx="888">
                  <c:v>44753</c:v>
                </c:pt>
                <c:pt idx="889">
                  <c:v>44750</c:v>
                </c:pt>
                <c:pt idx="890">
                  <c:v>44749</c:v>
                </c:pt>
                <c:pt idx="891">
                  <c:v>44748</c:v>
                </c:pt>
                <c:pt idx="892">
                  <c:v>44747</c:v>
                </c:pt>
                <c:pt idx="893">
                  <c:v>44743</c:v>
                </c:pt>
                <c:pt idx="894">
                  <c:v>44742</c:v>
                </c:pt>
                <c:pt idx="895">
                  <c:v>44741</c:v>
                </c:pt>
                <c:pt idx="896">
                  <c:v>44740</c:v>
                </c:pt>
                <c:pt idx="897">
                  <c:v>44739</c:v>
                </c:pt>
                <c:pt idx="898">
                  <c:v>44736</c:v>
                </c:pt>
                <c:pt idx="899">
                  <c:v>44735</c:v>
                </c:pt>
                <c:pt idx="900">
                  <c:v>44734</c:v>
                </c:pt>
                <c:pt idx="901">
                  <c:v>44733</c:v>
                </c:pt>
                <c:pt idx="902">
                  <c:v>44729</c:v>
                </c:pt>
                <c:pt idx="903">
                  <c:v>44728</c:v>
                </c:pt>
                <c:pt idx="904">
                  <c:v>44727</c:v>
                </c:pt>
                <c:pt idx="905">
                  <c:v>44726</c:v>
                </c:pt>
                <c:pt idx="906">
                  <c:v>44725</c:v>
                </c:pt>
                <c:pt idx="907">
                  <c:v>44722</c:v>
                </c:pt>
                <c:pt idx="908">
                  <c:v>44721</c:v>
                </c:pt>
                <c:pt idx="909">
                  <c:v>44720</c:v>
                </c:pt>
                <c:pt idx="910">
                  <c:v>44719</c:v>
                </c:pt>
                <c:pt idx="911">
                  <c:v>44718</c:v>
                </c:pt>
                <c:pt idx="912">
                  <c:v>44715</c:v>
                </c:pt>
                <c:pt idx="913">
                  <c:v>44714</c:v>
                </c:pt>
                <c:pt idx="914">
                  <c:v>44713</c:v>
                </c:pt>
                <c:pt idx="915">
                  <c:v>44712</c:v>
                </c:pt>
                <c:pt idx="916">
                  <c:v>44708</c:v>
                </c:pt>
                <c:pt idx="917">
                  <c:v>44707</c:v>
                </c:pt>
                <c:pt idx="918">
                  <c:v>44706</c:v>
                </c:pt>
                <c:pt idx="919">
                  <c:v>44705</c:v>
                </c:pt>
                <c:pt idx="920">
                  <c:v>44704</c:v>
                </c:pt>
                <c:pt idx="921">
                  <c:v>44701</c:v>
                </c:pt>
                <c:pt idx="922">
                  <c:v>44700</c:v>
                </c:pt>
                <c:pt idx="923">
                  <c:v>44699</c:v>
                </c:pt>
                <c:pt idx="924">
                  <c:v>44698</c:v>
                </c:pt>
                <c:pt idx="925">
                  <c:v>44697</c:v>
                </c:pt>
                <c:pt idx="926">
                  <c:v>44694</c:v>
                </c:pt>
                <c:pt idx="927">
                  <c:v>44693</c:v>
                </c:pt>
                <c:pt idx="928">
                  <c:v>44692</c:v>
                </c:pt>
                <c:pt idx="929">
                  <c:v>44691</c:v>
                </c:pt>
                <c:pt idx="930">
                  <c:v>44690</c:v>
                </c:pt>
                <c:pt idx="931">
                  <c:v>44687</c:v>
                </c:pt>
                <c:pt idx="932">
                  <c:v>44686</c:v>
                </c:pt>
                <c:pt idx="933">
                  <c:v>44685</c:v>
                </c:pt>
                <c:pt idx="934">
                  <c:v>44684</c:v>
                </c:pt>
                <c:pt idx="935">
                  <c:v>44683</c:v>
                </c:pt>
                <c:pt idx="936">
                  <c:v>44680</c:v>
                </c:pt>
                <c:pt idx="937">
                  <c:v>44679</c:v>
                </c:pt>
                <c:pt idx="938">
                  <c:v>44678</c:v>
                </c:pt>
                <c:pt idx="939">
                  <c:v>44677</c:v>
                </c:pt>
                <c:pt idx="940">
                  <c:v>44676</c:v>
                </c:pt>
                <c:pt idx="941">
                  <c:v>44673</c:v>
                </c:pt>
                <c:pt idx="942">
                  <c:v>44672</c:v>
                </c:pt>
                <c:pt idx="943">
                  <c:v>44671</c:v>
                </c:pt>
                <c:pt idx="944">
                  <c:v>44670</c:v>
                </c:pt>
                <c:pt idx="945">
                  <c:v>44669</c:v>
                </c:pt>
                <c:pt idx="946">
                  <c:v>44665</c:v>
                </c:pt>
                <c:pt idx="947">
                  <c:v>44664</c:v>
                </c:pt>
                <c:pt idx="948">
                  <c:v>44663</c:v>
                </c:pt>
                <c:pt idx="949">
                  <c:v>44662</c:v>
                </c:pt>
                <c:pt idx="950">
                  <c:v>44659</c:v>
                </c:pt>
                <c:pt idx="951">
                  <c:v>44658</c:v>
                </c:pt>
                <c:pt idx="952">
                  <c:v>44657</c:v>
                </c:pt>
                <c:pt idx="953">
                  <c:v>44656</c:v>
                </c:pt>
                <c:pt idx="954">
                  <c:v>44655</c:v>
                </c:pt>
                <c:pt idx="955">
                  <c:v>44652</c:v>
                </c:pt>
                <c:pt idx="956">
                  <c:v>44651</c:v>
                </c:pt>
                <c:pt idx="957">
                  <c:v>44650</c:v>
                </c:pt>
                <c:pt idx="958">
                  <c:v>44649</c:v>
                </c:pt>
                <c:pt idx="959">
                  <c:v>44648</c:v>
                </c:pt>
                <c:pt idx="960">
                  <c:v>44645</c:v>
                </c:pt>
                <c:pt idx="961">
                  <c:v>44644</c:v>
                </c:pt>
                <c:pt idx="962">
                  <c:v>44643</c:v>
                </c:pt>
                <c:pt idx="963">
                  <c:v>44642</c:v>
                </c:pt>
                <c:pt idx="964">
                  <c:v>44641</c:v>
                </c:pt>
                <c:pt idx="965">
                  <c:v>44638</c:v>
                </c:pt>
                <c:pt idx="966">
                  <c:v>44637</c:v>
                </c:pt>
                <c:pt idx="967">
                  <c:v>44636</c:v>
                </c:pt>
                <c:pt idx="968">
                  <c:v>44635</c:v>
                </c:pt>
                <c:pt idx="969">
                  <c:v>44634</c:v>
                </c:pt>
                <c:pt idx="970">
                  <c:v>44631</c:v>
                </c:pt>
                <c:pt idx="971">
                  <c:v>44630</c:v>
                </c:pt>
                <c:pt idx="972">
                  <c:v>44629</c:v>
                </c:pt>
                <c:pt idx="973">
                  <c:v>44628</c:v>
                </c:pt>
                <c:pt idx="974">
                  <c:v>44627</c:v>
                </c:pt>
                <c:pt idx="975">
                  <c:v>44624</c:v>
                </c:pt>
                <c:pt idx="976">
                  <c:v>44623</c:v>
                </c:pt>
                <c:pt idx="977">
                  <c:v>44622</c:v>
                </c:pt>
                <c:pt idx="978">
                  <c:v>44621</c:v>
                </c:pt>
                <c:pt idx="979">
                  <c:v>44620</c:v>
                </c:pt>
                <c:pt idx="980">
                  <c:v>44617</c:v>
                </c:pt>
                <c:pt idx="981">
                  <c:v>44616</c:v>
                </c:pt>
                <c:pt idx="982">
                  <c:v>44615</c:v>
                </c:pt>
                <c:pt idx="983">
                  <c:v>44614</c:v>
                </c:pt>
                <c:pt idx="984">
                  <c:v>44610</c:v>
                </c:pt>
                <c:pt idx="985">
                  <c:v>44609</c:v>
                </c:pt>
                <c:pt idx="986">
                  <c:v>44608</c:v>
                </c:pt>
                <c:pt idx="987">
                  <c:v>44607</c:v>
                </c:pt>
                <c:pt idx="988">
                  <c:v>44606</c:v>
                </c:pt>
                <c:pt idx="989">
                  <c:v>44603</c:v>
                </c:pt>
                <c:pt idx="990">
                  <c:v>44602</c:v>
                </c:pt>
                <c:pt idx="991">
                  <c:v>44601</c:v>
                </c:pt>
                <c:pt idx="992">
                  <c:v>44600</c:v>
                </c:pt>
                <c:pt idx="993">
                  <c:v>44599</c:v>
                </c:pt>
                <c:pt idx="994">
                  <c:v>44596</c:v>
                </c:pt>
                <c:pt idx="995">
                  <c:v>44595</c:v>
                </c:pt>
                <c:pt idx="996">
                  <c:v>44594</c:v>
                </c:pt>
                <c:pt idx="997">
                  <c:v>44593</c:v>
                </c:pt>
                <c:pt idx="998">
                  <c:v>44592</c:v>
                </c:pt>
                <c:pt idx="999">
                  <c:v>44589</c:v>
                </c:pt>
                <c:pt idx="1000">
                  <c:v>44588</c:v>
                </c:pt>
                <c:pt idx="1001">
                  <c:v>44587</c:v>
                </c:pt>
                <c:pt idx="1002">
                  <c:v>44586</c:v>
                </c:pt>
                <c:pt idx="1003">
                  <c:v>44585</c:v>
                </c:pt>
                <c:pt idx="1004">
                  <c:v>44582</c:v>
                </c:pt>
                <c:pt idx="1005">
                  <c:v>44581</c:v>
                </c:pt>
                <c:pt idx="1006">
                  <c:v>44580</c:v>
                </c:pt>
                <c:pt idx="1007">
                  <c:v>44579</c:v>
                </c:pt>
                <c:pt idx="1008">
                  <c:v>44575</c:v>
                </c:pt>
                <c:pt idx="1009">
                  <c:v>44574</c:v>
                </c:pt>
                <c:pt idx="1010">
                  <c:v>44573</c:v>
                </c:pt>
                <c:pt idx="1011">
                  <c:v>44572</c:v>
                </c:pt>
                <c:pt idx="1012">
                  <c:v>44571</c:v>
                </c:pt>
                <c:pt idx="1013">
                  <c:v>44568</c:v>
                </c:pt>
                <c:pt idx="1014">
                  <c:v>44567</c:v>
                </c:pt>
                <c:pt idx="1015">
                  <c:v>44566</c:v>
                </c:pt>
                <c:pt idx="1016">
                  <c:v>44565</c:v>
                </c:pt>
                <c:pt idx="1017">
                  <c:v>44564</c:v>
                </c:pt>
                <c:pt idx="1018">
                  <c:v>44561</c:v>
                </c:pt>
                <c:pt idx="1019">
                  <c:v>44560</c:v>
                </c:pt>
                <c:pt idx="1020">
                  <c:v>44559</c:v>
                </c:pt>
                <c:pt idx="1021">
                  <c:v>44558</c:v>
                </c:pt>
                <c:pt idx="1022">
                  <c:v>44557</c:v>
                </c:pt>
                <c:pt idx="1023">
                  <c:v>44553</c:v>
                </c:pt>
                <c:pt idx="1024">
                  <c:v>44552</c:v>
                </c:pt>
                <c:pt idx="1025">
                  <c:v>44551</c:v>
                </c:pt>
                <c:pt idx="1026">
                  <c:v>44550</c:v>
                </c:pt>
                <c:pt idx="1027">
                  <c:v>44547</c:v>
                </c:pt>
                <c:pt idx="1028">
                  <c:v>44546</c:v>
                </c:pt>
                <c:pt idx="1029">
                  <c:v>44545</c:v>
                </c:pt>
                <c:pt idx="1030">
                  <c:v>44544</c:v>
                </c:pt>
                <c:pt idx="1031">
                  <c:v>44543</c:v>
                </c:pt>
                <c:pt idx="1032">
                  <c:v>44540</c:v>
                </c:pt>
                <c:pt idx="1033">
                  <c:v>44539</c:v>
                </c:pt>
                <c:pt idx="1034">
                  <c:v>44538</c:v>
                </c:pt>
                <c:pt idx="1035">
                  <c:v>44537</c:v>
                </c:pt>
                <c:pt idx="1036">
                  <c:v>44536</c:v>
                </c:pt>
                <c:pt idx="1037">
                  <c:v>44533</c:v>
                </c:pt>
                <c:pt idx="1038">
                  <c:v>44532</c:v>
                </c:pt>
                <c:pt idx="1039">
                  <c:v>44531</c:v>
                </c:pt>
                <c:pt idx="1040">
                  <c:v>44530</c:v>
                </c:pt>
                <c:pt idx="1041">
                  <c:v>44529</c:v>
                </c:pt>
                <c:pt idx="1042">
                  <c:v>44526</c:v>
                </c:pt>
                <c:pt idx="1043">
                  <c:v>44524</c:v>
                </c:pt>
                <c:pt idx="1044">
                  <c:v>44523</c:v>
                </c:pt>
                <c:pt idx="1045">
                  <c:v>44522</c:v>
                </c:pt>
                <c:pt idx="1046">
                  <c:v>44519</c:v>
                </c:pt>
                <c:pt idx="1047">
                  <c:v>44518</c:v>
                </c:pt>
                <c:pt idx="1048">
                  <c:v>44517</c:v>
                </c:pt>
                <c:pt idx="1049">
                  <c:v>44516</c:v>
                </c:pt>
                <c:pt idx="1050">
                  <c:v>44515</c:v>
                </c:pt>
                <c:pt idx="1051">
                  <c:v>44512</c:v>
                </c:pt>
                <c:pt idx="1052">
                  <c:v>44511</c:v>
                </c:pt>
                <c:pt idx="1053">
                  <c:v>44510</c:v>
                </c:pt>
                <c:pt idx="1054">
                  <c:v>44509</c:v>
                </c:pt>
                <c:pt idx="1055">
                  <c:v>44508</c:v>
                </c:pt>
                <c:pt idx="1056">
                  <c:v>44505</c:v>
                </c:pt>
                <c:pt idx="1057">
                  <c:v>44504</c:v>
                </c:pt>
                <c:pt idx="1058">
                  <c:v>44503</c:v>
                </c:pt>
                <c:pt idx="1059">
                  <c:v>44502</c:v>
                </c:pt>
                <c:pt idx="1060">
                  <c:v>44501</c:v>
                </c:pt>
                <c:pt idx="1061">
                  <c:v>44498</c:v>
                </c:pt>
                <c:pt idx="1062">
                  <c:v>44497</c:v>
                </c:pt>
                <c:pt idx="1063">
                  <c:v>44496</c:v>
                </c:pt>
                <c:pt idx="1064">
                  <c:v>44495</c:v>
                </c:pt>
                <c:pt idx="1065">
                  <c:v>44494</c:v>
                </c:pt>
                <c:pt idx="1066">
                  <c:v>44491</c:v>
                </c:pt>
                <c:pt idx="1067">
                  <c:v>44490</c:v>
                </c:pt>
                <c:pt idx="1068">
                  <c:v>44489</c:v>
                </c:pt>
                <c:pt idx="1069">
                  <c:v>44488</c:v>
                </c:pt>
                <c:pt idx="1070">
                  <c:v>44487</c:v>
                </c:pt>
                <c:pt idx="1071">
                  <c:v>44484</c:v>
                </c:pt>
                <c:pt idx="1072">
                  <c:v>44483</c:v>
                </c:pt>
                <c:pt idx="1073">
                  <c:v>44482</c:v>
                </c:pt>
                <c:pt idx="1074">
                  <c:v>44481</c:v>
                </c:pt>
                <c:pt idx="1075">
                  <c:v>44480</c:v>
                </c:pt>
                <c:pt idx="1076">
                  <c:v>44477</c:v>
                </c:pt>
                <c:pt idx="1077">
                  <c:v>44476</c:v>
                </c:pt>
                <c:pt idx="1078">
                  <c:v>44475</c:v>
                </c:pt>
                <c:pt idx="1079">
                  <c:v>44474</c:v>
                </c:pt>
                <c:pt idx="1080">
                  <c:v>44473</c:v>
                </c:pt>
                <c:pt idx="1081">
                  <c:v>44470</c:v>
                </c:pt>
                <c:pt idx="1082">
                  <c:v>44469</c:v>
                </c:pt>
                <c:pt idx="1083">
                  <c:v>44468</c:v>
                </c:pt>
                <c:pt idx="1084">
                  <c:v>44467</c:v>
                </c:pt>
                <c:pt idx="1085">
                  <c:v>44466</c:v>
                </c:pt>
                <c:pt idx="1086">
                  <c:v>44463</c:v>
                </c:pt>
                <c:pt idx="1087">
                  <c:v>44462</c:v>
                </c:pt>
                <c:pt idx="1088">
                  <c:v>44461</c:v>
                </c:pt>
                <c:pt idx="1089">
                  <c:v>44460</c:v>
                </c:pt>
                <c:pt idx="1090">
                  <c:v>44459</c:v>
                </c:pt>
                <c:pt idx="1091">
                  <c:v>44456</c:v>
                </c:pt>
                <c:pt idx="1092">
                  <c:v>44455</c:v>
                </c:pt>
                <c:pt idx="1093">
                  <c:v>44454</c:v>
                </c:pt>
                <c:pt idx="1094">
                  <c:v>44453</c:v>
                </c:pt>
                <c:pt idx="1095">
                  <c:v>44452</c:v>
                </c:pt>
                <c:pt idx="1096">
                  <c:v>44449</c:v>
                </c:pt>
                <c:pt idx="1097">
                  <c:v>44448</c:v>
                </c:pt>
                <c:pt idx="1098">
                  <c:v>44447</c:v>
                </c:pt>
                <c:pt idx="1099">
                  <c:v>44446</c:v>
                </c:pt>
                <c:pt idx="1100">
                  <c:v>44442</c:v>
                </c:pt>
                <c:pt idx="1101">
                  <c:v>44441</c:v>
                </c:pt>
                <c:pt idx="1102">
                  <c:v>44440</c:v>
                </c:pt>
                <c:pt idx="1103">
                  <c:v>44439</c:v>
                </c:pt>
                <c:pt idx="1104">
                  <c:v>44438</c:v>
                </c:pt>
                <c:pt idx="1105">
                  <c:v>44435</c:v>
                </c:pt>
                <c:pt idx="1106">
                  <c:v>44434</c:v>
                </c:pt>
                <c:pt idx="1107">
                  <c:v>44433</c:v>
                </c:pt>
                <c:pt idx="1108">
                  <c:v>44432</c:v>
                </c:pt>
                <c:pt idx="1109">
                  <c:v>44431</c:v>
                </c:pt>
                <c:pt idx="1110">
                  <c:v>44428</c:v>
                </c:pt>
                <c:pt idx="1111">
                  <c:v>44427</c:v>
                </c:pt>
                <c:pt idx="1112">
                  <c:v>44426</c:v>
                </c:pt>
                <c:pt idx="1113">
                  <c:v>44425</c:v>
                </c:pt>
                <c:pt idx="1114">
                  <c:v>44424</c:v>
                </c:pt>
                <c:pt idx="1115">
                  <c:v>44421</c:v>
                </c:pt>
                <c:pt idx="1116">
                  <c:v>44420</c:v>
                </c:pt>
                <c:pt idx="1117">
                  <c:v>44419</c:v>
                </c:pt>
                <c:pt idx="1118">
                  <c:v>44418</c:v>
                </c:pt>
                <c:pt idx="1119">
                  <c:v>44417</c:v>
                </c:pt>
                <c:pt idx="1120">
                  <c:v>44414</c:v>
                </c:pt>
                <c:pt idx="1121">
                  <c:v>44413</c:v>
                </c:pt>
                <c:pt idx="1122">
                  <c:v>44412</c:v>
                </c:pt>
                <c:pt idx="1123">
                  <c:v>44411</c:v>
                </c:pt>
                <c:pt idx="1124">
                  <c:v>44410</c:v>
                </c:pt>
                <c:pt idx="1125">
                  <c:v>44407</c:v>
                </c:pt>
                <c:pt idx="1126">
                  <c:v>44406</c:v>
                </c:pt>
                <c:pt idx="1127">
                  <c:v>44405</c:v>
                </c:pt>
                <c:pt idx="1128">
                  <c:v>44404</c:v>
                </c:pt>
                <c:pt idx="1129">
                  <c:v>44403</c:v>
                </c:pt>
                <c:pt idx="1130">
                  <c:v>44400</c:v>
                </c:pt>
                <c:pt idx="1131">
                  <c:v>44399</c:v>
                </c:pt>
                <c:pt idx="1132">
                  <c:v>44398</c:v>
                </c:pt>
                <c:pt idx="1133">
                  <c:v>44397</c:v>
                </c:pt>
                <c:pt idx="1134">
                  <c:v>44396</c:v>
                </c:pt>
                <c:pt idx="1135">
                  <c:v>44393</c:v>
                </c:pt>
                <c:pt idx="1136">
                  <c:v>44392</c:v>
                </c:pt>
                <c:pt idx="1137">
                  <c:v>44391</c:v>
                </c:pt>
                <c:pt idx="1138">
                  <c:v>44390</c:v>
                </c:pt>
                <c:pt idx="1139">
                  <c:v>44389</c:v>
                </c:pt>
                <c:pt idx="1140">
                  <c:v>44386</c:v>
                </c:pt>
                <c:pt idx="1141">
                  <c:v>44385</c:v>
                </c:pt>
                <c:pt idx="1142">
                  <c:v>44384</c:v>
                </c:pt>
                <c:pt idx="1143">
                  <c:v>44383</c:v>
                </c:pt>
                <c:pt idx="1144">
                  <c:v>44379</c:v>
                </c:pt>
                <c:pt idx="1145">
                  <c:v>44378</c:v>
                </c:pt>
                <c:pt idx="1146">
                  <c:v>44377</c:v>
                </c:pt>
                <c:pt idx="1147">
                  <c:v>44376</c:v>
                </c:pt>
                <c:pt idx="1148">
                  <c:v>44375</c:v>
                </c:pt>
                <c:pt idx="1149">
                  <c:v>44372</c:v>
                </c:pt>
                <c:pt idx="1150">
                  <c:v>44371</c:v>
                </c:pt>
                <c:pt idx="1151">
                  <c:v>44370</c:v>
                </c:pt>
                <c:pt idx="1152">
                  <c:v>44369</c:v>
                </c:pt>
                <c:pt idx="1153">
                  <c:v>44368</c:v>
                </c:pt>
                <c:pt idx="1154">
                  <c:v>44365</c:v>
                </c:pt>
                <c:pt idx="1155">
                  <c:v>44364</c:v>
                </c:pt>
                <c:pt idx="1156">
                  <c:v>44363</c:v>
                </c:pt>
                <c:pt idx="1157">
                  <c:v>44362</c:v>
                </c:pt>
                <c:pt idx="1158">
                  <c:v>44361</c:v>
                </c:pt>
                <c:pt idx="1159">
                  <c:v>44358</c:v>
                </c:pt>
                <c:pt idx="1160">
                  <c:v>44357</c:v>
                </c:pt>
                <c:pt idx="1161">
                  <c:v>44356</c:v>
                </c:pt>
                <c:pt idx="1162">
                  <c:v>44355</c:v>
                </c:pt>
                <c:pt idx="1163">
                  <c:v>44354</c:v>
                </c:pt>
                <c:pt idx="1164">
                  <c:v>44351</c:v>
                </c:pt>
                <c:pt idx="1165">
                  <c:v>44350</c:v>
                </c:pt>
                <c:pt idx="1166">
                  <c:v>44349</c:v>
                </c:pt>
                <c:pt idx="1167">
                  <c:v>44348</c:v>
                </c:pt>
                <c:pt idx="1168">
                  <c:v>44344</c:v>
                </c:pt>
                <c:pt idx="1169">
                  <c:v>44343</c:v>
                </c:pt>
                <c:pt idx="1170">
                  <c:v>44342</c:v>
                </c:pt>
                <c:pt idx="1171">
                  <c:v>44341</c:v>
                </c:pt>
                <c:pt idx="1172">
                  <c:v>44340</c:v>
                </c:pt>
                <c:pt idx="1173">
                  <c:v>44337</c:v>
                </c:pt>
                <c:pt idx="1174">
                  <c:v>44336</c:v>
                </c:pt>
                <c:pt idx="1175">
                  <c:v>44335</c:v>
                </c:pt>
                <c:pt idx="1176">
                  <c:v>44334</c:v>
                </c:pt>
                <c:pt idx="1177">
                  <c:v>44333</c:v>
                </c:pt>
                <c:pt idx="1178">
                  <c:v>44330</c:v>
                </c:pt>
                <c:pt idx="1179">
                  <c:v>44329</c:v>
                </c:pt>
                <c:pt idx="1180">
                  <c:v>44328</c:v>
                </c:pt>
                <c:pt idx="1181">
                  <c:v>44327</c:v>
                </c:pt>
                <c:pt idx="1182">
                  <c:v>44326</c:v>
                </c:pt>
                <c:pt idx="1183">
                  <c:v>44323</c:v>
                </c:pt>
                <c:pt idx="1184">
                  <c:v>44322</c:v>
                </c:pt>
                <c:pt idx="1185">
                  <c:v>44321</c:v>
                </c:pt>
                <c:pt idx="1186">
                  <c:v>44320</c:v>
                </c:pt>
                <c:pt idx="1187">
                  <c:v>44319</c:v>
                </c:pt>
                <c:pt idx="1188">
                  <c:v>44316</c:v>
                </c:pt>
                <c:pt idx="1189">
                  <c:v>44315</c:v>
                </c:pt>
                <c:pt idx="1190">
                  <c:v>44314</c:v>
                </c:pt>
                <c:pt idx="1191">
                  <c:v>44313</c:v>
                </c:pt>
                <c:pt idx="1192">
                  <c:v>44312</c:v>
                </c:pt>
                <c:pt idx="1193">
                  <c:v>44309</c:v>
                </c:pt>
                <c:pt idx="1194">
                  <c:v>44308</c:v>
                </c:pt>
                <c:pt idx="1195">
                  <c:v>44307</c:v>
                </c:pt>
                <c:pt idx="1196">
                  <c:v>44306</c:v>
                </c:pt>
                <c:pt idx="1197">
                  <c:v>44305</c:v>
                </c:pt>
                <c:pt idx="1198">
                  <c:v>44302</c:v>
                </c:pt>
                <c:pt idx="1199">
                  <c:v>44301</c:v>
                </c:pt>
                <c:pt idx="1200">
                  <c:v>44300</c:v>
                </c:pt>
                <c:pt idx="1201">
                  <c:v>44299</c:v>
                </c:pt>
                <c:pt idx="1202">
                  <c:v>44298</c:v>
                </c:pt>
                <c:pt idx="1203">
                  <c:v>44295</c:v>
                </c:pt>
                <c:pt idx="1204">
                  <c:v>44294</c:v>
                </c:pt>
                <c:pt idx="1205">
                  <c:v>44293</c:v>
                </c:pt>
                <c:pt idx="1206">
                  <c:v>44292</c:v>
                </c:pt>
                <c:pt idx="1207">
                  <c:v>44291</c:v>
                </c:pt>
                <c:pt idx="1208">
                  <c:v>44287</c:v>
                </c:pt>
                <c:pt idx="1209">
                  <c:v>44286</c:v>
                </c:pt>
                <c:pt idx="1210">
                  <c:v>44285</c:v>
                </c:pt>
                <c:pt idx="1211">
                  <c:v>44284</c:v>
                </c:pt>
                <c:pt idx="1212">
                  <c:v>44281</c:v>
                </c:pt>
                <c:pt idx="1213">
                  <c:v>44280</c:v>
                </c:pt>
                <c:pt idx="1214">
                  <c:v>44279</c:v>
                </c:pt>
                <c:pt idx="1215">
                  <c:v>44278</c:v>
                </c:pt>
                <c:pt idx="1216">
                  <c:v>44277</c:v>
                </c:pt>
                <c:pt idx="1217">
                  <c:v>44274</c:v>
                </c:pt>
                <c:pt idx="1218">
                  <c:v>44273</c:v>
                </c:pt>
                <c:pt idx="1219">
                  <c:v>44272</c:v>
                </c:pt>
                <c:pt idx="1220">
                  <c:v>44271</c:v>
                </c:pt>
                <c:pt idx="1221">
                  <c:v>44270</c:v>
                </c:pt>
                <c:pt idx="1222">
                  <c:v>44267</c:v>
                </c:pt>
                <c:pt idx="1223">
                  <c:v>44266</c:v>
                </c:pt>
                <c:pt idx="1224">
                  <c:v>44265</c:v>
                </c:pt>
                <c:pt idx="1225">
                  <c:v>44264</c:v>
                </c:pt>
                <c:pt idx="1226">
                  <c:v>44263</c:v>
                </c:pt>
                <c:pt idx="1227">
                  <c:v>44260</c:v>
                </c:pt>
                <c:pt idx="1228">
                  <c:v>44259</c:v>
                </c:pt>
                <c:pt idx="1229">
                  <c:v>44258</c:v>
                </c:pt>
                <c:pt idx="1230">
                  <c:v>44257</c:v>
                </c:pt>
                <c:pt idx="1231">
                  <c:v>44256</c:v>
                </c:pt>
                <c:pt idx="1232">
                  <c:v>44253</c:v>
                </c:pt>
                <c:pt idx="1233">
                  <c:v>44252</c:v>
                </c:pt>
                <c:pt idx="1234">
                  <c:v>44251</c:v>
                </c:pt>
                <c:pt idx="1235">
                  <c:v>44250</c:v>
                </c:pt>
                <c:pt idx="1236">
                  <c:v>44249</c:v>
                </c:pt>
                <c:pt idx="1237">
                  <c:v>44246</c:v>
                </c:pt>
                <c:pt idx="1238">
                  <c:v>44245</c:v>
                </c:pt>
                <c:pt idx="1239">
                  <c:v>44244</c:v>
                </c:pt>
                <c:pt idx="1240">
                  <c:v>44243</c:v>
                </c:pt>
                <c:pt idx="1241">
                  <c:v>44239</c:v>
                </c:pt>
                <c:pt idx="1242">
                  <c:v>44238</c:v>
                </c:pt>
                <c:pt idx="1243">
                  <c:v>44237</c:v>
                </c:pt>
                <c:pt idx="1244">
                  <c:v>44236</c:v>
                </c:pt>
                <c:pt idx="1245">
                  <c:v>44235</c:v>
                </c:pt>
                <c:pt idx="1246">
                  <c:v>44232</c:v>
                </c:pt>
                <c:pt idx="1247">
                  <c:v>44231</c:v>
                </c:pt>
                <c:pt idx="1248">
                  <c:v>44230</c:v>
                </c:pt>
                <c:pt idx="1249">
                  <c:v>44229</c:v>
                </c:pt>
                <c:pt idx="1250">
                  <c:v>44228</c:v>
                </c:pt>
                <c:pt idx="1251">
                  <c:v>44225</c:v>
                </c:pt>
                <c:pt idx="1252">
                  <c:v>44224</c:v>
                </c:pt>
                <c:pt idx="1253">
                  <c:v>44223</c:v>
                </c:pt>
              </c:numCache>
            </c:numRef>
          </c:cat>
          <c:val>
            <c:numRef>
              <c:f>'Share Price Performance'!$C$3:$C$1256</c:f>
              <c:numCache>
                <c:formatCode>General</c:formatCode>
                <c:ptCount val="1254"/>
                <c:pt idx="0">
                  <c:v>68.400000000000006</c:v>
                </c:pt>
                <c:pt idx="1">
                  <c:v>68.55</c:v>
                </c:pt>
                <c:pt idx="2">
                  <c:v>68.02</c:v>
                </c:pt>
                <c:pt idx="3">
                  <c:v>68.28</c:v>
                </c:pt>
                <c:pt idx="4">
                  <c:v>68.33</c:v>
                </c:pt>
                <c:pt idx="5">
                  <c:v>69.53</c:v>
                </c:pt>
                <c:pt idx="6">
                  <c:v>69.88</c:v>
                </c:pt>
                <c:pt idx="7">
                  <c:v>69.260000000000005</c:v>
                </c:pt>
                <c:pt idx="8">
                  <c:v>69.52</c:v>
                </c:pt>
                <c:pt idx="9">
                  <c:v>69</c:v>
                </c:pt>
                <c:pt idx="10">
                  <c:v>68.66</c:v>
                </c:pt>
                <c:pt idx="11">
                  <c:v>67.459999999999994</c:v>
                </c:pt>
                <c:pt idx="12">
                  <c:v>67.680000000000007</c:v>
                </c:pt>
                <c:pt idx="13">
                  <c:v>66.739999999999995</c:v>
                </c:pt>
                <c:pt idx="14">
                  <c:v>67.81</c:v>
                </c:pt>
                <c:pt idx="15">
                  <c:v>68.23</c:v>
                </c:pt>
                <c:pt idx="16">
                  <c:v>68.75</c:v>
                </c:pt>
                <c:pt idx="17">
                  <c:v>68.97</c:v>
                </c:pt>
                <c:pt idx="18">
                  <c:v>69.88</c:v>
                </c:pt>
                <c:pt idx="19">
                  <c:v>69.569999999999993</c:v>
                </c:pt>
                <c:pt idx="20">
                  <c:v>68.86</c:v>
                </c:pt>
                <c:pt idx="21">
                  <c:v>70.33</c:v>
                </c:pt>
                <c:pt idx="22">
                  <c:v>70.05</c:v>
                </c:pt>
                <c:pt idx="23">
                  <c:v>69.91</c:v>
                </c:pt>
                <c:pt idx="24">
                  <c:v>70.2</c:v>
                </c:pt>
                <c:pt idx="25">
                  <c:v>70.47</c:v>
                </c:pt>
                <c:pt idx="26">
                  <c:v>70.989999999999995</c:v>
                </c:pt>
                <c:pt idx="27">
                  <c:v>70.87</c:v>
                </c:pt>
                <c:pt idx="28">
                  <c:v>70.45</c:v>
                </c:pt>
                <c:pt idx="29">
                  <c:v>70.760000000000005</c:v>
                </c:pt>
                <c:pt idx="30">
                  <c:v>70.94</c:v>
                </c:pt>
                <c:pt idx="31">
                  <c:v>71.69</c:v>
                </c:pt>
                <c:pt idx="32">
                  <c:v>73.540000000000006</c:v>
                </c:pt>
                <c:pt idx="33">
                  <c:v>71.930000000000007</c:v>
                </c:pt>
                <c:pt idx="34">
                  <c:v>71.95</c:v>
                </c:pt>
                <c:pt idx="35">
                  <c:v>71.27</c:v>
                </c:pt>
                <c:pt idx="36">
                  <c:v>71.61</c:v>
                </c:pt>
                <c:pt idx="37">
                  <c:v>72.39</c:v>
                </c:pt>
                <c:pt idx="38">
                  <c:v>72.22</c:v>
                </c:pt>
                <c:pt idx="39">
                  <c:v>72.03</c:v>
                </c:pt>
                <c:pt idx="40">
                  <c:v>69.94</c:v>
                </c:pt>
                <c:pt idx="41">
                  <c:v>70.510000000000005</c:v>
                </c:pt>
                <c:pt idx="42">
                  <c:v>67.989999999999995</c:v>
                </c:pt>
                <c:pt idx="43">
                  <c:v>67.83</c:v>
                </c:pt>
                <c:pt idx="44">
                  <c:v>67.39</c:v>
                </c:pt>
                <c:pt idx="45">
                  <c:v>68.06</c:v>
                </c:pt>
                <c:pt idx="46">
                  <c:v>68.680000000000007</c:v>
                </c:pt>
                <c:pt idx="47">
                  <c:v>70.41</c:v>
                </c:pt>
                <c:pt idx="48">
                  <c:v>69.14</c:v>
                </c:pt>
                <c:pt idx="49">
                  <c:v>68.89</c:v>
                </c:pt>
                <c:pt idx="50">
                  <c:v>69.180000000000007</c:v>
                </c:pt>
                <c:pt idx="51">
                  <c:v>67.739999999999995</c:v>
                </c:pt>
                <c:pt idx="52">
                  <c:v>68.16</c:v>
                </c:pt>
                <c:pt idx="53">
                  <c:v>67.03</c:v>
                </c:pt>
                <c:pt idx="54">
                  <c:v>66.23</c:v>
                </c:pt>
                <c:pt idx="55">
                  <c:v>65.78</c:v>
                </c:pt>
                <c:pt idx="56">
                  <c:v>65.69</c:v>
                </c:pt>
                <c:pt idx="57">
                  <c:v>67.010000000000005</c:v>
                </c:pt>
                <c:pt idx="58">
                  <c:v>66.02</c:v>
                </c:pt>
                <c:pt idx="59">
                  <c:v>66.73</c:v>
                </c:pt>
                <c:pt idx="60">
                  <c:v>67.37</c:v>
                </c:pt>
                <c:pt idx="61">
                  <c:v>67.42</c:v>
                </c:pt>
                <c:pt idx="62">
                  <c:v>67.45</c:v>
                </c:pt>
                <c:pt idx="63">
                  <c:v>67.67</c:v>
                </c:pt>
                <c:pt idx="64">
                  <c:v>67.489999999999995</c:v>
                </c:pt>
                <c:pt idx="65">
                  <c:v>67.760000000000005</c:v>
                </c:pt>
                <c:pt idx="66">
                  <c:v>67.38</c:v>
                </c:pt>
                <c:pt idx="67">
                  <c:v>67.42</c:v>
                </c:pt>
                <c:pt idx="68">
                  <c:v>69.3</c:v>
                </c:pt>
                <c:pt idx="69">
                  <c:v>68.67</c:v>
                </c:pt>
                <c:pt idx="70">
                  <c:v>66.790000000000006</c:v>
                </c:pt>
                <c:pt idx="71">
                  <c:v>66.84</c:v>
                </c:pt>
                <c:pt idx="72">
                  <c:v>66.650000000000006</c:v>
                </c:pt>
                <c:pt idx="73">
                  <c:v>67.3</c:v>
                </c:pt>
                <c:pt idx="74">
                  <c:v>67.260000000000005</c:v>
                </c:pt>
                <c:pt idx="75">
                  <c:v>68.87</c:v>
                </c:pt>
                <c:pt idx="76">
                  <c:v>68.48</c:v>
                </c:pt>
                <c:pt idx="77">
                  <c:v>67.680000000000007</c:v>
                </c:pt>
                <c:pt idx="78">
                  <c:v>66.16</c:v>
                </c:pt>
                <c:pt idx="79">
                  <c:v>64.14</c:v>
                </c:pt>
                <c:pt idx="80">
                  <c:v>65.599999999999994</c:v>
                </c:pt>
                <c:pt idx="81">
                  <c:v>64.91</c:v>
                </c:pt>
                <c:pt idx="82">
                  <c:v>64.56</c:v>
                </c:pt>
                <c:pt idx="83">
                  <c:v>64.489999999999995</c:v>
                </c:pt>
                <c:pt idx="84">
                  <c:v>64.150000000000006</c:v>
                </c:pt>
                <c:pt idx="85">
                  <c:v>64.680000000000007</c:v>
                </c:pt>
                <c:pt idx="86">
                  <c:v>63.76</c:v>
                </c:pt>
                <c:pt idx="87">
                  <c:v>62.93</c:v>
                </c:pt>
                <c:pt idx="88">
                  <c:v>63.89</c:v>
                </c:pt>
                <c:pt idx="89">
                  <c:v>63.85</c:v>
                </c:pt>
                <c:pt idx="90">
                  <c:v>63.88</c:v>
                </c:pt>
                <c:pt idx="91">
                  <c:v>62.92</c:v>
                </c:pt>
                <c:pt idx="92">
                  <c:v>63.48</c:v>
                </c:pt>
                <c:pt idx="93">
                  <c:v>61.92</c:v>
                </c:pt>
                <c:pt idx="94">
                  <c:v>61.86</c:v>
                </c:pt>
                <c:pt idx="95">
                  <c:v>62.02</c:v>
                </c:pt>
                <c:pt idx="96">
                  <c:v>63.1</c:v>
                </c:pt>
                <c:pt idx="97">
                  <c:v>62.1</c:v>
                </c:pt>
                <c:pt idx="98">
                  <c:v>62.41</c:v>
                </c:pt>
                <c:pt idx="99">
                  <c:v>62.5</c:v>
                </c:pt>
                <c:pt idx="100">
                  <c:v>63.33</c:v>
                </c:pt>
                <c:pt idx="101">
                  <c:v>63.05</c:v>
                </c:pt>
                <c:pt idx="102">
                  <c:v>62.63</c:v>
                </c:pt>
                <c:pt idx="103">
                  <c:v>62.76</c:v>
                </c:pt>
                <c:pt idx="104">
                  <c:v>62.73</c:v>
                </c:pt>
                <c:pt idx="105">
                  <c:v>63.4</c:v>
                </c:pt>
                <c:pt idx="106">
                  <c:v>63.79</c:v>
                </c:pt>
                <c:pt idx="107">
                  <c:v>63.75</c:v>
                </c:pt>
                <c:pt idx="108">
                  <c:v>66.56</c:v>
                </c:pt>
                <c:pt idx="109">
                  <c:v>65.84</c:v>
                </c:pt>
                <c:pt idx="110">
                  <c:v>65.290000000000006</c:v>
                </c:pt>
                <c:pt idx="111">
                  <c:v>65.180000000000007</c:v>
                </c:pt>
                <c:pt idx="112">
                  <c:v>65.52</c:v>
                </c:pt>
                <c:pt idx="113">
                  <c:v>64.81</c:v>
                </c:pt>
                <c:pt idx="114">
                  <c:v>65.14</c:v>
                </c:pt>
                <c:pt idx="115">
                  <c:v>64.5</c:v>
                </c:pt>
                <c:pt idx="116">
                  <c:v>65.069999999999993</c:v>
                </c:pt>
                <c:pt idx="117">
                  <c:v>68.599999999999994</c:v>
                </c:pt>
                <c:pt idx="118">
                  <c:v>68.16</c:v>
                </c:pt>
                <c:pt idx="119">
                  <c:v>69.150000000000006</c:v>
                </c:pt>
                <c:pt idx="120">
                  <c:v>68.02</c:v>
                </c:pt>
                <c:pt idx="121">
                  <c:v>67.86</c:v>
                </c:pt>
                <c:pt idx="122">
                  <c:v>68.709999999999994</c:v>
                </c:pt>
                <c:pt idx="123">
                  <c:v>68.819999999999993</c:v>
                </c:pt>
                <c:pt idx="124">
                  <c:v>69.05</c:v>
                </c:pt>
                <c:pt idx="125">
                  <c:v>69.56</c:v>
                </c:pt>
                <c:pt idx="126">
                  <c:v>70.02</c:v>
                </c:pt>
                <c:pt idx="127">
                  <c:v>71.14</c:v>
                </c:pt>
                <c:pt idx="128">
                  <c:v>71.34</c:v>
                </c:pt>
                <c:pt idx="129">
                  <c:v>68.900000000000006</c:v>
                </c:pt>
                <c:pt idx="130">
                  <c:v>69.14</c:v>
                </c:pt>
                <c:pt idx="131">
                  <c:v>69.569999999999993</c:v>
                </c:pt>
                <c:pt idx="132">
                  <c:v>67.959999999999994</c:v>
                </c:pt>
                <c:pt idx="133">
                  <c:v>67</c:v>
                </c:pt>
                <c:pt idx="134">
                  <c:v>67.3</c:v>
                </c:pt>
                <c:pt idx="135">
                  <c:v>67.34</c:v>
                </c:pt>
                <c:pt idx="136">
                  <c:v>67.75</c:v>
                </c:pt>
                <c:pt idx="137">
                  <c:v>67.25</c:v>
                </c:pt>
                <c:pt idx="138">
                  <c:v>68.2</c:v>
                </c:pt>
                <c:pt idx="139">
                  <c:v>67.86</c:v>
                </c:pt>
                <c:pt idx="140">
                  <c:v>68.92</c:v>
                </c:pt>
                <c:pt idx="141">
                  <c:v>68.27</c:v>
                </c:pt>
                <c:pt idx="142">
                  <c:v>67.92</c:v>
                </c:pt>
                <c:pt idx="143">
                  <c:v>66.290000000000006</c:v>
                </c:pt>
                <c:pt idx="144">
                  <c:v>65.349999999999994</c:v>
                </c:pt>
                <c:pt idx="145">
                  <c:v>65.55</c:v>
                </c:pt>
                <c:pt idx="146">
                  <c:v>64.86</c:v>
                </c:pt>
                <c:pt idx="147">
                  <c:v>65.510000000000005</c:v>
                </c:pt>
                <c:pt idx="148">
                  <c:v>65.94</c:v>
                </c:pt>
                <c:pt idx="149">
                  <c:v>66.069999999999993</c:v>
                </c:pt>
                <c:pt idx="150">
                  <c:v>66.09</c:v>
                </c:pt>
                <c:pt idx="151">
                  <c:v>66.78</c:v>
                </c:pt>
                <c:pt idx="152">
                  <c:v>67.12</c:v>
                </c:pt>
                <c:pt idx="153">
                  <c:v>67.260000000000005</c:v>
                </c:pt>
                <c:pt idx="154">
                  <c:v>68.31</c:v>
                </c:pt>
                <c:pt idx="155">
                  <c:v>67.62</c:v>
                </c:pt>
                <c:pt idx="156">
                  <c:v>69.260000000000005</c:v>
                </c:pt>
                <c:pt idx="157">
                  <c:v>69.75</c:v>
                </c:pt>
                <c:pt idx="158">
                  <c:v>71.3</c:v>
                </c:pt>
                <c:pt idx="159">
                  <c:v>71.39</c:v>
                </c:pt>
                <c:pt idx="160">
                  <c:v>71.55</c:v>
                </c:pt>
                <c:pt idx="161">
                  <c:v>71.73</c:v>
                </c:pt>
                <c:pt idx="162">
                  <c:v>72</c:v>
                </c:pt>
                <c:pt idx="163">
                  <c:v>71.41</c:v>
                </c:pt>
                <c:pt idx="164">
                  <c:v>70.7</c:v>
                </c:pt>
                <c:pt idx="165">
                  <c:v>71.8</c:v>
                </c:pt>
                <c:pt idx="166">
                  <c:v>71.599999999999994</c:v>
                </c:pt>
                <c:pt idx="167">
                  <c:v>70.069999999999993</c:v>
                </c:pt>
                <c:pt idx="168">
                  <c:v>69.430000000000007</c:v>
                </c:pt>
                <c:pt idx="169">
                  <c:v>69.42</c:v>
                </c:pt>
                <c:pt idx="170">
                  <c:v>70.8</c:v>
                </c:pt>
                <c:pt idx="171">
                  <c:v>71.36</c:v>
                </c:pt>
                <c:pt idx="172">
                  <c:v>70.62</c:v>
                </c:pt>
                <c:pt idx="173">
                  <c:v>69.680000000000007</c:v>
                </c:pt>
                <c:pt idx="174">
                  <c:v>68.02</c:v>
                </c:pt>
                <c:pt idx="175">
                  <c:v>67.84</c:v>
                </c:pt>
                <c:pt idx="176">
                  <c:v>68.790000000000006</c:v>
                </c:pt>
                <c:pt idx="177">
                  <c:v>67.13</c:v>
                </c:pt>
                <c:pt idx="178">
                  <c:v>67.53</c:v>
                </c:pt>
                <c:pt idx="179">
                  <c:v>67.89</c:v>
                </c:pt>
                <c:pt idx="180">
                  <c:v>67.77</c:v>
                </c:pt>
                <c:pt idx="181">
                  <c:v>66.739999999999995</c:v>
                </c:pt>
                <c:pt idx="182">
                  <c:v>66.62</c:v>
                </c:pt>
                <c:pt idx="183">
                  <c:v>65.25</c:v>
                </c:pt>
                <c:pt idx="184">
                  <c:v>64.400000000000006</c:v>
                </c:pt>
                <c:pt idx="185">
                  <c:v>63.81</c:v>
                </c:pt>
                <c:pt idx="186">
                  <c:v>63.61</c:v>
                </c:pt>
                <c:pt idx="187">
                  <c:v>62.9</c:v>
                </c:pt>
                <c:pt idx="188">
                  <c:v>62.59</c:v>
                </c:pt>
                <c:pt idx="189">
                  <c:v>62.7</c:v>
                </c:pt>
                <c:pt idx="190">
                  <c:v>63.87</c:v>
                </c:pt>
                <c:pt idx="191">
                  <c:v>62.82</c:v>
                </c:pt>
                <c:pt idx="192">
                  <c:v>63.22</c:v>
                </c:pt>
                <c:pt idx="193">
                  <c:v>62.25</c:v>
                </c:pt>
                <c:pt idx="194">
                  <c:v>62.37</c:v>
                </c:pt>
                <c:pt idx="195">
                  <c:v>62.99</c:v>
                </c:pt>
                <c:pt idx="196">
                  <c:v>62.89</c:v>
                </c:pt>
                <c:pt idx="197">
                  <c:v>61.36</c:v>
                </c:pt>
                <c:pt idx="198">
                  <c:v>61.82</c:v>
                </c:pt>
                <c:pt idx="199">
                  <c:v>60.03</c:v>
                </c:pt>
                <c:pt idx="200">
                  <c:v>62.01</c:v>
                </c:pt>
                <c:pt idx="201">
                  <c:v>63.58</c:v>
                </c:pt>
                <c:pt idx="202">
                  <c:v>67.819999999999993</c:v>
                </c:pt>
                <c:pt idx="203">
                  <c:v>66.89</c:v>
                </c:pt>
                <c:pt idx="204">
                  <c:v>67.17</c:v>
                </c:pt>
                <c:pt idx="205">
                  <c:v>66.64</c:v>
                </c:pt>
                <c:pt idx="206">
                  <c:v>64.52</c:v>
                </c:pt>
                <c:pt idx="207">
                  <c:v>68.739999999999995</c:v>
                </c:pt>
                <c:pt idx="208">
                  <c:v>67.84</c:v>
                </c:pt>
                <c:pt idx="209">
                  <c:v>66.58</c:v>
                </c:pt>
                <c:pt idx="210">
                  <c:v>67.08</c:v>
                </c:pt>
                <c:pt idx="211">
                  <c:v>67</c:v>
                </c:pt>
                <c:pt idx="212">
                  <c:v>67.97</c:v>
                </c:pt>
                <c:pt idx="213">
                  <c:v>68.03</c:v>
                </c:pt>
                <c:pt idx="214">
                  <c:v>67.849999999999994</c:v>
                </c:pt>
                <c:pt idx="215">
                  <c:v>67.510000000000005</c:v>
                </c:pt>
                <c:pt idx="216">
                  <c:v>66.06</c:v>
                </c:pt>
                <c:pt idx="217">
                  <c:v>65.739999999999995</c:v>
                </c:pt>
                <c:pt idx="218">
                  <c:v>66.66</c:v>
                </c:pt>
                <c:pt idx="219">
                  <c:v>68.010000000000005</c:v>
                </c:pt>
                <c:pt idx="220">
                  <c:v>68.849999999999994</c:v>
                </c:pt>
                <c:pt idx="221">
                  <c:v>69.569999999999993</c:v>
                </c:pt>
                <c:pt idx="222">
                  <c:v>67.510000000000005</c:v>
                </c:pt>
                <c:pt idx="223">
                  <c:v>66.64</c:v>
                </c:pt>
                <c:pt idx="224">
                  <c:v>65.39</c:v>
                </c:pt>
                <c:pt idx="225">
                  <c:v>64.83</c:v>
                </c:pt>
                <c:pt idx="226">
                  <c:v>65.25</c:v>
                </c:pt>
                <c:pt idx="227">
                  <c:v>65.19</c:v>
                </c:pt>
                <c:pt idx="228">
                  <c:v>63.7</c:v>
                </c:pt>
                <c:pt idx="229">
                  <c:v>64.27</c:v>
                </c:pt>
                <c:pt idx="230">
                  <c:v>63.84</c:v>
                </c:pt>
                <c:pt idx="231">
                  <c:v>62.31</c:v>
                </c:pt>
                <c:pt idx="232">
                  <c:v>63.21</c:v>
                </c:pt>
                <c:pt idx="233">
                  <c:v>63.19</c:v>
                </c:pt>
                <c:pt idx="234">
                  <c:v>64.650000000000006</c:v>
                </c:pt>
                <c:pt idx="235">
                  <c:v>64.52</c:v>
                </c:pt>
                <c:pt idx="236">
                  <c:v>66.39</c:v>
                </c:pt>
                <c:pt idx="237">
                  <c:v>65.83</c:v>
                </c:pt>
                <c:pt idx="238">
                  <c:v>66.89</c:v>
                </c:pt>
                <c:pt idx="239">
                  <c:v>66.37</c:v>
                </c:pt>
                <c:pt idx="240">
                  <c:v>64.14</c:v>
                </c:pt>
                <c:pt idx="241">
                  <c:v>64.09</c:v>
                </c:pt>
                <c:pt idx="242">
                  <c:v>62.71</c:v>
                </c:pt>
                <c:pt idx="243">
                  <c:v>61.93</c:v>
                </c:pt>
                <c:pt idx="244">
                  <c:v>61.7</c:v>
                </c:pt>
                <c:pt idx="245">
                  <c:v>61.54</c:v>
                </c:pt>
                <c:pt idx="246">
                  <c:v>62.47</c:v>
                </c:pt>
                <c:pt idx="247">
                  <c:v>61.99</c:v>
                </c:pt>
                <c:pt idx="248">
                  <c:v>62.41</c:v>
                </c:pt>
                <c:pt idx="249">
                  <c:v>62.37</c:v>
                </c:pt>
                <c:pt idx="250">
                  <c:v>62.08</c:v>
                </c:pt>
                <c:pt idx="251">
                  <c:v>61.53</c:v>
                </c:pt>
                <c:pt idx="252">
                  <c:v>60.54</c:v>
                </c:pt>
                <c:pt idx="253">
                  <c:v>60.74</c:v>
                </c:pt>
                <c:pt idx="254">
                  <c:v>60.48</c:v>
                </c:pt>
                <c:pt idx="255">
                  <c:v>60.47</c:v>
                </c:pt>
                <c:pt idx="256">
                  <c:v>60.44</c:v>
                </c:pt>
                <c:pt idx="257">
                  <c:v>60.87</c:v>
                </c:pt>
                <c:pt idx="258">
                  <c:v>60.94</c:v>
                </c:pt>
                <c:pt idx="259">
                  <c:v>60.88</c:v>
                </c:pt>
                <c:pt idx="260">
                  <c:v>62.54</c:v>
                </c:pt>
                <c:pt idx="261">
                  <c:v>63.14</c:v>
                </c:pt>
                <c:pt idx="262">
                  <c:v>63.91</c:v>
                </c:pt>
                <c:pt idx="263">
                  <c:v>64.94</c:v>
                </c:pt>
                <c:pt idx="264">
                  <c:v>65.56</c:v>
                </c:pt>
                <c:pt idx="265">
                  <c:v>65.180000000000007</c:v>
                </c:pt>
                <c:pt idx="266">
                  <c:v>64.91</c:v>
                </c:pt>
                <c:pt idx="267">
                  <c:v>65.540000000000006</c:v>
                </c:pt>
                <c:pt idx="268">
                  <c:v>65.84</c:v>
                </c:pt>
                <c:pt idx="269">
                  <c:v>65.64</c:v>
                </c:pt>
                <c:pt idx="270">
                  <c:v>66.2</c:v>
                </c:pt>
                <c:pt idx="271">
                  <c:v>66.77</c:v>
                </c:pt>
                <c:pt idx="272">
                  <c:v>65.52</c:v>
                </c:pt>
                <c:pt idx="273">
                  <c:v>65.95</c:v>
                </c:pt>
                <c:pt idx="274">
                  <c:v>67.48</c:v>
                </c:pt>
                <c:pt idx="275">
                  <c:v>67.52</c:v>
                </c:pt>
                <c:pt idx="276">
                  <c:v>68.28</c:v>
                </c:pt>
                <c:pt idx="277">
                  <c:v>69.209999999999994</c:v>
                </c:pt>
                <c:pt idx="278">
                  <c:v>69.8</c:v>
                </c:pt>
                <c:pt idx="279">
                  <c:v>70</c:v>
                </c:pt>
                <c:pt idx="280">
                  <c:v>70.05</c:v>
                </c:pt>
                <c:pt idx="281">
                  <c:v>68.989999999999995</c:v>
                </c:pt>
                <c:pt idx="282">
                  <c:v>69.739999999999995</c:v>
                </c:pt>
                <c:pt idx="283">
                  <c:v>71.11</c:v>
                </c:pt>
                <c:pt idx="284">
                  <c:v>70.819999999999993</c:v>
                </c:pt>
                <c:pt idx="285">
                  <c:v>69.72</c:v>
                </c:pt>
                <c:pt idx="286">
                  <c:v>69.61</c:v>
                </c:pt>
                <c:pt idx="287">
                  <c:v>70.180000000000007</c:v>
                </c:pt>
                <c:pt idx="288">
                  <c:v>69.209999999999994</c:v>
                </c:pt>
                <c:pt idx="289">
                  <c:v>69.81</c:v>
                </c:pt>
                <c:pt idx="290">
                  <c:v>69.099999999999994</c:v>
                </c:pt>
                <c:pt idx="291">
                  <c:v>69.78</c:v>
                </c:pt>
                <c:pt idx="292">
                  <c:v>69.41</c:v>
                </c:pt>
                <c:pt idx="293">
                  <c:v>69.45</c:v>
                </c:pt>
                <c:pt idx="294">
                  <c:v>68.91</c:v>
                </c:pt>
                <c:pt idx="295">
                  <c:v>67.52</c:v>
                </c:pt>
                <c:pt idx="296">
                  <c:v>68.47</c:v>
                </c:pt>
                <c:pt idx="297">
                  <c:v>67.91</c:v>
                </c:pt>
                <c:pt idx="298">
                  <c:v>67.37</c:v>
                </c:pt>
                <c:pt idx="299">
                  <c:v>67.87</c:v>
                </c:pt>
                <c:pt idx="300">
                  <c:v>67.989999999999995</c:v>
                </c:pt>
                <c:pt idx="301">
                  <c:v>68.61</c:v>
                </c:pt>
                <c:pt idx="302">
                  <c:v>68.260000000000005</c:v>
                </c:pt>
                <c:pt idx="303">
                  <c:v>68.2</c:v>
                </c:pt>
                <c:pt idx="304">
                  <c:v>70.040000000000006</c:v>
                </c:pt>
                <c:pt idx="305">
                  <c:v>69.98</c:v>
                </c:pt>
                <c:pt idx="306">
                  <c:v>69.55</c:v>
                </c:pt>
                <c:pt idx="307">
                  <c:v>70.11</c:v>
                </c:pt>
                <c:pt idx="308">
                  <c:v>70.5</c:v>
                </c:pt>
                <c:pt idx="309">
                  <c:v>71.099999999999994</c:v>
                </c:pt>
                <c:pt idx="310">
                  <c:v>70.540000000000006</c:v>
                </c:pt>
                <c:pt idx="311">
                  <c:v>72.19</c:v>
                </c:pt>
                <c:pt idx="312">
                  <c:v>73.489999999999995</c:v>
                </c:pt>
                <c:pt idx="313">
                  <c:v>72.13</c:v>
                </c:pt>
                <c:pt idx="314">
                  <c:v>72.75</c:v>
                </c:pt>
                <c:pt idx="315">
                  <c:v>70.55</c:v>
                </c:pt>
                <c:pt idx="316">
                  <c:v>71.069999999999993</c:v>
                </c:pt>
                <c:pt idx="317">
                  <c:v>72.12</c:v>
                </c:pt>
                <c:pt idx="318">
                  <c:v>71.209999999999994</c:v>
                </c:pt>
                <c:pt idx="319">
                  <c:v>71.59</c:v>
                </c:pt>
                <c:pt idx="320">
                  <c:v>70.81</c:v>
                </c:pt>
                <c:pt idx="321">
                  <c:v>70.22</c:v>
                </c:pt>
                <c:pt idx="322">
                  <c:v>70.489999999999995</c:v>
                </c:pt>
                <c:pt idx="323">
                  <c:v>69.83</c:v>
                </c:pt>
                <c:pt idx="324">
                  <c:v>69.88</c:v>
                </c:pt>
                <c:pt idx="325">
                  <c:v>71.760000000000005</c:v>
                </c:pt>
                <c:pt idx="326">
                  <c:v>70.92</c:v>
                </c:pt>
                <c:pt idx="327">
                  <c:v>72.41</c:v>
                </c:pt>
                <c:pt idx="328">
                  <c:v>72.489999999999995</c:v>
                </c:pt>
                <c:pt idx="329">
                  <c:v>72.12</c:v>
                </c:pt>
                <c:pt idx="330">
                  <c:v>71.28</c:v>
                </c:pt>
                <c:pt idx="331">
                  <c:v>70.849999999999994</c:v>
                </c:pt>
                <c:pt idx="332">
                  <c:v>69.680000000000007</c:v>
                </c:pt>
                <c:pt idx="333">
                  <c:v>70.64</c:v>
                </c:pt>
                <c:pt idx="334">
                  <c:v>70.540000000000006</c:v>
                </c:pt>
                <c:pt idx="335">
                  <c:v>70.28</c:v>
                </c:pt>
                <c:pt idx="336">
                  <c:v>71.069999999999993</c:v>
                </c:pt>
                <c:pt idx="337">
                  <c:v>69.25</c:v>
                </c:pt>
                <c:pt idx="338">
                  <c:v>69.28</c:v>
                </c:pt>
                <c:pt idx="339">
                  <c:v>69.930000000000007</c:v>
                </c:pt>
                <c:pt idx="340">
                  <c:v>69.180000000000007</c:v>
                </c:pt>
                <c:pt idx="341">
                  <c:v>69.14</c:v>
                </c:pt>
                <c:pt idx="342">
                  <c:v>68.91</c:v>
                </c:pt>
                <c:pt idx="343">
                  <c:v>66.55</c:v>
                </c:pt>
                <c:pt idx="344">
                  <c:v>67.81</c:v>
                </c:pt>
                <c:pt idx="345">
                  <c:v>67.63</c:v>
                </c:pt>
                <c:pt idx="346">
                  <c:v>67.930000000000007</c:v>
                </c:pt>
                <c:pt idx="347">
                  <c:v>68.650000000000006</c:v>
                </c:pt>
                <c:pt idx="348">
                  <c:v>68.44</c:v>
                </c:pt>
                <c:pt idx="349">
                  <c:v>69.48</c:v>
                </c:pt>
                <c:pt idx="350">
                  <c:v>69.069999999999993</c:v>
                </c:pt>
                <c:pt idx="351">
                  <c:v>69.11</c:v>
                </c:pt>
                <c:pt idx="352">
                  <c:v>69.489999999999995</c:v>
                </c:pt>
                <c:pt idx="353">
                  <c:v>69.959999999999994</c:v>
                </c:pt>
                <c:pt idx="354">
                  <c:v>70.36</c:v>
                </c:pt>
                <c:pt idx="355">
                  <c:v>71.34</c:v>
                </c:pt>
                <c:pt idx="356">
                  <c:v>72.23</c:v>
                </c:pt>
                <c:pt idx="357">
                  <c:v>71.48</c:v>
                </c:pt>
                <c:pt idx="358">
                  <c:v>71.59</c:v>
                </c:pt>
                <c:pt idx="359">
                  <c:v>70.81</c:v>
                </c:pt>
                <c:pt idx="360">
                  <c:v>71.27</c:v>
                </c:pt>
                <c:pt idx="361">
                  <c:v>70.599999999999994</c:v>
                </c:pt>
                <c:pt idx="362">
                  <c:v>70.66</c:v>
                </c:pt>
                <c:pt idx="363">
                  <c:v>69.81</c:v>
                </c:pt>
                <c:pt idx="364">
                  <c:v>70.510000000000005</c:v>
                </c:pt>
                <c:pt idx="365">
                  <c:v>71.930000000000007</c:v>
                </c:pt>
                <c:pt idx="366">
                  <c:v>70.52</c:v>
                </c:pt>
                <c:pt idx="367">
                  <c:v>71.709999999999994</c:v>
                </c:pt>
                <c:pt idx="368">
                  <c:v>69.62</c:v>
                </c:pt>
                <c:pt idx="369">
                  <c:v>70.16</c:v>
                </c:pt>
                <c:pt idx="370">
                  <c:v>69.739999999999995</c:v>
                </c:pt>
                <c:pt idx="371">
                  <c:v>69.989999999999995</c:v>
                </c:pt>
                <c:pt idx="372">
                  <c:v>69.09</c:v>
                </c:pt>
                <c:pt idx="373">
                  <c:v>69.400000000000006</c:v>
                </c:pt>
                <c:pt idx="374">
                  <c:v>67.98</c:v>
                </c:pt>
                <c:pt idx="375">
                  <c:v>68.569999999999993</c:v>
                </c:pt>
                <c:pt idx="376">
                  <c:v>69.92</c:v>
                </c:pt>
                <c:pt idx="377">
                  <c:v>71.209999999999994</c:v>
                </c:pt>
                <c:pt idx="378">
                  <c:v>72.69</c:v>
                </c:pt>
                <c:pt idx="379">
                  <c:v>72.739999999999995</c:v>
                </c:pt>
                <c:pt idx="380">
                  <c:v>72.39</c:v>
                </c:pt>
                <c:pt idx="381">
                  <c:v>74.930000000000007</c:v>
                </c:pt>
                <c:pt idx="382">
                  <c:v>74.75</c:v>
                </c:pt>
                <c:pt idx="383">
                  <c:v>72.37</c:v>
                </c:pt>
                <c:pt idx="384">
                  <c:v>72.930000000000007</c:v>
                </c:pt>
                <c:pt idx="385">
                  <c:v>72.02</c:v>
                </c:pt>
                <c:pt idx="386">
                  <c:v>69.81</c:v>
                </c:pt>
                <c:pt idx="387">
                  <c:v>68.069999999999993</c:v>
                </c:pt>
                <c:pt idx="388">
                  <c:v>70.03</c:v>
                </c:pt>
                <c:pt idx="389">
                  <c:v>69.61</c:v>
                </c:pt>
                <c:pt idx="390">
                  <c:v>69.930000000000007</c:v>
                </c:pt>
                <c:pt idx="391">
                  <c:v>68.709999999999994</c:v>
                </c:pt>
                <c:pt idx="392">
                  <c:v>70.290000000000006</c:v>
                </c:pt>
                <c:pt idx="393">
                  <c:v>70.37</c:v>
                </c:pt>
                <c:pt idx="394">
                  <c:v>69.48</c:v>
                </c:pt>
                <c:pt idx="395">
                  <c:v>69.33</c:v>
                </c:pt>
                <c:pt idx="396">
                  <c:v>69.39</c:v>
                </c:pt>
                <c:pt idx="397">
                  <c:v>70.19</c:v>
                </c:pt>
                <c:pt idx="398">
                  <c:v>69.239999999999995</c:v>
                </c:pt>
                <c:pt idx="399">
                  <c:v>68.900000000000006</c:v>
                </c:pt>
                <c:pt idx="400">
                  <c:v>68.87</c:v>
                </c:pt>
                <c:pt idx="401">
                  <c:v>69.3</c:v>
                </c:pt>
                <c:pt idx="402">
                  <c:v>68.900000000000006</c:v>
                </c:pt>
                <c:pt idx="403">
                  <c:v>69.34</c:v>
                </c:pt>
                <c:pt idx="404">
                  <c:v>68.87</c:v>
                </c:pt>
                <c:pt idx="405">
                  <c:v>68.150000000000006</c:v>
                </c:pt>
                <c:pt idx="406">
                  <c:v>67.63</c:v>
                </c:pt>
                <c:pt idx="407">
                  <c:v>68.78</c:v>
                </c:pt>
                <c:pt idx="408">
                  <c:v>71.069999999999993</c:v>
                </c:pt>
                <c:pt idx="409">
                  <c:v>70.849999999999994</c:v>
                </c:pt>
                <c:pt idx="410">
                  <c:v>69.989999999999995</c:v>
                </c:pt>
                <c:pt idx="411">
                  <c:v>70.08</c:v>
                </c:pt>
                <c:pt idx="412">
                  <c:v>68.58</c:v>
                </c:pt>
                <c:pt idx="413">
                  <c:v>66.78</c:v>
                </c:pt>
                <c:pt idx="414">
                  <c:v>66.290000000000006</c:v>
                </c:pt>
                <c:pt idx="415">
                  <c:v>67.23</c:v>
                </c:pt>
                <c:pt idx="416">
                  <c:v>67.53</c:v>
                </c:pt>
                <c:pt idx="417">
                  <c:v>67.22</c:v>
                </c:pt>
                <c:pt idx="418">
                  <c:v>68.3</c:v>
                </c:pt>
                <c:pt idx="419">
                  <c:v>69</c:v>
                </c:pt>
                <c:pt idx="420">
                  <c:v>70</c:v>
                </c:pt>
                <c:pt idx="421">
                  <c:v>70.86</c:v>
                </c:pt>
                <c:pt idx="422">
                  <c:v>71.599999999999994</c:v>
                </c:pt>
                <c:pt idx="423">
                  <c:v>71.430000000000007</c:v>
                </c:pt>
                <c:pt idx="424">
                  <c:v>71.75</c:v>
                </c:pt>
                <c:pt idx="425">
                  <c:v>72.11</c:v>
                </c:pt>
                <c:pt idx="426">
                  <c:v>73.239999999999995</c:v>
                </c:pt>
                <c:pt idx="427">
                  <c:v>73.599999999999994</c:v>
                </c:pt>
                <c:pt idx="428">
                  <c:v>73.38</c:v>
                </c:pt>
                <c:pt idx="429">
                  <c:v>74.31</c:v>
                </c:pt>
                <c:pt idx="430">
                  <c:v>75.349999999999994</c:v>
                </c:pt>
                <c:pt idx="431">
                  <c:v>75.83</c:v>
                </c:pt>
                <c:pt idx="432">
                  <c:v>74.209999999999994</c:v>
                </c:pt>
                <c:pt idx="433">
                  <c:v>73.22</c:v>
                </c:pt>
                <c:pt idx="434">
                  <c:v>75.849999999999994</c:v>
                </c:pt>
                <c:pt idx="435">
                  <c:v>73.84</c:v>
                </c:pt>
                <c:pt idx="436">
                  <c:v>73.819999999999993</c:v>
                </c:pt>
                <c:pt idx="437">
                  <c:v>73.069999999999993</c:v>
                </c:pt>
                <c:pt idx="438">
                  <c:v>73.62</c:v>
                </c:pt>
                <c:pt idx="439">
                  <c:v>74.349999999999994</c:v>
                </c:pt>
                <c:pt idx="440">
                  <c:v>73.3</c:v>
                </c:pt>
                <c:pt idx="441">
                  <c:v>71.42</c:v>
                </c:pt>
                <c:pt idx="442">
                  <c:v>71.36</c:v>
                </c:pt>
                <c:pt idx="443">
                  <c:v>70.73</c:v>
                </c:pt>
                <c:pt idx="444">
                  <c:v>70.819999999999993</c:v>
                </c:pt>
                <c:pt idx="445">
                  <c:v>70.53</c:v>
                </c:pt>
                <c:pt idx="446">
                  <c:v>71.27</c:v>
                </c:pt>
                <c:pt idx="447">
                  <c:v>72.209999999999994</c:v>
                </c:pt>
                <c:pt idx="448">
                  <c:v>72.48</c:v>
                </c:pt>
                <c:pt idx="449">
                  <c:v>74.239999999999995</c:v>
                </c:pt>
                <c:pt idx="450">
                  <c:v>74.37</c:v>
                </c:pt>
                <c:pt idx="451">
                  <c:v>74.55</c:v>
                </c:pt>
                <c:pt idx="452">
                  <c:v>74.569999999999993</c:v>
                </c:pt>
                <c:pt idx="453">
                  <c:v>76.69</c:v>
                </c:pt>
                <c:pt idx="454">
                  <c:v>77.930000000000007</c:v>
                </c:pt>
                <c:pt idx="455">
                  <c:v>78.45</c:v>
                </c:pt>
                <c:pt idx="456">
                  <c:v>79.45</c:v>
                </c:pt>
                <c:pt idx="457">
                  <c:v>79.11</c:v>
                </c:pt>
                <c:pt idx="458">
                  <c:v>78.650000000000006</c:v>
                </c:pt>
                <c:pt idx="459">
                  <c:v>78.67</c:v>
                </c:pt>
                <c:pt idx="460">
                  <c:v>79.260000000000005</c:v>
                </c:pt>
                <c:pt idx="461">
                  <c:v>80.400000000000006</c:v>
                </c:pt>
                <c:pt idx="462">
                  <c:v>80.84</c:v>
                </c:pt>
                <c:pt idx="463">
                  <c:v>80.900000000000006</c:v>
                </c:pt>
                <c:pt idx="464">
                  <c:v>80.58</c:v>
                </c:pt>
                <c:pt idx="465">
                  <c:v>79.010000000000005</c:v>
                </c:pt>
                <c:pt idx="466">
                  <c:v>81.540000000000006</c:v>
                </c:pt>
                <c:pt idx="467">
                  <c:v>82.75</c:v>
                </c:pt>
                <c:pt idx="468">
                  <c:v>81.87</c:v>
                </c:pt>
                <c:pt idx="469">
                  <c:v>80.319999999999993</c:v>
                </c:pt>
                <c:pt idx="470">
                  <c:v>79.7</c:v>
                </c:pt>
                <c:pt idx="471">
                  <c:v>80.62</c:v>
                </c:pt>
                <c:pt idx="472">
                  <c:v>81.239999999999995</c:v>
                </c:pt>
                <c:pt idx="473">
                  <c:v>79.13</c:v>
                </c:pt>
                <c:pt idx="474">
                  <c:v>78.06</c:v>
                </c:pt>
                <c:pt idx="475">
                  <c:v>77.709999999999994</c:v>
                </c:pt>
                <c:pt idx="476">
                  <c:v>77.650000000000006</c:v>
                </c:pt>
                <c:pt idx="477">
                  <c:v>76.47</c:v>
                </c:pt>
                <c:pt idx="478">
                  <c:v>75.5</c:v>
                </c:pt>
                <c:pt idx="479">
                  <c:v>76.38</c:v>
                </c:pt>
                <c:pt idx="480">
                  <c:v>76.13</c:v>
                </c:pt>
                <c:pt idx="481">
                  <c:v>75.38</c:v>
                </c:pt>
                <c:pt idx="482">
                  <c:v>75.72</c:v>
                </c:pt>
                <c:pt idx="483">
                  <c:v>76.34</c:v>
                </c:pt>
                <c:pt idx="484">
                  <c:v>77.19</c:v>
                </c:pt>
                <c:pt idx="485">
                  <c:v>76.02</c:v>
                </c:pt>
                <c:pt idx="486">
                  <c:v>76.52</c:v>
                </c:pt>
                <c:pt idx="487">
                  <c:v>74.760000000000005</c:v>
                </c:pt>
                <c:pt idx="488">
                  <c:v>78.27</c:v>
                </c:pt>
                <c:pt idx="489">
                  <c:v>77.02</c:v>
                </c:pt>
                <c:pt idx="490">
                  <c:v>77.19</c:v>
                </c:pt>
                <c:pt idx="491">
                  <c:v>76.84</c:v>
                </c:pt>
                <c:pt idx="492">
                  <c:v>76.34</c:v>
                </c:pt>
                <c:pt idx="493">
                  <c:v>77.42</c:v>
                </c:pt>
                <c:pt idx="494">
                  <c:v>79.31</c:v>
                </c:pt>
                <c:pt idx="495">
                  <c:v>79.400000000000006</c:v>
                </c:pt>
                <c:pt idx="496">
                  <c:v>78.08</c:v>
                </c:pt>
                <c:pt idx="497">
                  <c:v>78.69</c:v>
                </c:pt>
                <c:pt idx="498">
                  <c:v>78.73</c:v>
                </c:pt>
                <c:pt idx="499">
                  <c:v>76.88</c:v>
                </c:pt>
                <c:pt idx="500">
                  <c:v>76.84</c:v>
                </c:pt>
                <c:pt idx="501">
                  <c:v>76.150000000000006</c:v>
                </c:pt>
                <c:pt idx="502">
                  <c:v>76.06</c:v>
                </c:pt>
                <c:pt idx="503">
                  <c:v>75.569999999999993</c:v>
                </c:pt>
                <c:pt idx="504">
                  <c:v>76.88</c:v>
                </c:pt>
                <c:pt idx="505">
                  <c:v>76.739999999999995</c:v>
                </c:pt>
                <c:pt idx="506">
                  <c:v>75.81</c:v>
                </c:pt>
                <c:pt idx="507">
                  <c:v>75.83</c:v>
                </c:pt>
                <c:pt idx="508">
                  <c:v>78.45</c:v>
                </c:pt>
                <c:pt idx="509">
                  <c:v>78.19</c:v>
                </c:pt>
                <c:pt idx="510">
                  <c:v>78.63</c:v>
                </c:pt>
                <c:pt idx="511">
                  <c:v>77.91</c:v>
                </c:pt>
                <c:pt idx="512">
                  <c:v>78.16</c:v>
                </c:pt>
                <c:pt idx="513">
                  <c:v>76.430000000000007</c:v>
                </c:pt>
                <c:pt idx="514">
                  <c:v>76.33</c:v>
                </c:pt>
                <c:pt idx="515">
                  <c:v>76.400000000000006</c:v>
                </c:pt>
                <c:pt idx="516">
                  <c:v>76.86</c:v>
                </c:pt>
                <c:pt idx="517">
                  <c:v>78.13</c:v>
                </c:pt>
                <c:pt idx="518">
                  <c:v>78.09</c:v>
                </c:pt>
                <c:pt idx="519">
                  <c:v>78.23</c:v>
                </c:pt>
                <c:pt idx="520">
                  <c:v>77.94</c:v>
                </c:pt>
                <c:pt idx="521">
                  <c:v>77.42</c:v>
                </c:pt>
                <c:pt idx="522">
                  <c:v>76.34</c:v>
                </c:pt>
                <c:pt idx="523">
                  <c:v>74.739999999999995</c:v>
                </c:pt>
                <c:pt idx="524">
                  <c:v>76.89</c:v>
                </c:pt>
                <c:pt idx="525">
                  <c:v>75.31</c:v>
                </c:pt>
                <c:pt idx="526">
                  <c:v>73.709999999999994</c:v>
                </c:pt>
                <c:pt idx="527">
                  <c:v>74.12</c:v>
                </c:pt>
                <c:pt idx="528">
                  <c:v>74.489999999999995</c:v>
                </c:pt>
                <c:pt idx="529">
                  <c:v>73.59</c:v>
                </c:pt>
                <c:pt idx="530">
                  <c:v>72.3</c:v>
                </c:pt>
                <c:pt idx="531">
                  <c:v>71.91</c:v>
                </c:pt>
                <c:pt idx="532">
                  <c:v>72.73</c:v>
                </c:pt>
                <c:pt idx="533">
                  <c:v>73.349999999999994</c:v>
                </c:pt>
                <c:pt idx="534">
                  <c:v>73.010000000000005</c:v>
                </c:pt>
                <c:pt idx="535">
                  <c:v>73.209999999999994</c:v>
                </c:pt>
                <c:pt idx="536">
                  <c:v>72.599999999999994</c:v>
                </c:pt>
                <c:pt idx="537">
                  <c:v>71.08</c:v>
                </c:pt>
                <c:pt idx="538">
                  <c:v>69.66</c:v>
                </c:pt>
                <c:pt idx="539">
                  <c:v>70.209999999999994</c:v>
                </c:pt>
                <c:pt idx="540">
                  <c:v>70.36</c:v>
                </c:pt>
                <c:pt idx="541">
                  <c:v>69.37</c:v>
                </c:pt>
                <c:pt idx="542">
                  <c:v>70.37</c:v>
                </c:pt>
                <c:pt idx="543">
                  <c:v>70.2</c:v>
                </c:pt>
                <c:pt idx="544">
                  <c:v>71.03</c:v>
                </c:pt>
                <c:pt idx="545">
                  <c:v>71.12</c:v>
                </c:pt>
                <c:pt idx="546">
                  <c:v>70.81</c:v>
                </c:pt>
                <c:pt idx="547">
                  <c:v>70.39</c:v>
                </c:pt>
                <c:pt idx="548">
                  <c:v>70.19</c:v>
                </c:pt>
                <c:pt idx="549">
                  <c:v>68.58</c:v>
                </c:pt>
                <c:pt idx="550">
                  <c:v>68.739999999999995</c:v>
                </c:pt>
                <c:pt idx="551">
                  <c:v>68.599999999999994</c:v>
                </c:pt>
                <c:pt idx="552">
                  <c:v>68.17</c:v>
                </c:pt>
                <c:pt idx="553">
                  <c:v>68.38</c:v>
                </c:pt>
                <c:pt idx="554">
                  <c:v>67.010000000000005</c:v>
                </c:pt>
                <c:pt idx="555">
                  <c:v>67.8</c:v>
                </c:pt>
                <c:pt idx="556">
                  <c:v>69.09</c:v>
                </c:pt>
                <c:pt idx="557">
                  <c:v>67.06</c:v>
                </c:pt>
                <c:pt idx="558">
                  <c:v>67.2</c:v>
                </c:pt>
                <c:pt idx="559">
                  <c:v>66.42</c:v>
                </c:pt>
                <c:pt idx="560">
                  <c:v>65.88</c:v>
                </c:pt>
                <c:pt idx="561">
                  <c:v>66.44</c:v>
                </c:pt>
                <c:pt idx="562">
                  <c:v>67.28</c:v>
                </c:pt>
                <c:pt idx="563">
                  <c:v>67.010000000000005</c:v>
                </c:pt>
                <c:pt idx="564">
                  <c:v>65.66</c:v>
                </c:pt>
                <c:pt idx="565">
                  <c:v>65.48</c:v>
                </c:pt>
                <c:pt idx="566">
                  <c:v>65.98</c:v>
                </c:pt>
                <c:pt idx="567">
                  <c:v>64.31</c:v>
                </c:pt>
                <c:pt idx="568">
                  <c:v>64.239999999999995</c:v>
                </c:pt>
                <c:pt idx="569">
                  <c:v>63.38</c:v>
                </c:pt>
                <c:pt idx="570">
                  <c:v>62.67</c:v>
                </c:pt>
                <c:pt idx="571">
                  <c:v>62.89</c:v>
                </c:pt>
                <c:pt idx="572">
                  <c:v>64.510000000000005</c:v>
                </c:pt>
                <c:pt idx="573">
                  <c:v>63.85</c:v>
                </c:pt>
                <c:pt idx="574">
                  <c:v>62.8</c:v>
                </c:pt>
                <c:pt idx="575">
                  <c:v>62.98</c:v>
                </c:pt>
                <c:pt idx="576">
                  <c:v>64.34</c:v>
                </c:pt>
                <c:pt idx="577">
                  <c:v>64.069999999999993</c:v>
                </c:pt>
                <c:pt idx="578">
                  <c:v>63.67</c:v>
                </c:pt>
                <c:pt idx="579">
                  <c:v>65.02</c:v>
                </c:pt>
                <c:pt idx="580">
                  <c:v>66.62</c:v>
                </c:pt>
                <c:pt idx="581">
                  <c:v>66.73</c:v>
                </c:pt>
                <c:pt idx="582">
                  <c:v>65.92</c:v>
                </c:pt>
                <c:pt idx="583">
                  <c:v>66.180000000000007</c:v>
                </c:pt>
                <c:pt idx="584">
                  <c:v>67.28</c:v>
                </c:pt>
                <c:pt idx="585">
                  <c:v>67.819999999999993</c:v>
                </c:pt>
                <c:pt idx="586">
                  <c:v>67.11</c:v>
                </c:pt>
                <c:pt idx="587">
                  <c:v>69.02</c:v>
                </c:pt>
                <c:pt idx="588">
                  <c:v>68.540000000000006</c:v>
                </c:pt>
                <c:pt idx="589">
                  <c:v>69.849999999999994</c:v>
                </c:pt>
                <c:pt idx="590">
                  <c:v>68.58</c:v>
                </c:pt>
                <c:pt idx="591">
                  <c:v>69.03</c:v>
                </c:pt>
                <c:pt idx="592">
                  <c:v>67.59</c:v>
                </c:pt>
                <c:pt idx="593">
                  <c:v>66.8</c:v>
                </c:pt>
                <c:pt idx="594">
                  <c:v>66.88</c:v>
                </c:pt>
                <c:pt idx="595">
                  <c:v>67.67</c:v>
                </c:pt>
                <c:pt idx="596">
                  <c:v>67.42</c:v>
                </c:pt>
                <c:pt idx="597">
                  <c:v>66.930000000000007</c:v>
                </c:pt>
                <c:pt idx="598">
                  <c:v>68.59</c:v>
                </c:pt>
                <c:pt idx="599">
                  <c:v>69.900000000000006</c:v>
                </c:pt>
                <c:pt idx="600">
                  <c:v>69.45</c:v>
                </c:pt>
                <c:pt idx="601">
                  <c:v>69.17</c:v>
                </c:pt>
                <c:pt idx="602">
                  <c:v>68.680000000000007</c:v>
                </c:pt>
                <c:pt idx="603">
                  <c:v>67.69</c:v>
                </c:pt>
                <c:pt idx="604">
                  <c:v>67.89</c:v>
                </c:pt>
                <c:pt idx="605">
                  <c:v>68.28</c:v>
                </c:pt>
                <c:pt idx="606">
                  <c:v>69.569999999999993</c:v>
                </c:pt>
                <c:pt idx="607">
                  <c:v>69.06</c:v>
                </c:pt>
                <c:pt idx="608">
                  <c:v>69.34</c:v>
                </c:pt>
                <c:pt idx="609">
                  <c:v>68.69</c:v>
                </c:pt>
                <c:pt idx="610">
                  <c:v>69.58</c:v>
                </c:pt>
                <c:pt idx="611">
                  <c:v>70.61</c:v>
                </c:pt>
                <c:pt idx="612">
                  <c:v>70.97</c:v>
                </c:pt>
                <c:pt idx="613">
                  <c:v>72.48</c:v>
                </c:pt>
                <c:pt idx="614">
                  <c:v>72.97</c:v>
                </c:pt>
                <c:pt idx="615">
                  <c:v>73.31</c:v>
                </c:pt>
                <c:pt idx="616">
                  <c:v>73.290000000000006</c:v>
                </c:pt>
                <c:pt idx="617">
                  <c:v>74.290000000000006</c:v>
                </c:pt>
                <c:pt idx="618">
                  <c:v>74.55</c:v>
                </c:pt>
                <c:pt idx="619">
                  <c:v>73.459999999999994</c:v>
                </c:pt>
                <c:pt idx="620">
                  <c:v>72.819999999999993</c:v>
                </c:pt>
                <c:pt idx="621">
                  <c:v>74.17</c:v>
                </c:pt>
                <c:pt idx="622">
                  <c:v>75.33</c:v>
                </c:pt>
                <c:pt idx="623">
                  <c:v>76.56</c:v>
                </c:pt>
                <c:pt idx="624">
                  <c:v>76.91</c:v>
                </c:pt>
                <c:pt idx="625">
                  <c:v>76.69</c:v>
                </c:pt>
                <c:pt idx="626">
                  <c:v>76.900000000000006</c:v>
                </c:pt>
                <c:pt idx="627">
                  <c:v>76.489999999999995</c:v>
                </c:pt>
                <c:pt idx="628">
                  <c:v>76.81</c:v>
                </c:pt>
                <c:pt idx="629">
                  <c:v>77.67</c:v>
                </c:pt>
                <c:pt idx="630">
                  <c:v>77.45</c:v>
                </c:pt>
                <c:pt idx="631">
                  <c:v>77.52</c:v>
                </c:pt>
                <c:pt idx="632">
                  <c:v>77.78</c:v>
                </c:pt>
                <c:pt idx="633">
                  <c:v>77.260000000000005</c:v>
                </c:pt>
                <c:pt idx="634">
                  <c:v>77.290000000000006</c:v>
                </c:pt>
                <c:pt idx="635">
                  <c:v>76.510000000000005</c:v>
                </c:pt>
                <c:pt idx="636">
                  <c:v>75.98</c:v>
                </c:pt>
                <c:pt idx="637">
                  <c:v>75.45</c:v>
                </c:pt>
                <c:pt idx="638">
                  <c:v>75.58</c:v>
                </c:pt>
                <c:pt idx="639">
                  <c:v>75.459999999999994</c:v>
                </c:pt>
                <c:pt idx="640">
                  <c:v>75.58</c:v>
                </c:pt>
                <c:pt idx="641">
                  <c:v>77.010000000000005</c:v>
                </c:pt>
                <c:pt idx="642">
                  <c:v>77.260000000000005</c:v>
                </c:pt>
                <c:pt idx="643">
                  <c:v>77.52</c:v>
                </c:pt>
                <c:pt idx="644">
                  <c:v>76.959999999999994</c:v>
                </c:pt>
                <c:pt idx="645">
                  <c:v>76.02</c:v>
                </c:pt>
                <c:pt idx="646">
                  <c:v>75.77</c:v>
                </c:pt>
                <c:pt idx="647">
                  <c:v>75.34</c:v>
                </c:pt>
                <c:pt idx="648">
                  <c:v>75.349999999999994</c:v>
                </c:pt>
                <c:pt idx="649">
                  <c:v>75.64</c:v>
                </c:pt>
                <c:pt idx="650">
                  <c:v>76.069999999999993</c:v>
                </c:pt>
                <c:pt idx="651">
                  <c:v>76.12</c:v>
                </c:pt>
                <c:pt idx="652">
                  <c:v>76.430000000000007</c:v>
                </c:pt>
                <c:pt idx="653">
                  <c:v>76.5</c:v>
                </c:pt>
                <c:pt idx="654">
                  <c:v>76.23</c:v>
                </c:pt>
                <c:pt idx="655">
                  <c:v>75.459999999999994</c:v>
                </c:pt>
                <c:pt idx="656">
                  <c:v>75.77</c:v>
                </c:pt>
                <c:pt idx="657">
                  <c:v>75.16</c:v>
                </c:pt>
                <c:pt idx="658">
                  <c:v>74.48</c:v>
                </c:pt>
                <c:pt idx="659">
                  <c:v>72.98</c:v>
                </c:pt>
                <c:pt idx="660">
                  <c:v>74.98</c:v>
                </c:pt>
                <c:pt idx="661">
                  <c:v>75.27</c:v>
                </c:pt>
                <c:pt idx="662">
                  <c:v>76.38</c:v>
                </c:pt>
                <c:pt idx="663">
                  <c:v>75.3</c:v>
                </c:pt>
                <c:pt idx="664">
                  <c:v>72.91</c:v>
                </c:pt>
                <c:pt idx="665">
                  <c:v>72.42</c:v>
                </c:pt>
                <c:pt idx="666">
                  <c:v>73.22</c:v>
                </c:pt>
                <c:pt idx="667">
                  <c:v>72.430000000000007</c:v>
                </c:pt>
                <c:pt idx="668">
                  <c:v>71.8</c:v>
                </c:pt>
                <c:pt idx="669">
                  <c:v>71.92</c:v>
                </c:pt>
                <c:pt idx="670">
                  <c:v>73.040000000000006</c:v>
                </c:pt>
                <c:pt idx="671">
                  <c:v>73.260000000000005</c:v>
                </c:pt>
                <c:pt idx="672">
                  <c:v>73.36</c:v>
                </c:pt>
                <c:pt idx="673">
                  <c:v>72.97</c:v>
                </c:pt>
                <c:pt idx="674">
                  <c:v>73.2</c:v>
                </c:pt>
                <c:pt idx="675">
                  <c:v>73.06</c:v>
                </c:pt>
                <c:pt idx="676">
                  <c:v>72.88</c:v>
                </c:pt>
                <c:pt idx="677">
                  <c:v>72.84</c:v>
                </c:pt>
                <c:pt idx="678">
                  <c:v>73</c:v>
                </c:pt>
                <c:pt idx="679">
                  <c:v>73.37</c:v>
                </c:pt>
                <c:pt idx="680">
                  <c:v>72.48</c:v>
                </c:pt>
                <c:pt idx="681">
                  <c:v>71.58</c:v>
                </c:pt>
                <c:pt idx="682">
                  <c:v>70.790000000000006</c:v>
                </c:pt>
                <c:pt idx="683">
                  <c:v>71.77</c:v>
                </c:pt>
                <c:pt idx="684">
                  <c:v>72.14</c:v>
                </c:pt>
                <c:pt idx="685">
                  <c:v>70.599999999999994</c:v>
                </c:pt>
                <c:pt idx="686">
                  <c:v>70.13</c:v>
                </c:pt>
                <c:pt idx="687">
                  <c:v>69.62</c:v>
                </c:pt>
                <c:pt idx="688">
                  <c:v>68.930000000000007</c:v>
                </c:pt>
                <c:pt idx="689">
                  <c:v>68.95</c:v>
                </c:pt>
                <c:pt idx="690">
                  <c:v>69.72</c:v>
                </c:pt>
                <c:pt idx="691">
                  <c:v>69.510000000000005</c:v>
                </c:pt>
                <c:pt idx="692">
                  <c:v>69.040000000000006</c:v>
                </c:pt>
                <c:pt idx="693">
                  <c:v>68.39</c:v>
                </c:pt>
                <c:pt idx="694">
                  <c:v>68.83</c:v>
                </c:pt>
                <c:pt idx="695">
                  <c:v>68.11</c:v>
                </c:pt>
                <c:pt idx="696">
                  <c:v>67.5</c:v>
                </c:pt>
                <c:pt idx="697">
                  <c:v>67.11</c:v>
                </c:pt>
                <c:pt idx="698">
                  <c:v>66.56</c:v>
                </c:pt>
                <c:pt idx="699">
                  <c:v>66.97</c:v>
                </c:pt>
                <c:pt idx="700">
                  <c:v>66.319999999999993</c:v>
                </c:pt>
                <c:pt idx="701">
                  <c:v>66.010000000000005</c:v>
                </c:pt>
                <c:pt idx="702">
                  <c:v>65.989999999999995</c:v>
                </c:pt>
                <c:pt idx="703">
                  <c:v>66.2</c:v>
                </c:pt>
                <c:pt idx="704">
                  <c:v>67.47</c:v>
                </c:pt>
                <c:pt idx="705">
                  <c:v>67.14</c:v>
                </c:pt>
                <c:pt idx="706">
                  <c:v>65.22</c:v>
                </c:pt>
                <c:pt idx="707">
                  <c:v>64.7</c:v>
                </c:pt>
                <c:pt idx="708">
                  <c:v>64.58</c:v>
                </c:pt>
                <c:pt idx="709">
                  <c:v>63.22</c:v>
                </c:pt>
                <c:pt idx="710">
                  <c:v>62.31</c:v>
                </c:pt>
                <c:pt idx="711">
                  <c:v>62.52</c:v>
                </c:pt>
                <c:pt idx="712">
                  <c:v>62.33</c:v>
                </c:pt>
                <c:pt idx="713">
                  <c:v>61.9</c:v>
                </c:pt>
                <c:pt idx="714">
                  <c:v>62.5</c:v>
                </c:pt>
                <c:pt idx="715">
                  <c:v>60.92</c:v>
                </c:pt>
                <c:pt idx="716">
                  <c:v>61.89</c:v>
                </c:pt>
                <c:pt idx="717">
                  <c:v>61.73</c:v>
                </c:pt>
                <c:pt idx="718">
                  <c:v>61.16</c:v>
                </c:pt>
                <c:pt idx="719">
                  <c:v>60.54</c:v>
                </c:pt>
                <c:pt idx="720">
                  <c:v>60.53</c:v>
                </c:pt>
                <c:pt idx="721">
                  <c:v>61.02</c:v>
                </c:pt>
                <c:pt idx="722">
                  <c:v>62.6</c:v>
                </c:pt>
                <c:pt idx="723">
                  <c:v>62.95</c:v>
                </c:pt>
                <c:pt idx="724">
                  <c:v>64.489999999999995</c:v>
                </c:pt>
                <c:pt idx="725">
                  <c:v>64.08</c:v>
                </c:pt>
                <c:pt idx="726">
                  <c:v>63.95</c:v>
                </c:pt>
                <c:pt idx="727">
                  <c:v>63.83</c:v>
                </c:pt>
                <c:pt idx="728">
                  <c:v>64.489999999999995</c:v>
                </c:pt>
                <c:pt idx="729">
                  <c:v>65.3</c:v>
                </c:pt>
                <c:pt idx="730">
                  <c:v>65.099999999999994</c:v>
                </c:pt>
                <c:pt idx="731">
                  <c:v>65.709999999999994</c:v>
                </c:pt>
                <c:pt idx="732">
                  <c:v>67.25</c:v>
                </c:pt>
                <c:pt idx="733">
                  <c:v>67.75</c:v>
                </c:pt>
                <c:pt idx="734">
                  <c:v>67.52</c:v>
                </c:pt>
                <c:pt idx="735">
                  <c:v>66.5</c:v>
                </c:pt>
                <c:pt idx="736">
                  <c:v>66.09</c:v>
                </c:pt>
                <c:pt idx="737">
                  <c:v>66.61</c:v>
                </c:pt>
                <c:pt idx="738">
                  <c:v>68.48</c:v>
                </c:pt>
                <c:pt idx="739">
                  <c:v>67.62</c:v>
                </c:pt>
                <c:pt idx="740">
                  <c:v>67.33</c:v>
                </c:pt>
                <c:pt idx="741">
                  <c:v>67.38</c:v>
                </c:pt>
                <c:pt idx="742">
                  <c:v>68.13</c:v>
                </c:pt>
                <c:pt idx="743">
                  <c:v>68.040000000000006</c:v>
                </c:pt>
                <c:pt idx="744">
                  <c:v>67.650000000000006</c:v>
                </c:pt>
                <c:pt idx="745">
                  <c:v>67.55</c:v>
                </c:pt>
                <c:pt idx="746">
                  <c:v>67.05</c:v>
                </c:pt>
                <c:pt idx="747">
                  <c:v>66.930000000000007</c:v>
                </c:pt>
                <c:pt idx="748">
                  <c:v>66.59</c:v>
                </c:pt>
                <c:pt idx="749">
                  <c:v>66.989999999999995</c:v>
                </c:pt>
                <c:pt idx="750">
                  <c:v>67.400000000000006</c:v>
                </c:pt>
                <c:pt idx="751">
                  <c:v>67.86</c:v>
                </c:pt>
                <c:pt idx="752">
                  <c:v>67.75</c:v>
                </c:pt>
                <c:pt idx="753">
                  <c:v>66.89</c:v>
                </c:pt>
                <c:pt idx="754">
                  <c:v>66.87</c:v>
                </c:pt>
                <c:pt idx="755">
                  <c:v>65.59</c:v>
                </c:pt>
                <c:pt idx="756">
                  <c:v>65</c:v>
                </c:pt>
                <c:pt idx="757">
                  <c:v>66.319999999999993</c:v>
                </c:pt>
                <c:pt idx="758">
                  <c:v>66.349999999999994</c:v>
                </c:pt>
                <c:pt idx="759">
                  <c:v>65.680000000000007</c:v>
                </c:pt>
                <c:pt idx="760">
                  <c:v>65.88</c:v>
                </c:pt>
                <c:pt idx="761">
                  <c:v>65.959999999999994</c:v>
                </c:pt>
                <c:pt idx="762">
                  <c:v>65.569999999999993</c:v>
                </c:pt>
                <c:pt idx="763">
                  <c:v>65.66</c:v>
                </c:pt>
                <c:pt idx="764">
                  <c:v>64.39</c:v>
                </c:pt>
                <c:pt idx="765">
                  <c:v>64.930000000000007</c:v>
                </c:pt>
                <c:pt idx="766">
                  <c:v>64.5</c:v>
                </c:pt>
                <c:pt idx="767">
                  <c:v>64.67</c:v>
                </c:pt>
                <c:pt idx="768">
                  <c:v>64.989999999999995</c:v>
                </c:pt>
                <c:pt idx="769">
                  <c:v>64.59</c:v>
                </c:pt>
                <c:pt idx="770">
                  <c:v>65.11</c:v>
                </c:pt>
                <c:pt idx="771">
                  <c:v>64.989999999999995</c:v>
                </c:pt>
                <c:pt idx="772">
                  <c:v>64.650000000000006</c:v>
                </c:pt>
                <c:pt idx="773">
                  <c:v>65.900000000000006</c:v>
                </c:pt>
                <c:pt idx="774">
                  <c:v>64.66</c:v>
                </c:pt>
                <c:pt idx="775">
                  <c:v>64.86</c:v>
                </c:pt>
                <c:pt idx="776">
                  <c:v>65.989999999999995</c:v>
                </c:pt>
                <c:pt idx="777">
                  <c:v>67.5</c:v>
                </c:pt>
                <c:pt idx="778">
                  <c:v>67.31</c:v>
                </c:pt>
                <c:pt idx="779">
                  <c:v>67.25</c:v>
                </c:pt>
                <c:pt idx="780">
                  <c:v>67.37</c:v>
                </c:pt>
                <c:pt idx="781">
                  <c:v>66.540000000000006</c:v>
                </c:pt>
                <c:pt idx="782">
                  <c:v>67.09</c:v>
                </c:pt>
                <c:pt idx="783">
                  <c:v>65.930000000000007</c:v>
                </c:pt>
                <c:pt idx="784">
                  <c:v>65.5</c:v>
                </c:pt>
                <c:pt idx="785">
                  <c:v>66.56</c:v>
                </c:pt>
                <c:pt idx="786">
                  <c:v>66.430000000000007</c:v>
                </c:pt>
                <c:pt idx="787">
                  <c:v>66.28</c:v>
                </c:pt>
                <c:pt idx="788">
                  <c:v>66.349999999999994</c:v>
                </c:pt>
                <c:pt idx="789">
                  <c:v>64.989999999999995</c:v>
                </c:pt>
                <c:pt idx="790">
                  <c:v>65.81</c:v>
                </c:pt>
                <c:pt idx="791">
                  <c:v>66.510000000000005</c:v>
                </c:pt>
                <c:pt idx="792">
                  <c:v>66.680000000000007</c:v>
                </c:pt>
                <c:pt idx="793">
                  <c:v>67.72</c:v>
                </c:pt>
                <c:pt idx="794">
                  <c:v>68.17</c:v>
                </c:pt>
                <c:pt idx="795">
                  <c:v>66.739999999999995</c:v>
                </c:pt>
                <c:pt idx="796">
                  <c:v>66.510000000000005</c:v>
                </c:pt>
                <c:pt idx="797">
                  <c:v>63.75</c:v>
                </c:pt>
                <c:pt idx="798">
                  <c:v>59.74</c:v>
                </c:pt>
                <c:pt idx="799">
                  <c:v>59.85</c:v>
                </c:pt>
                <c:pt idx="800">
                  <c:v>60.72</c:v>
                </c:pt>
                <c:pt idx="801">
                  <c:v>61.87</c:v>
                </c:pt>
                <c:pt idx="802">
                  <c:v>60.48</c:v>
                </c:pt>
                <c:pt idx="803">
                  <c:v>60.91</c:v>
                </c:pt>
                <c:pt idx="804">
                  <c:v>60.38</c:v>
                </c:pt>
                <c:pt idx="805">
                  <c:v>60.76</c:v>
                </c:pt>
                <c:pt idx="806">
                  <c:v>59.01</c:v>
                </c:pt>
                <c:pt idx="807">
                  <c:v>58.13</c:v>
                </c:pt>
                <c:pt idx="808">
                  <c:v>58.97</c:v>
                </c:pt>
                <c:pt idx="809">
                  <c:v>59.38</c:v>
                </c:pt>
                <c:pt idx="810">
                  <c:v>59.3</c:v>
                </c:pt>
                <c:pt idx="811">
                  <c:v>58.46</c:v>
                </c:pt>
                <c:pt idx="812">
                  <c:v>57.59</c:v>
                </c:pt>
                <c:pt idx="813">
                  <c:v>57.46</c:v>
                </c:pt>
                <c:pt idx="814">
                  <c:v>56.65</c:v>
                </c:pt>
                <c:pt idx="815">
                  <c:v>56.71</c:v>
                </c:pt>
                <c:pt idx="816">
                  <c:v>55.73</c:v>
                </c:pt>
                <c:pt idx="817">
                  <c:v>55.78</c:v>
                </c:pt>
                <c:pt idx="818">
                  <c:v>55.5</c:v>
                </c:pt>
                <c:pt idx="819">
                  <c:v>54.73</c:v>
                </c:pt>
                <c:pt idx="820">
                  <c:v>53.65</c:v>
                </c:pt>
                <c:pt idx="821">
                  <c:v>53.95</c:v>
                </c:pt>
                <c:pt idx="822">
                  <c:v>52.54</c:v>
                </c:pt>
                <c:pt idx="823">
                  <c:v>52.51</c:v>
                </c:pt>
                <c:pt idx="824">
                  <c:v>52.42</c:v>
                </c:pt>
                <c:pt idx="825">
                  <c:v>52.31</c:v>
                </c:pt>
                <c:pt idx="826">
                  <c:v>53.58</c:v>
                </c:pt>
                <c:pt idx="827">
                  <c:v>55.13</c:v>
                </c:pt>
                <c:pt idx="828">
                  <c:v>55.48</c:v>
                </c:pt>
                <c:pt idx="829">
                  <c:v>54.11</c:v>
                </c:pt>
                <c:pt idx="830">
                  <c:v>53.18</c:v>
                </c:pt>
                <c:pt idx="831">
                  <c:v>54.39</c:v>
                </c:pt>
                <c:pt idx="832">
                  <c:v>55.76</c:v>
                </c:pt>
                <c:pt idx="833">
                  <c:v>54.72</c:v>
                </c:pt>
                <c:pt idx="834">
                  <c:v>54.97</c:v>
                </c:pt>
                <c:pt idx="835">
                  <c:v>55.39</c:v>
                </c:pt>
                <c:pt idx="836">
                  <c:v>56.41</c:v>
                </c:pt>
                <c:pt idx="837">
                  <c:v>57.49</c:v>
                </c:pt>
                <c:pt idx="838">
                  <c:v>58.44</c:v>
                </c:pt>
                <c:pt idx="839">
                  <c:v>59.47</c:v>
                </c:pt>
                <c:pt idx="840">
                  <c:v>59.25</c:v>
                </c:pt>
                <c:pt idx="841">
                  <c:v>59.06</c:v>
                </c:pt>
                <c:pt idx="842">
                  <c:v>59.56</c:v>
                </c:pt>
                <c:pt idx="843">
                  <c:v>59.58</c:v>
                </c:pt>
                <c:pt idx="844">
                  <c:v>61.76</c:v>
                </c:pt>
                <c:pt idx="845">
                  <c:v>60.89</c:v>
                </c:pt>
                <c:pt idx="846">
                  <c:v>60.58</c:v>
                </c:pt>
                <c:pt idx="847">
                  <c:v>59.73</c:v>
                </c:pt>
                <c:pt idx="848">
                  <c:v>58.58</c:v>
                </c:pt>
                <c:pt idx="849">
                  <c:v>59.22</c:v>
                </c:pt>
                <c:pt idx="850">
                  <c:v>59.35</c:v>
                </c:pt>
                <c:pt idx="851">
                  <c:v>59</c:v>
                </c:pt>
                <c:pt idx="852">
                  <c:v>59</c:v>
                </c:pt>
                <c:pt idx="853">
                  <c:v>59.45</c:v>
                </c:pt>
                <c:pt idx="854">
                  <c:v>59.14</c:v>
                </c:pt>
                <c:pt idx="855">
                  <c:v>60.74</c:v>
                </c:pt>
                <c:pt idx="856">
                  <c:v>60.11</c:v>
                </c:pt>
                <c:pt idx="857">
                  <c:v>58.71</c:v>
                </c:pt>
                <c:pt idx="858">
                  <c:v>58.64</c:v>
                </c:pt>
                <c:pt idx="859">
                  <c:v>59.11</c:v>
                </c:pt>
                <c:pt idx="860">
                  <c:v>59.79</c:v>
                </c:pt>
                <c:pt idx="861">
                  <c:v>60.4</c:v>
                </c:pt>
                <c:pt idx="862">
                  <c:v>60.82</c:v>
                </c:pt>
                <c:pt idx="863">
                  <c:v>60.53</c:v>
                </c:pt>
                <c:pt idx="864">
                  <c:v>60.48</c:v>
                </c:pt>
                <c:pt idx="865">
                  <c:v>60.31</c:v>
                </c:pt>
                <c:pt idx="866">
                  <c:v>59.94</c:v>
                </c:pt>
                <c:pt idx="867">
                  <c:v>59.25</c:v>
                </c:pt>
                <c:pt idx="868">
                  <c:v>59.25</c:v>
                </c:pt>
                <c:pt idx="869">
                  <c:v>59.59</c:v>
                </c:pt>
                <c:pt idx="870">
                  <c:v>59.09</c:v>
                </c:pt>
                <c:pt idx="871">
                  <c:v>55.01</c:v>
                </c:pt>
                <c:pt idx="872">
                  <c:v>54.75</c:v>
                </c:pt>
                <c:pt idx="873">
                  <c:v>54.46</c:v>
                </c:pt>
                <c:pt idx="874">
                  <c:v>53.61</c:v>
                </c:pt>
                <c:pt idx="875">
                  <c:v>53.12</c:v>
                </c:pt>
                <c:pt idx="876">
                  <c:v>52.05</c:v>
                </c:pt>
                <c:pt idx="877">
                  <c:v>50.85</c:v>
                </c:pt>
                <c:pt idx="878">
                  <c:v>51.41</c:v>
                </c:pt>
                <c:pt idx="879">
                  <c:v>52.1</c:v>
                </c:pt>
                <c:pt idx="880">
                  <c:v>52.91</c:v>
                </c:pt>
                <c:pt idx="881">
                  <c:v>53.17</c:v>
                </c:pt>
                <c:pt idx="882">
                  <c:v>53.42</c:v>
                </c:pt>
                <c:pt idx="883">
                  <c:v>51.64</c:v>
                </c:pt>
                <c:pt idx="884">
                  <c:v>52.17</c:v>
                </c:pt>
                <c:pt idx="885">
                  <c:v>51.21</c:v>
                </c:pt>
                <c:pt idx="886">
                  <c:v>51.76</c:v>
                </c:pt>
                <c:pt idx="887">
                  <c:v>51.11</c:v>
                </c:pt>
                <c:pt idx="888">
                  <c:v>51.55</c:v>
                </c:pt>
                <c:pt idx="889">
                  <c:v>52.07</c:v>
                </c:pt>
                <c:pt idx="890">
                  <c:v>51.76</c:v>
                </c:pt>
                <c:pt idx="891">
                  <c:v>51.33</c:v>
                </c:pt>
                <c:pt idx="892">
                  <c:v>51.71</c:v>
                </c:pt>
                <c:pt idx="893">
                  <c:v>51.59</c:v>
                </c:pt>
                <c:pt idx="894">
                  <c:v>50.15</c:v>
                </c:pt>
                <c:pt idx="895">
                  <c:v>49.61</c:v>
                </c:pt>
                <c:pt idx="896">
                  <c:v>49.07</c:v>
                </c:pt>
                <c:pt idx="897">
                  <c:v>50.32</c:v>
                </c:pt>
                <c:pt idx="898">
                  <c:v>49.75</c:v>
                </c:pt>
                <c:pt idx="899">
                  <c:v>48.65</c:v>
                </c:pt>
                <c:pt idx="900">
                  <c:v>47.97</c:v>
                </c:pt>
                <c:pt idx="901">
                  <c:v>48.27</c:v>
                </c:pt>
                <c:pt idx="902">
                  <c:v>47.79</c:v>
                </c:pt>
                <c:pt idx="903">
                  <c:v>46.94</c:v>
                </c:pt>
                <c:pt idx="904">
                  <c:v>48.66</c:v>
                </c:pt>
                <c:pt idx="905">
                  <c:v>47.85</c:v>
                </c:pt>
                <c:pt idx="906">
                  <c:v>48.41</c:v>
                </c:pt>
                <c:pt idx="907">
                  <c:v>50.16</c:v>
                </c:pt>
                <c:pt idx="908">
                  <c:v>51.44</c:v>
                </c:pt>
                <c:pt idx="909">
                  <c:v>52.28</c:v>
                </c:pt>
                <c:pt idx="910">
                  <c:v>52.27</c:v>
                </c:pt>
                <c:pt idx="911">
                  <c:v>52.11</c:v>
                </c:pt>
                <c:pt idx="912">
                  <c:v>52.07</c:v>
                </c:pt>
                <c:pt idx="913">
                  <c:v>52.85</c:v>
                </c:pt>
                <c:pt idx="914">
                  <c:v>51.85</c:v>
                </c:pt>
                <c:pt idx="915">
                  <c:v>52.51</c:v>
                </c:pt>
                <c:pt idx="916">
                  <c:v>51.14</c:v>
                </c:pt>
                <c:pt idx="917">
                  <c:v>50.77</c:v>
                </c:pt>
                <c:pt idx="918">
                  <c:v>50.14</c:v>
                </c:pt>
                <c:pt idx="919">
                  <c:v>50.23</c:v>
                </c:pt>
                <c:pt idx="920">
                  <c:v>50.69</c:v>
                </c:pt>
                <c:pt idx="921">
                  <c:v>50.38</c:v>
                </c:pt>
                <c:pt idx="922">
                  <c:v>50.29</c:v>
                </c:pt>
                <c:pt idx="923">
                  <c:v>50.81</c:v>
                </c:pt>
                <c:pt idx="924">
                  <c:v>52.02</c:v>
                </c:pt>
                <c:pt idx="925">
                  <c:v>51.73</c:v>
                </c:pt>
                <c:pt idx="926">
                  <c:v>51.76</c:v>
                </c:pt>
                <c:pt idx="927">
                  <c:v>50.04</c:v>
                </c:pt>
                <c:pt idx="928">
                  <c:v>49.96</c:v>
                </c:pt>
                <c:pt idx="929">
                  <c:v>51.02</c:v>
                </c:pt>
                <c:pt idx="930">
                  <c:v>50.83</c:v>
                </c:pt>
                <c:pt idx="931">
                  <c:v>52.51</c:v>
                </c:pt>
                <c:pt idx="932">
                  <c:v>53.27</c:v>
                </c:pt>
                <c:pt idx="933">
                  <c:v>54.31</c:v>
                </c:pt>
                <c:pt idx="934">
                  <c:v>55.16</c:v>
                </c:pt>
                <c:pt idx="935">
                  <c:v>56.96</c:v>
                </c:pt>
                <c:pt idx="936">
                  <c:v>57.09</c:v>
                </c:pt>
                <c:pt idx="937">
                  <c:v>58.36</c:v>
                </c:pt>
                <c:pt idx="938">
                  <c:v>57.68</c:v>
                </c:pt>
                <c:pt idx="939">
                  <c:v>57.82</c:v>
                </c:pt>
                <c:pt idx="940">
                  <c:v>58.72</c:v>
                </c:pt>
                <c:pt idx="941">
                  <c:v>57.89</c:v>
                </c:pt>
                <c:pt idx="942">
                  <c:v>60.53</c:v>
                </c:pt>
                <c:pt idx="943">
                  <c:v>61.36</c:v>
                </c:pt>
                <c:pt idx="944">
                  <c:v>60.22</c:v>
                </c:pt>
                <c:pt idx="945">
                  <c:v>59.8</c:v>
                </c:pt>
                <c:pt idx="946">
                  <c:v>60.43</c:v>
                </c:pt>
                <c:pt idx="947">
                  <c:v>59.94</c:v>
                </c:pt>
                <c:pt idx="948">
                  <c:v>59.08</c:v>
                </c:pt>
                <c:pt idx="949">
                  <c:v>59.25</c:v>
                </c:pt>
                <c:pt idx="950">
                  <c:v>59.15</c:v>
                </c:pt>
                <c:pt idx="951">
                  <c:v>59.16</c:v>
                </c:pt>
                <c:pt idx="952">
                  <c:v>59.2</c:v>
                </c:pt>
                <c:pt idx="953">
                  <c:v>58.75</c:v>
                </c:pt>
                <c:pt idx="954">
                  <c:v>58.99</c:v>
                </c:pt>
                <c:pt idx="955">
                  <c:v>58.22</c:v>
                </c:pt>
                <c:pt idx="956">
                  <c:v>58.39</c:v>
                </c:pt>
                <c:pt idx="957">
                  <c:v>58.26</c:v>
                </c:pt>
                <c:pt idx="958">
                  <c:v>57.82</c:v>
                </c:pt>
                <c:pt idx="959">
                  <c:v>56.96</c:v>
                </c:pt>
                <c:pt idx="960">
                  <c:v>57.28</c:v>
                </c:pt>
                <c:pt idx="961">
                  <c:v>57.13</c:v>
                </c:pt>
                <c:pt idx="962">
                  <c:v>56.59</c:v>
                </c:pt>
                <c:pt idx="963">
                  <c:v>58.18</c:v>
                </c:pt>
                <c:pt idx="964">
                  <c:v>58.03</c:v>
                </c:pt>
                <c:pt idx="965">
                  <c:v>58.4</c:v>
                </c:pt>
                <c:pt idx="966">
                  <c:v>57.88</c:v>
                </c:pt>
                <c:pt idx="967">
                  <c:v>57.39</c:v>
                </c:pt>
                <c:pt idx="968">
                  <c:v>56.35</c:v>
                </c:pt>
                <c:pt idx="969">
                  <c:v>56.16</c:v>
                </c:pt>
                <c:pt idx="970">
                  <c:v>56.47</c:v>
                </c:pt>
                <c:pt idx="971">
                  <c:v>57.49</c:v>
                </c:pt>
                <c:pt idx="972">
                  <c:v>57.31</c:v>
                </c:pt>
                <c:pt idx="973">
                  <c:v>55.27</c:v>
                </c:pt>
                <c:pt idx="974">
                  <c:v>54.31</c:v>
                </c:pt>
                <c:pt idx="975">
                  <c:v>55.5</c:v>
                </c:pt>
                <c:pt idx="976">
                  <c:v>55.21</c:v>
                </c:pt>
                <c:pt idx="977">
                  <c:v>55.98</c:v>
                </c:pt>
                <c:pt idx="978">
                  <c:v>54.64</c:v>
                </c:pt>
                <c:pt idx="979">
                  <c:v>55.98</c:v>
                </c:pt>
                <c:pt idx="980">
                  <c:v>57.01</c:v>
                </c:pt>
                <c:pt idx="981">
                  <c:v>56.05</c:v>
                </c:pt>
                <c:pt idx="982">
                  <c:v>55.78</c:v>
                </c:pt>
                <c:pt idx="983">
                  <c:v>56.78</c:v>
                </c:pt>
                <c:pt idx="984">
                  <c:v>57.05</c:v>
                </c:pt>
                <c:pt idx="985">
                  <c:v>57.01</c:v>
                </c:pt>
                <c:pt idx="986">
                  <c:v>58.57</c:v>
                </c:pt>
                <c:pt idx="987">
                  <c:v>59.21</c:v>
                </c:pt>
                <c:pt idx="988">
                  <c:v>57.16</c:v>
                </c:pt>
                <c:pt idx="989">
                  <c:v>57.46</c:v>
                </c:pt>
                <c:pt idx="990">
                  <c:v>57.53</c:v>
                </c:pt>
                <c:pt idx="991">
                  <c:v>57.82</c:v>
                </c:pt>
                <c:pt idx="992">
                  <c:v>56.68</c:v>
                </c:pt>
                <c:pt idx="993">
                  <c:v>55.94</c:v>
                </c:pt>
                <c:pt idx="994">
                  <c:v>55.74</c:v>
                </c:pt>
                <c:pt idx="995">
                  <c:v>55.61</c:v>
                </c:pt>
                <c:pt idx="996">
                  <c:v>56.97</c:v>
                </c:pt>
                <c:pt idx="997">
                  <c:v>56.49</c:v>
                </c:pt>
                <c:pt idx="998">
                  <c:v>55.97</c:v>
                </c:pt>
                <c:pt idx="999">
                  <c:v>54.97</c:v>
                </c:pt>
                <c:pt idx="1000">
                  <c:v>53.98</c:v>
                </c:pt>
                <c:pt idx="1001">
                  <c:v>54.44</c:v>
                </c:pt>
                <c:pt idx="1002">
                  <c:v>54.5</c:v>
                </c:pt>
                <c:pt idx="1003">
                  <c:v>55.75</c:v>
                </c:pt>
                <c:pt idx="1004">
                  <c:v>55.39</c:v>
                </c:pt>
                <c:pt idx="1005">
                  <c:v>56.1</c:v>
                </c:pt>
                <c:pt idx="1006">
                  <c:v>56.17</c:v>
                </c:pt>
                <c:pt idx="1007">
                  <c:v>56.5</c:v>
                </c:pt>
                <c:pt idx="1008">
                  <c:v>57.19</c:v>
                </c:pt>
                <c:pt idx="1009">
                  <c:v>57.76</c:v>
                </c:pt>
                <c:pt idx="1010">
                  <c:v>58.39</c:v>
                </c:pt>
                <c:pt idx="1011">
                  <c:v>59.51</c:v>
                </c:pt>
                <c:pt idx="1012">
                  <c:v>58.25</c:v>
                </c:pt>
                <c:pt idx="1013">
                  <c:v>58.3</c:v>
                </c:pt>
                <c:pt idx="1014">
                  <c:v>58.72</c:v>
                </c:pt>
                <c:pt idx="1015">
                  <c:v>57.88</c:v>
                </c:pt>
                <c:pt idx="1016">
                  <c:v>58.75</c:v>
                </c:pt>
                <c:pt idx="1017">
                  <c:v>60.13</c:v>
                </c:pt>
                <c:pt idx="1018">
                  <c:v>60.68</c:v>
                </c:pt>
                <c:pt idx="1019">
                  <c:v>60.47</c:v>
                </c:pt>
                <c:pt idx="1020">
                  <c:v>60.39</c:v>
                </c:pt>
                <c:pt idx="1021">
                  <c:v>60.21</c:v>
                </c:pt>
                <c:pt idx="1022">
                  <c:v>60.08</c:v>
                </c:pt>
                <c:pt idx="1023">
                  <c:v>59.31</c:v>
                </c:pt>
                <c:pt idx="1024">
                  <c:v>58.85</c:v>
                </c:pt>
                <c:pt idx="1025">
                  <c:v>58.37</c:v>
                </c:pt>
                <c:pt idx="1026">
                  <c:v>57.31</c:v>
                </c:pt>
                <c:pt idx="1027">
                  <c:v>57.49</c:v>
                </c:pt>
                <c:pt idx="1028">
                  <c:v>57.73</c:v>
                </c:pt>
                <c:pt idx="1029">
                  <c:v>57.75</c:v>
                </c:pt>
                <c:pt idx="1030">
                  <c:v>57.71</c:v>
                </c:pt>
                <c:pt idx="1031">
                  <c:v>58.51</c:v>
                </c:pt>
                <c:pt idx="1032">
                  <c:v>59.52</c:v>
                </c:pt>
                <c:pt idx="1033">
                  <c:v>59.4</c:v>
                </c:pt>
                <c:pt idx="1034">
                  <c:v>59.92</c:v>
                </c:pt>
                <c:pt idx="1035">
                  <c:v>60.03</c:v>
                </c:pt>
                <c:pt idx="1036">
                  <c:v>57.54</c:v>
                </c:pt>
                <c:pt idx="1037">
                  <c:v>56.1</c:v>
                </c:pt>
                <c:pt idx="1038">
                  <c:v>56.05</c:v>
                </c:pt>
                <c:pt idx="1039">
                  <c:v>54.35</c:v>
                </c:pt>
                <c:pt idx="1040">
                  <c:v>56.03</c:v>
                </c:pt>
                <c:pt idx="1041">
                  <c:v>57.2</c:v>
                </c:pt>
                <c:pt idx="1042">
                  <c:v>57.99</c:v>
                </c:pt>
                <c:pt idx="1043">
                  <c:v>58.71</c:v>
                </c:pt>
                <c:pt idx="1044">
                  <c:v>58.52</c:v>
                </c:pt>
                <c:pt idx="1045">
                  <c:v>58.05</c:v>
                </c:pt>
                <c:pt idx="1046">
                  <c:v>57.21</c:v>
                </c:pt>
                <c:pt idx="1047">
                  <c:v>56.88</c:v>
                </c:pt>
                <c:pt idx="1048">
                  <c:v>57.83</c:v>
                </c:pt>
                <c:pt idx="1049">
                  <c:v>57.54</c:v>
                </c:pt>
                <c:pt idx="1050">
                  <c:v>58.4</c:v>
                </c:pt>
                <c:pt idx="1051">
                  <c:v>57.21</c:v>
                </c:pt>
                <c:pt idx="1052">
                  <c:v>56.96</c:v>
                </c:pt>
                <c:pt idx="1053">
                  <c:v>57.68</c:v>
                </c:pt>
                <c:pt idx="1054">
                  <c:v>58.09</c:v>
                </c:pt>
                <c:pt idx="1055">
                  <c:v>59.24</c:v>
                </c:pt>
                <c:pt idx="1056">
                  <c:v>59.43</c:v>
                </c:pt>
                <c:pt idx="1057">
                  <c:v>57.62</c:v>
                </c:pt>
                <c:pt idx="1058">
                  <c:v>58.12</c:v>
                </c:pt>
                <c:pt idx="1059">
                  <c:v>57.34</c:v>
                </c:pt>
                <c:pt idx="1060">
                  <c:v>57.64</c:v>
                </c:pt>
                <c:pt idx="1061">
                  <c:v>56.64</c:v>
                </c:pt>
                <c:pt idx="1062">
                  <c:v>56.82</c:v>
                </c:pt>
                <c:pt idx="1063">
                  <c:v>56.55</c:v>
                </c:pt>
                <c:pt idx="1064">
                  <c:v>57.63</c:v>
                </c:pt>
                <c:pt idx="1065">
                  <c:v>58.85</c:v>
                </c:pt>
                <c:pt idx="1066">
                  <c:v>61.96</c:v>
                </c:pt>
                <c:pt idx="1067">
                  <c:v>61.49</c:v>
                </c:pt>
                <c:pt idx="1068">
                  <c:v>60.98</c:v>
                </c:pt>
                <c:pt idx="1069">
                  <c:v>61.13</c:v>
                </c:pt>
                <c:pt idx="1070">
                  <c:v>60.88</c:v>
                </c:pt>
                <c:pt idx="1071">
                  <c:v>61.37</c:v>
                </c:pt>
                <c:pt idx="1072">
                  <c:v>61.72</c:v>
                </c:pt>
                <c:pt idx="1073">
                  <c:v>61</c:v>
                </c:pt>
                <c:pt idx="1074">
                  <c:v>61.4</c:v>
                </c:pt>
                <c:pt idx="1075">
                  <c:v>61.67</c:v>
                </c:pt>
                <c:pt idx="1076">
                  <c:v>62.23</c:v>
                </c:pt>
                <c:pt idx="1077">
                  <c:v>61.81</c:v>
                </c:pt>
                <c:pt idx="1078">
                  <c:v>60.75</c:v>
                </c:pt>
                <c:pt idx="1079">
                  <c:v>61.68</c:v>
                </c:pt>
                <c:pt idx="1080">
                  <c:v>61.95</c:v>
                </c:pt>
                <c:pt idx="1081">
                  <c:v>62.28</c:v>
                </c:pt>
                <c:pt idx="1082">
                  <c:v>61.19</c:v>
                </c:pt>
                <c:pt idx="1083">
                  <c:v>61.64</c:v>
                </c:pt>
                <c:pt idx="1084">
                  <c:v>61.53</c:v>
                </c:pt>
                <c:pt idx="1085">
                  <c:v>63.09</c:v>
                </c:pt>
                <c:pt idx="1086">
                  <c:v>62.45</c:v>
                </c:pt>
                <c:pt idx="1087">
                  <c:v>62.9</c:v>
                </c:pt>
                <c:pt idx="1088">
                  <c:v>62.82</c:v>
                </c:pt>
                <c:pt idx="1089">
                  <c:v>62.37</c:v>
                </c:pt>
                <c:pt idx="1090">
                  <c:v>61.69</c:v>
                </c:pt>
                <c:pt idx="1091">
                  <c:v>62.92</c:v>
                </c:pt>
                <c:pt idx="1092">
                  <c:v>63.09</c:v>
                </c:pt>
                <c:pt idx="1093">
                  <c:v>64.03</c:v>
                </c:pt>
                <c:pt idx="1094">
                  <c:v>64.63</c:v>
                </c:pt>
                <c:pt idx="1095">
                  <c:v>65.06</c:v>
                </c:pt>
                <c:pt idx="1096">
                  <c:v>64.89</c:v>
                </c:pt>
                <c:pt idx="1097">
                  <c:v>64.45</c:v>
                </c:pt>
                <c:pt idx="1098">
                  <c:v>64.3</c:v>
                </c:pt>
                <c:pt idx="1099">
                  <c:v>63.81</c:v>
                </c:pt>
                <c:pt idx="1100">
                  <c:v>64.28</c:v>
                </c:pt>
                <c:pt idx="1101">
                  <c:v>64.69</c:v>
                </c:pt>
                <c:pt idx="1102">
                  <c:v>64.67</c:v>
                </c:pt>
                <c:pt idx="1103">
                  <c:v>64.209999999999994</c:v>
                </c:pt>
                <c:pt idx="1104">
                  <c:v>63.94</c:v>
                </c:pt>
                <c:pt idx="1105">
                  <c:v>64.61</c:v>
                </c:pt>
                <c:pt idx="1106">
                  <c:v>64.17</c:v>
                </c:pt>
                <c:pt idx="1107">
                  <c:v>64.11</c:v>
                </c:pt>
                <c:pt idx="1108">
                  <c:v>63.88</c:v>
                </c:pt>
                <c:pt idx="1109">
                  <c:v>63.55</c:v>
                </c:pt>
                <c:pt idx="1110">
                  <c:v>62.6</c:v>
                </c:pt>
                <c:pt idx="1111">
                  <c:v>62.69</c:v>
                </c:pt>
                <c:pt idx="1112">
                  <c:v>64</c:v>
                </c:pt>
                <c:pt idx="1113">
                  <c:v>64.62</c:v>
                </c:pt>
                <c:pt idx="1114">
                  <c:v>65.19</c:v>
                </c:pt>
                <c:pt idx="1115">
                  <c:v>65.31</c:v>
                </c:pt>
                <c:pt idx="1116">
                  <c:v>65.17</c:v>
                </c:pt>
                <c:pt idx="1117">
                  <c:v>64.900000000000006</c:v>
                </c:pt>
                <c:pt idx="1118">
                  <c:v>64.66</c:v>
                </c:pt>
                <c:pt idx="1119">
                  <c:v>63.3</c:v>
                </c:pt>
                <c:pt idx="1120">
                  <c:v>63.63</c:v>
                </c:pt>
                <c:pt idx="1121">
                  <c:v>63.9</c:v>
                </c:pt>
                <c:pt idx="1122">
                  <c:v>65.3</c:v>
                </c:pt>
                <c:pt idx="1123">
                  <c:v>66.44</c:v>
                </c:pt>
                <c:pt idx="1124">
                  <c:v>66.92</c:v>
                </c:pt>
                <c:pt idx="1125">
                  <c:v>68.19</c:v>
                </c:pt>
                <c:pt idx="1126">
                  <c:v>64.900000000000006</c:v>
                </c:pt>
                <c:pt idx="1127">
                  <c:v>64.34</c:v>
                </c:pt>
                <c:pt idx="1128">
                  <c:v>64.92</c:v>
                </c:pt>
                <c:pt idx="1129">
                  <c:v>65.400000000000006</c:v>
                </c:pt>
                <c:pt idx="1130">
                  <c:v>65.930000000000007</c:v>
                </c:pt>
                <c:pt idx="1131">
                  <c:v>64.91</c:v>
                </c:pt>
                <c:pt idx="1132">
                  <c:v>63.62</c:v>
                </c:pt>
                <c:pt idx="1133">
                  <c:v>62.75</c:v>
                </c:pt>
                <c:pt idx="1134">
                  <c:v>61.5</c:v>
                </c:pt>
                <c:pt idx="1135">
                  <c:v>63.04</c:v>
                </c:pt>
                <c:pt idx="1136">
                  <c:v>63.83</c:v>
                </c:pt>
                <c:pt idx="1137">
                  <c:v>63.87</c:v>
                </c:pt>
                <c:pt idx="1138">
                  <c:v>63.92</c:v>
                </c:pt>
                <c:pt idx="1139">
                  <c:v>64.349999999999994</c:v>
                </c:pt>
                <c:pt idx="1140">
                  <c:v>64.319999999999993</c:v>
                </c:pt>
                <c:pt idx="1141">
                  <c:v>63.75</c:v>
                </c:pt>
                <c:pt idx="1142">
                  <c:v>64.56</c:v>
                </c:pt>
                <c:pt idx="1143">
                  <c:v>64.400000000000006</c:v>
                </c:pt>
                <c:pt idx="1144">
                  <c:v>64.819999999999993</c:v>
                </c:pt>
                <c:pt idx="1145">
                  <c:v>65.16</c:v>
                </c:pt>
                <c:pt idx="1146">
                  <c:v>64.44</c:v>
                </c:pt>
                <c:pt idx="1147">
                  <c:v>64.430000000000007</c:v>
                </c:pt>
                <c:pt idx="1148">
                  <c:v>64.42</c:v>
                </c:pt>
                <c:pt idx="1149">
                  <c:v>65.11</c:v>
                </c:pt>
                <c:pt idx="1150">
                  <c:v>65.11</c:v>
                </c:pt>
                <c:pt idx="1151">
                  <c:v>65.09</c:v>
                </c:pt>
                <c:pt idx="1152">
                  <c:v>65.790000000000006</c:v>
                </c:pt>
                <c:pt idx="1153">
                  <c:v>66.569999999999993</c:v>
                </c:pt>
                <c:pt idx="1154">
                  <c:v>66.19</c:v>
                </c:pt>
                <c:pt idx="1155">
                  <c:v>67.930000000000007</c:v>
                </c:pt>
                <c:pt idx="1156">
                  <c:v>68.34</c:v>
                </c:pt>
                <c:pt idx="1157">
                  <c:v>68.38</c:v>
                </c:pt>
                <c:pt idx="1158">
                  <c:v>68.069999999999993</c:v>
                </c:pt>
                <c:pt idx="1159">
                  <c:v>68.099999999999994</c:v>
                </c:pt>
                <c:pt idx="1160">
                  <c:v>67.86</c:v>
                </c:pt>
                <c:pt idx="1161">
                  <c:v>67.72</c:v>
                </c:pt>
                <c:pt idx="1162">
                  <c:v>68.62</c:v>
                </c:pt>
                <c:pt idx="1163">
                  <c:v>68.67</c:v>
                </c:pt>
                <c:pt idx="1164">
                  <c:v>69.180000000000007</c:v>
                </c:pt>
                <c:pt idx="1165">
                  <c:v>69.12</c:v>
                </c:pt>
                <c:pt idx="1166">
                  <c:v>69.73</c:v>
                </c:pt>
                <c:pt idx="1167">
                  <c:v>70.47</c:v>
                </c:pt>
                <c:pt idx="1168">
                  <c:v>69.72</c:v>
                </c:pt>
                <c:pt idx="1169">
                  <c:v>69.37</c:v>
                </c:pt>
                <c:pt idx="1170">
                  <c:v>68.510000000000005</c:v>
                </c:pt>
                <c:pt idx="1171">
                  <c:v>67.98</c:v>
                </c:pt>
                <c:pt idx="1172">
                  <c:v>68.209999999999994</c:v>
                </c:pt>
                <c:pt idx="1173">
                  <c:v>68.150000000000006</c:v>
                </c:pt>
                <c:pt idx="1174">
                  <c:v>68.66</c:v>
                </c:pt>
                <c:pt idx="1175">
                  <c:v>67.78</c:v>
                </c:pt>
                <c:pt idx="1176">
                  <c:v>67.62</c:v>
                </c:pt>
                <c:pt idx="1177">
                  <c:v>67.47</c:v>
                </c:pt>
                <c:pt idx="1178">
                  <c:v>67.650000000000006</c:v>
                </c:pt>
                <c:pt idx="1179">
                  <c:v>66.69</c:v>
                </c:pt>
                <c:pt idx="1180">
                  <c:v>66.930000000000007</c:v>
                </c:pt>
                <c:pt idx="1181">
                  <c:v>68.02</c:v>
                </c:pt>
                <c:pt idx="1182">
                  <c:v>69.099999999999994</c:v>
                </c:pt>
                <c:pt idx="1183">
                  <c:v>69.48</c:v>
                </c:pt>
                <c:pt idx="1184">
                  <c:v>68.709999999999994</c:v>
                </c:pt>
                <c:pt idx="1185">
                  <c:v>69.010000000000005</c:v>
                </c:pt>
                <c:pt idx="1186">
                  <c:v>69.86</c:v>
                </c:pt>
                <c:pt idx="1187">
                  <c:v>70.41</c:v>
                </c:pt>
                <c:pt idx="1188">
                  <c:v>68.61</c:v>
                </c:pt>
                <c:pt idx="1189">
                  <c:v>67.78</c:v>
                </c:pt>
                <c:pt idx="1190">
                  <c:v>67.290000000000006</c:v>
                </c:pt>
                <c:pt idx="1191">
                  <c:v>66.88</c:v>
                </c:pt>
                <c:pt idx="1192">
                  <c:v>66.33</c:v>
                </c:pt>
                <c:pt idx="1193">
                  <c:v>66.25</c:v>
                </c:pt>
                <c:pt idx="1194">
                  <c:v>66.55</c:v>
                </c:pt>
                <c:pt idx="1195">
                  <c:v>65.98</c:v>
                </c:pt>
                <c:pt idx="1196">
                  <c:v>66.05</c:v>
                </c:pt>
                <c:pt idx="1197">
                  <c:v>66.239999999999995</c:v>
                </c:pt>
                <c:pt idx="1198">
                  <c:v>66.38</c:v>
                </c:pt>
                <c:pt idx="1199">
                  <c:v>65.63</c:v>
                </c:pt>
                <c:pt idx="1200">
                  <c:v>65.680000000000007</c:v>
                </c:pt>
                <c:pt idx="1201">
                  <c:v>66.41</c:v>
                </c:pt>
                <c:pt idx="1202">
                  <c:v>66.88</c:v>
                </c:pt>
                <c:pt idx="1203">
                  <c:v>66.8</c:v>
                </c:pt>
                <c:pt idx="1204">
                  <c:v>66.39</c:v>
                </c:pt>
                <c:pt idx="1205">
                  <c:v>66.56</c:v>
                </c:pt>
                <c:pt idx="1206">
                  <c:v>65.86</c:v>
                </c:pt>
                <c:pt idx="1207">
                  <c:v>65.48</c:v>
                </c:pt>
                <c:pt idx="1208">
                  <c:v>65.55</c:v>
                </c:pt>
                <c:pt idx="1209">
                  <c:v>65</c:v>
                </c:pt>
                <c:pt idx="1210">
                  <c:v>65.61</c:v>
                </c:pt>
                <c:pt idx="1211">
                  <c:v>66.44</c:v>
                </c:pt>
                <c:pt idx="1212">
                  <c:v>67.92</c:v>
                </c:pt>
                <c:pt idx="1213">
                  <c:v>66.64</c:v>
                </c:pt>
                <c:pt idx="1214">
                  <c:v>65.5</c:v>
                </c:pt>
                <c:pt idx="1215">
                  <c:v>65.010000000000005</c:v>
                </c:pt>
                <c:pt idx="1216">
                  <c:v>64.17</c:v>
                </c:pt>
                <c:pt idx="1217">
                  <c:v>64.78</c:v>
                </c:pt>
                <c:pt idx="1218">
                  <c:v>63.82</c:v>
                </c:pt>
                <c:pt idx="1219">
                  <c:v>64.83</c:v>
                </c:pt>
                <c:pt idx="1220">
                  <c:v>63.94</c:v>
                </c:pt>
                <c:pt idx="1221">
                  <c:v>64</c:v>
                </c:pt>
                <c:pt idx="1222">
                  <c:v>63.49</c:v>
                </c:pt>
                <c:pt idx="1223">
                  <c:v>63.75</c:v>
                </c:pt>
                <c:pt idx="1224">
                  <c:v>64.12</c:v>
                </c:pt>
                <c:pt idx="1225">
                  <c:v>64.06</c:v>
                </c:pt>
                <c:pt idx="1226">
                  <c:v>65</c:v>
                </c:pt>
                <c:pt idx="1227">
                  <c:v>62.47</c:v>
                </c:pt>
                <c:pt idx="1228">
                  <c:v>62.59</c:v>
                </c:pt>
                <c:pt idx="1229">
                  <c:v>63.83</c:v>
                </c:pt>
                <c:pt idx="1230">
                  <c:v>62.52</c:v>
                </c:pt>
                <c:pt idx="1231">
                  <c:v>61.37</c:v>
                </c:pt>
                <c:pt idx="1232">
                  <c:v>59.92</c:v>
                </c:pt>
                <c:pt idx="1233">
                  <c:v>61.48</c:v>
                </c:pt>
                <c:pt idx="1234">
                  <c:v>62.02</c:v>
                </c:pt>
                <c:pt idx="1235">
                  <c:v>59.86</c:v>
                </c:pt>
                <c:pt idx="1236">
                  <c:v>60.78</c:v>
                </c:pt>
                <c:pt idx="1237">
                  <c:v>60.97</c:v>
                </c:pt>
                <c:pt idx="1238">
                  <c:v>60.55</c:v>
                </c:pt>
                <c:pt idx="1239">
                  <c:v>59.45</c:v>
                </c:pt>
                <c:pt idx="1240">
                  <c:v>59.3</c:v>
                </c:pt>
                <c:pt idx="1241">
                  <c:v>59.05</c:v>
                </c:pt>
                <c:pt idx="1242">
                  <c:v>59.14</c:v>
                </c:pt>
                <c:pt idx="1243">
                  <c:v>60.08</c:v>
                </c:pt>
                <c:pt idx="1244">
                  <c:v>60.09</c:v>
                </c:pt>
                <c:pt idx="1245">
                  <c:v>59.9</c:v>
                </c:pt>
                <c:pt idx="1246">
                  <c:v>59.61</c:v>
                </c:pt>
                <c:pt idx="1247">
                  <c:v>59.55</c:v>
                </c:pt>
                <c:pt idx="1248">
                  <c:v>60.16</c:v>
                </c:pt>
                <c:pt idx="1249">
                  <c:v>60.6</c:v>
                </c:pt>
                <c:pt idx="1250">
                  <c:v>59.06</c:v>
                </c:pt>
                <c:pt idx="1251">
                  <c:v>57.7</c:v>
                </c:pt>
                <c:pt idx="1252">
                  <c:v>58.56</c:v>
                </c:pt>
                <c:pt idx="1253">
                  <c:v>57.11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FB-4FA2-A9FB-BA896CE6C4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29546905"/>
        <c:axId val="2079549260"/>
      </c:lineChart>
      <c:dateAx>
        <c:axId val="142954690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CA"/>
              </a:p>
            </c:rich>
          </c:tx>
          <c:overlay val="0"/>
        </c:title>
        <c:numFmt formatCode="[$-1009]d/mmm/yy;@" sourceLinked="0"/>
        <c:majorTickMark val="out"/>
        <c:minorTickMark val="none"/>
        <c:tickLblPos val="nextTo"/>
        <c:txPr>
          <a:bodyPr/>
          <a:lstStyle/>
          <a:p>
            <a:pPr lvl="0">
              <a:defRPr sz="9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2079549260"/>
        <c:crosses val="autoZero"/>
        <c:auto val="1"/>
        <c:lblOffset val="100"/>
        <c:baseTimeUnit val="days"/>
      </c:dateAx>
      <c:valAx>
        <c:axId val="2079549260"/>
        <c:scaling>
          <c:orientation val="minMax"/>
          <c:max val="90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CA"/>
              </a:p>
            </c:rich>
          </c:tx>
          <c:overlay val="0"/>
        </c:title>
        <c:numFmt formatCode="_(&quot;$&quot;* #,##0_);_(&quot;$&quot;* \(#,##0\);_(&quot;$&quot;* &quot;-&quot;_);_(@_)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429546905"/>
        <c:crosses val="autoZero"/>
        <c:crossBetween val="between"/>
      </c:valAx>
    </c:plotArea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/>
      <c:lineChart>
        <c:grouping val="standard"/>
        <c:varyColors val="1"/>
        <c:ser>
          <c:idx val="0"/>
          <c:order val="0"/>
          <c:tx>
            <c:v>QSR</c:v>
          </c:tx>
          <c:spPr>
            <a:ln w="28575" cmpd="sng">
              <a:solidFill>
                <a:srgbClr val="D6001C">
                  <a:alpha val="100000"/>
                </a:srgbClr>
              </a:solidFill>
            </a:ln>
          </c:spPr>
          <c:marker>
            <c:symbol val="none"/>
          </c:marker>
          <c:cat>
            <c:numRef>
              <c:f>'Share Price Performance'!$AF$3:$AF$1255</c:f>
              <c:numCache>
                <c:formatCode>m/d/yyyy</c:formatCode>
                <c:ptCount val="1253"/>
                <c:pt idx="0">
                  <c:v>46045</c:v>
                </c:pt>
                <c:pt idx="1">
                  <c:v>46044</c:v>
                </c:pt>
                <c:pt idx="2">
                  <c:v>46043</c:v>
                </c:pt>
                <c:pt idx="3">
                  <c:v>46042</c:v>
                </c:pt>
                <c:pt idx="4">
                  <c:v>46038</c:v>
                </c:pt>
                <c:pt idx="5">
                  <c:v>46037</c:v>
                </c:pt>
                <c:pt idx="6">
                  <c:v>46036</c:v>
                </c:pt>
                <c:pt idx="7">
                  <c:v>46035</c:v>
                </c:pt>
                <c:pt idx="8">
                  <c:v>46034</c:v>
                </c:pt>
                <c:pt idx="9">
                  <c:v>46031</c:v>
                </c:pt>
                <c:pt idx="10">
                  <c:v>46030</c:v>
                </c:pt>
                <c:pt idx="11">
                  <c:v>46029</c:v>
                </c:pt>
                <c:pt idx="12">
                  <c:v>46028</c:v>
                </c:pt>
                <c:pt idx="13">
                  <c:v>46027</c:v>
                </c:pt>
                <c:pt idx="14">
                  <c:v>46024</c:v>
                </c:pt>
                <c:pt idx="15">
                  <c:v>46022</c:v>
                </c:pt>
                <c:pt idx="16">
                  <c:v>46021</c:v>
                </c:pt>
                <c:pt idx="17">
                  <c:v>46020</c:v>
                </c:pt>
                <c:pt idx="18">
                  <c:v>46017</c:v>
                </c:pt>
                <c:pt idx="19">
                  <c:v>46015</c:v>
                </c:pt>
                <c:pt idx="20">
                  <c:v>46014</c:v>
                </c:pt>
                <c:pt idx="21">
                  <c:v>46013</c:v>
                </c:pt>
                <c:pt idx="22">
                  <c:v>46010</c:v>
                </c:pt>
                <c:pt idx="23">
                  <c:v>46009</c:v>
                </c:pt>
                <c:pt idx="24">
                  <c:v>46008</c:v>
                </c:pt>
                <c:pt idx="25">
                  <c:v>46007</c:v>
                </c:pt>
                <c:pt idx="26">
                  <c:v>46006</c:v>
                </c:pt>
                <c:pt idx="27">
                  <c:v>46003</c:v>
                </c:pt>
                <c:pt idx="28">
                  <c:v>46002</c:v>
                </c:pt>
                <c:pt idx="29">
                  <c:v>46001</c:v>
                </c:pt>
                <c:pt idx="30">
                  <c:v>46000</c:v>
                </c:pt>
                <c:pt idx="31">
                  <c:v>45999</c:v>
                </c:pt>
                <c:pt idx="32">
                  <c:v>45996</c:v>
                </c:pt>
                <c:pt idx="33">
                  <c:v>45995</c:v>
                </c:pt>
                <c:pt idx="34">
                  <c:v>45994</c:v>
                </c:pt>
                <c:pt idx="35">
                  <c:v>45993</c:v>
                </c:pt>
                <c:pt idx="36">
                  <c:v>45992</c:v>
                </c:pt>
                <c:pt idx="37">
                  <c:v>45989</c:v>
                </c:pt>
                <c:pt idx="38">
                  <c:v>45987</c:v>
                </c:pt>
                <c:pt idx="39">
                  <c:v>45986</c:v>
                </c:pt>
                <c:pt idx="40">
                  <c:v>45985</c:v>
                </c:pt>
                <c:pt idx="41">
                  <c:v>45982</c:v>
                </c:pt>
                <c:pt idx="42">
                  <c:v>45981</c:v>
                </c:pt>
                <c:pt idx="43">
                  <c:v>45980</c:v>
                </c:pt>
                <c:pt idx="44">
                  <c:v>45979</c:v>
                </c:pt>
                <c:pt idx="45">
                  <c:v>45978</c:v>
                </c:pt>
                <c:pt idx="46">
                  <c:v>45975</c:v>
                </c:pt>
                <c:pt idx="47">
                  <c:v>45974</c:v>
                </c:pt>
                <c:pt idx="48">
                  <c:v>45973</c:v>
                </c:pt>
                <c:pt idx="49">
                  <c:v>45972</c:v>
                </c:pt>
                <c:pt idx="50">
                  <c:v>45971</c:v>
                </c:pt>
                <c:pt idx="51">
                  <c:v>45968</c:v>
                </c:pt>
                <c:pt idx="52">
                  <c:v>45967</c:v>
                </c:pt>
                <c:pt idx="53">
                  <c:v>45966</c:v>
                </c:pt>
                <c:pt idx="54">
                  <c:v>45965</c:v>
                </c:pt>
                <c:pt idx="55">
                  <c:v>45964</c:v>
                </c:pt>
                <c:pt idx="56">
                  <c:v>45961</c:v>
                </c:pt>
                <c:pt idx="57">
                  <c:v>45960</c:v>
                </c:pt>
                <c:pt idx="58">
                  <c:v>45959</c:v>
                </c:pt>
                <c:pt idx="59">
                  <c:v>45958</c:v>
                </c:pt>
                <c:pt idx="60">
                  <c:v>45957</c:v>
                </c:pt>
                <c:pt idx="61">
                  <c:v>45954</c:v>
                </c:pt>
                <c:pt idx="62">
                  <c:v>45953</c:v>
                </c:pt>
                <c:pt idx="63">
                  <c:v>45952</c:v>
                </c:pt>
                <c:pt idx="64">
                  <c:v>45951</c:v>
                </c:pt>
                <c:pt idx="65">
                  <c:v>45950</c:v>
                </c:pt>
                <c:pt idx="66">
                  <c:v>45947</c:v>
                </c:pt>
                <c:pt idx="67">
                  <c:v>45946</c:v>
                </c:pt>
                <c:pt idx="68">
                  <c:v>45945</c:v>
                </c:pt>
                <c:pt idx="69">
                  <c:v>45944</c:v>
                </c:pt>
                <c:pt idx="70">
                  <c:v>45943</c:v>
                </c:pt>
                <c:pt idx="71">
                  <c:v>45940</c:v>
                </c:pt>
                <c:pt idx="72">
                  <c:v>45939</c:v>
                </c:pt>
                <c:pt idx="73">
                  <c:v>45938</c:v>
                </c:pt>
                <c:pt idx="74">
                  <c:v>45937</c:v>
                </c:pt>
                <c:pt idx="75">
                  <c:v>45936</c:v>
                </c:pt>
                <c:pt idx="76">
                  <c:v>45933</c:v>
                </c:pt>
                <c:pt idx="77">
                  <c:v>45932</c:v>
                </c:pt>
                <c:pt idx="78">
                  <c:v>45931</c:v>
                </c:pt>
                <c:pt idx="79">
                  <c:v>45930</c:v>
                </c:pt>
                <c:pt idx="80">
                  <c:v>45929</c:v>
                </c:pt>
                <c:pt idx="81">
                  <c:v>45926</c:v>
                </c:pt>
                <c:pt idx="82">
                  <c:v>45925</c:v>
                </c:pt>
                <c:pt idx="83">
                  <c:v>45924</c:v>
                </c:pt>
                <c:pt idx="84">
                  <c:v>45923</c:v>
                </c:pt>
                <c:pt idx="85">
                  <c:v>45922</c:v>
                </c:pt>
                <c:pt idx="86">
                  <c:v>45919</c:v>
                </c:pt>
                <c:pt idx="87">
                  <c:v>45918</c:v>
                </c:pt>
                <c:pt idx="88">
                  <c:v>45917</c:v>
                </c:pt>
                <c:pt idx="89">
                  <c:v>45916</c:v>
                </c:pt>
                <c:pt idx="90">
                  <c:v>45915</c:v>
                </c:pt>
                <c:pt idx="91">
                  <c:v>45912</c:v>
                </c:pt>
                <c:pt idx="92">
                  <c:v>45911</c:v>
                </c:pt>
                <c:pt idx="93">
                  <c:v>45910</c:v>
                </c:pt>
                <c:pt idx="94">
                  <c:v>45909</c:v>
                </c:pt>
                <c:pt idx="95">
                  <c:v>45908</c:v>
                </c:pt>
                <c:pt idx="96">
                  <c:v>45905</c:v>
                </c:pt>
                <c:pt idx="97">
                  <c:v>45904</c:v>
                </c:pt>
                <c:pt idx="98">
                  <c:v>45903</c:v>
                </c:pt>
                <c:pt idx="99">
                  <c:v>45902</c:v>
                </c:pt>
                <c:pt idx="100">
                  <c:v>45898</c:v>
                </c:pt>
                <c:pt idx="101">
                  <c:v>45897</c:v>
                </c:pt>
                <c:pt idx="102">
                  <c:v>45896</c:v>
                </c:pt>
                <c:pt idx="103">
                  <c:v>45895</c:v>
                </c:pt>
                <c:pt idx="104">
                  <c:v>45894</c:v>
                </c:pt>
                <c:pt idx="105">
                  <c:v>45891</c:v>
                </c:pt>
                <c:pt idx="106">
                  <c:v>45890</c:v>
                </c:pt>
                <c:pt idx="107">
                  <c:v>45889</c:v>
                </c:pt>
                <c:pt idx="108">
                  <c:v>45888</c:v>
                </c:pt>
                <c:pt idx="109">
                  <c:v>45887</c:v>
                </c:pt>
                <c:pt idx="110">
                  <c:v>45884</c:v>
                </c:pt>
                <c:pt idx="111">
                  <c:v>45883</c:v>
                </c:pt>
                <c:pt idx="112">
                  <c:v>45882</c:v>
                </c:pt>
                <c:pt idx="113">
                  <c:v>45881</c:v>
                </c:pt>
                <c:pt idx="114">
                  <c:v>45880</c:v>
                </c:pt>
                <c:pt idx="115">
                  <c:v>45877</c:v>
                </c:pt>
                <c:pt idx="116">
                  <c:v>45876</c:v>
                </c:pt>
                <c:pt idx="117">
                  <c:v>45875</c:v>
                </c:pt>
                <c:pt idx="118">
                  <c:v>45874</c:v>
                </c:pt>
                <c:pt idx="119">
                  <c:v>45873</c:v>
                </c:pt>
                <c:pt idx="120">
                  <c:v>45870</c:v>
                </c:pt>
                <c:pt idx="121">
                  <c:v>45869</c:v>
                </c:pt>
                <c:pt idx="122">
                  <c:v>45868</c:v>
                </c:pt>
                <c:pt idx="123">
                  <c:v>45867</c:v>
                </c:pt>
                <c:pt idx="124">
                  <c:v>45866</c:v>
                </c:pt>
                <c:pt idx="125">
                  <c:v>45863</c:v>
                </c:pt>
                <c:pt idx="126">
                  <c:v>45862</c:v>
                </c:pt>
                <c:pt idx="127">
                  <c:v>45861</c:v>
                </c:pt>
                <c:pt idx="128">
                  <c:v>45860</c:v>
                </c:pt>
                <c:pt idx="129">
                  <c:v>45859</c:v>
                </c:pt>
                <c:pt idx="130">
                  <c:v>45856</c:v>
                </c:pt>
                <c:pt idx="131">
                  <c:v>45855</c:v>
                </c:pt>
                <c:pt idx="132">
                  <c:v>45854</c:v>
                </c:pt>
                <c:pt idx="133">
                  <c:v>45853</c:v>
                </c:pt>
                <c:pt idx="134">
                  <c:v>45852</c:v>
                </c:pt>
                <c:pt idx="135">
                  <c:v>45849</c:v>
                </c:pt>
                <c:pt idx="136">
                  <c:v>45848</c:v>
                </c:pt>
                <c:pt idx="137">
                  <c:v>45847</c:v>
                </c:pt>
                <c:pt idx="138">
                  <c:v>45846</c:v>
                </c:pt>
                <c:pt idx="139">
                  <c:v>45845</c:v>
                </c:pt>
                <c:pt idx="140">
                  <c:v>45841</c:v>
                </c:pt>
                <c:pt idx="141">
                  <c:v>45840</c:v>
                </c:pt>
                <c:pt idx="142">
                  <c:v>45839</c:v>
                </c:pt>
                <c:pt idx="143">
                  <c:v>45838</c:v>
                </c:pt>
                <c:pt idx="144">
                  <c:v>45835</c:v>
                </c:pt>
                <c:pt idx="145">
                  <c:v>45834</c:v>
                </c:pt>
                <c:pt idx="146">
                  <c:v>45833</c:v>
                </c:pt>
                <c:pt idx="147">
                  <c:v>45832</c:v>
                </c:pt>
                <c:pt idx="148">
                  <c:v>45831</c:v>
                </c:pt>
                <c:pt idx="149">
                  <c:v>45828</c:v>
                </c:pt>
                <c:pt idx="150">
                  <c:v>45826</c:v>
                </c:pt>
                <c:pt idx="151">
                  <c:v>45825</c:v>
                </c:pt>
                <c:pt idx="152">
                  <c:v>45824</c:v>
                </c:pt>
                <c:pt idx="153">
                  <c:v>45821</c:v>
                </c:pt>
                <c:pt idx="154">
                  <c:v>45820</c:v>
                </c:pt>
                <c:pt idx="155">
                  <c:v>45819</c:v>
                </c:pt>
                <c:pt idx="156">
                  <c:v>45818</c:v>
                </c:pt>
                <c:pt idx="157">
                  <c:v>45817</c:v>
                </c:pt>
                <c:pt idx="158">
                  <c:v>45814</c:v>
                </c:pt>
                <c:pt idx="159">
                  <c:v>45813</c:v>
                </c:pt>
                <c:pt idx="160">
                  <c:v>45812</c:v>
                </c:pt>
                <c:pt idx="161">
                  <c:v>45811</c:v>
                </c:pt>
                <c:pt idx="162">
                  <c:v>45810</c:v>
                </c:pt>
                <c:pt idx="163">
                  <c:v>45807</c:v>
                </c:pt>
                <c:pt idx="164">
                  <c:v>45806</c:v>
                </c:pt>
                <c:pt idx="165">
                  <c:v>45805</c:v>
                </c:pt>
                <c:pt idx="166">
                  <c:v>45804</c:v>
                </c:pt>
                <c:pt idx="167">
                  <c:v>45800</c:v>
                </c:pt>
                <c:pt idx="168">
                  <c:v>45799</c:v>
                </c:pt>
                <c:pt idx="169">
                  <c:v>45798</c:v>
                </c:pt>
                <c:pt idx="170">
                  <c:v>45797</c:v>
                </c:pt>
                <c:pt idx="171">
                  <c:v>45796</c:v>
                </c:pt>
                <c:pt idx="172">
                  <c:v>45793</c:v>
                </c:pt>
                <c:pt idx="173">
                  <c:v>45792</c:v>
                </c:pt>
                <c:pt idx="174">
                  <c:v>45791</c:v>
                </c:pt>
                <c:pt idx="175">
                  <c:v>45790</c:v>
                </c:pt>
                <c:pt idx="176">
                  <c:v>45789</c:v>
                </c:pt>
                <c:pt idx="177">
                  <c:v>45786</c:v>
                </c:pt>
                <c:pt idx="178">
                  <c:v>45785</c:v>
                </c:pt>
                <c:pt idx="179">
                  <c:v>45784</c:v>
                </c:pt>
                <c:pt idx="180">
                  <c:v>45783</c:v>
                </c:pt>
                <c:pt idx="181">
                  <c:v>45782</c:v>
                </c:pt>
                <c:pt idx="182">
                  <c:v>45779</c:v>
                </c:pt>
                <c:pt idx="183">
                  <c:v>45778</c:v>
                </c:pt>
                <c:pt idx="184">
                  <c:v>45777</c:v>
                </c:pt>
                <c:pt idx="185">
                  <c:v>45776</c:v>
                </c:pt>
                <c:pt idx="186">
                  <c:v>45775</c:v>
                </c:pt>
                <c:pt idx="187">
                  <c:v>45772</c:v>
                </c:pt>
                <c:pt idx="188">
                  <c:v>45771</c:v>
                </c:pt>
                <c:pt idx="189">
                  <c:v>45770</c:v>
                </c:pt>
                <c:pt idx="190">
                  <c:v>45769</c:v>
                </c:pt>
                <c:pt idx="191">
                  <c:v>45768</c:v>
                </c:pt>
                <c:pt idx="192">
                  <c:v>45764</c:v>
                </c:pt>
                <c:pt idx="193">
                  <c:v>45763</c:v>
                </c:pt>
                <c:pt idx="194">
                  <c:v>45762</c:v>
                </c:pt>
                <c:pt idx="195">
                  <c:v>45761</c:v>
                </c:pt>
                <c:pt idx="196">
                  <c:v>45758</c:v>
                </c:pt>
                <c:pt idx="197">
                  <c:v>45757</c:v>
                </c:pt>
                <c:pt idx="198">
                  <c:v>45756</c:v>
                </c:pt>
                <c:pt idx="199">
                  <c:v>45755</c:v>
                </c:pt>
                <c:pt idx="200">
                  <c:v>45754</c:v>
                </c:pt>
                <c:pt idx="201">
                  <c:v>45751</c:v>
                </c:pt>
                <c:pt idx="202">
                  <c:v>45750</c:v>
                </c:pt>
                <c:pt idx="203">
                  <c:v>45749</c:v>
                </c:pt>
                <c:pt idx="204">
                  <c:v>45748</c:v>
                </c:pt>
                <c:pt idx="205">
                  <c:v>45747</c:v>
                </c:pt>
                <c:pt idx="206">
                  <c:v>45744</c:v>
                </c:pt>
                <c:pt idx="207">
                  <c:v>45743</c:v>
                </c:pt>
                <c:pt idx="208">
                  <c:v>45742</c:v>
                </c:pt>
                <c:pt idx="209">
                  <c:v>45741</c:v>
                </c:pt>
                <c:pt idx="210">
                  <c:v>45740</c:v>
                </c:pt>
                <c:pt idx="211">
                  <c:v>45737</c:v>
                </c:pt>
                <c:pt idx="212">
                  <c:v>45736</c:v>
                </c:pt>
                <c:pt idx="213">
                  <c:v>45735</c:v>
                </c:pt>
                <c:pt idx="214">
                  <c:v>45734</c:v>
                </c:pt>
                <c:pt idx="215">
                  <c:v>45733</c:v>
                </c:pt>
                <c:pt idx="216">
                  <c:v>45730</c:v>
                </c:pt>
                <c:pt idx="217">
                  <c:v>45729</c:v>
                </c:pt>
                <c:pt idx="218">
                  <c:v>45728</c:v>
                </c:pt>
                <c:pt idx="219">
                  <c:v>45727</c:v>
                </c:pt>
                <c:pt idx="220">
                  <c:v>45726</c:v>
                </c:pt>
                <c:pt idx="221">
                  <c:v>45723</c:v>
                </c:pt>
                <c:pt idx="222">
                  <c:v>45722</c:v>
                </c:pt>
                <c:pt idx="223">
                  <c:v>45721</c:v>
                </c:pt>
                <c:pt idx="224">
                  <c:v>45720</c:v>
                </c:pt>
                <c:pt idx="225">
                  <c:v>45719</c:v>
                </c:pt>
                <c:pt idx="226">
                  <c:v>45716</c:v>
                </c:pt>
                <c:pt idx="227">
                  <c:v>45715</c:v>
                </c:pt>
                <c:pt idx="228">
                  <c:v>45714</c:v>
                </c:pt>
                <c:pt idx="229">
                  <c:v>45713</c:v>
                </c:pt>
                <c:pt idx="230">
                  <c:v>45712</c:v>
                </c:pt>
                <c:pt idx="231">
                  <c:v>45709</c:v>
                </c:pt>
                <c:pt idx="232">
                  <c:v>45708</c:v>
                </c:pt>
                <c:pt idx="233">
                  <c:v>45707</c:v>
                </c:pt>
                <c:pt idx="234">
                  <c:v>45706</c:v>
                </c:pt>
                <c:pt idx="235">
                  <c:v>45702</c:v>
                </c:pt>
                <c:pt idx="236">
                  <c:v>45701</c:v>
                </c:pt>
                <c:pt idx="237">
                  <c:v>45700</c:v>
                </c:pt>
                <c:pt idx="238">
                  <c:v>45699</c:v>
                </c:pt>
                <c:pt idx="239">
                  <c:v>45698</c:v>
                </c:pt>
                <c:pt idx="240">
                  <c:v>45695</c:v>
                </c:pt>
                <c:pt idx="241">
                  <c:v>45694</c:v>
                </c:pt>
                <c:pt idx="242">
                  <c:v>45693</c:v>
                </c:pt>
                <c:pt idx="243">
                  <c:v>45692</c:v>
                </c:pt>
                <c:pt idx="244">
                  <c:v>45691</c:v>
                </c:pt>
                <c:pt idx="245">
                  <c:v>45688</c:v>
                </c:pt>
                <c:pt idx="246">
                  <c:v>45687</c:v>
                </c:pt>
                <c:pt idx="247">
                  <c:v>45686</c:v>
                </c:pt>
                <c:pt idx="248">
                  <c:v>45685</c:v>
                </c:pt>
                <c:pt idx="249">
                  <c:v>45684</c:v>
                </c:pt>
                <c:pt idx="250">
                  <c:v>45681</c:v>
                </c:pt>
                <c:pt idx="251">
                  <c:v>45680</c:v>
                </c:pt>
                <c:pt idx="252">
                  <c:v>45679</c:v>
                </c:pt>
                <c:pt idx="253">
                  <c:v>45678</c:v>
                </c:pt>
                <c:pt idx="254">
                  <c:v>45674</c:v>
                </c:pt>
                <c:pt idx="255">
                  <c:v>45673</c:v>
                </c:pt>
                <c:pt idx="256">
                  <c:v>45672</c:v>
                </c:pt>
                <c:pt idx="257">
                  <c:v>45671</c:v>
                </c:pt>
                <c:pt idx="258">
                  <c:v>45670</c:v>
                </c:pt>
                <c:pt idx="259">
                  <c:v>45667</c:v>
                </c:pt>
                <c:pt idx="260">
                  <c:v>45665</c:v>
                </c:pt>
                <c:pt idx="261">
                  <c:v>45664</c:v>
                </c:pt>
                <c:pt idx="262">
                  <c:v>45663</c:v>
                </c:pt>
                <c:pt idx="263">
                  <c:v>45660</c:v>
                </c:pt>
                <c:pt idx="264">
                  <c:v>45659</c:v>
                </c:pt>
                <c:pt idx="265">
                  <c:v>45657</c:v>
                </c:pt>
                <c:pt idx="266">
                  <c:v>45656</c:v>
                </c:pt>
                <c:pt idx="267">
                  <c:v>45653</c:v>
                </c:pt>
                <c:pt idx="268">
                  <c:v>45652</c:v>
                </c:pt>
                <c:pt idx="269">
                  <c:v>45650</c:v>
                </c:pt>
                <c:pt idx="270">
                  <c:v>45649</c:v>
                </c:pt>
                <c:pt idx="271">
                  <c:v>45646</c:v>
                </c:pt>
                <c:pt idx="272">
                  <c:v>45645</c:v>
                </c:pt>
                <c:pt idx="273">
                  <c:v>45644</c:v>
                </c:pt>
                <c:pt idx="274">
                  <c:v>45643</c:v>
                </c:pt>
                <c:pt idx="275">
                  <c:v>45642</c:v>
                </c:pt>
                <c:pt idx="276">
                  <c:v>45639</c:v>
                </c:pt>
                <c:pt idx="277">
                  <c:v>45638</c:v>
                </c:pt>
                <c:pt idx="278">
                  <c:v>45637</c:v>
                </c:pt>
                <c:pt idx="279">
                  <c:v>45636</c:v>
                </c:pt>
                <c:pt idx="280">
                  <c:v>45635</c:v>
                </c:pt>
                <c:pt idx="281">
                  <c:v>45632</c:v>
                </c:pt>
                <c:pt idx="282">
                  <c:v>45631</c:v>
                </c:pt>
                <c:pt idx="283">
                  <c:v>45630</c:v>
                </c:pt>
                <c:pt idx="284">
                  <c:v>45629</c:v>
                </c:pt>
                <c:pt idx="285">
                  <c:v>45628</c:v>
                </c:pt>
                <c:pt idx="286">
                  <c:v>45625</c:v>
                </c:pt>
                <c:pt idx="287">
                  <c:v>45623</c:v>
                </c:pt>
                <c:pt idx="288">
                  <c:v>45622</c:v>
                </c:pt>
                <c:pt idx="289">
                  <c:v>45621</c:v>
                </c:pt>
                <c:pt idx="290">
                  <c:v>45618</c:v>
                </c:pt>
                <c:pt idx="291">
                  <c:v>45617</c:v>
                </c:pt>
                <c:pt idx="292">
                  <c:v>45616</c:v>
                </c:pt>
                <c:pt idx="293">
                  <c:v>45615</c:v>
                </c:pt>
                <c:pt idx="294">
                  <c:v>45614</c:v>
                </c:pt>
                <c:pt idx="295">
                  <c:v>45611</c:v>
                </c:pt>
                <c:pt idx="296">
                  <c:v>45610</c:v>
                </c:pt>
                <c:pt idx="297">
                  <c:v>45609</c:v>
                </c:pt>
                <c:pt idx="298">
                  <c:v>45608</c:v>
                </c:pt>
                <c:pt idx="299">
                  <c:v>45607</c:v>
                </c:pt>
                <c:pt idx="300">
                  <c:v>45604</c:v>
                </c:pt>
                <c:pt idx="301">
                  <c:v>45603</c:v>
                </c:pt>
                <c:pt idx="302">
                  <c:v>45602</c:v>
                </c:pt>
                <c:pt idx="303">
                  <c:v>45601</c:v>
                </c:pt>
                <c:pt idx="304">
                  <c:v>45600</c:v>
                </c:pt>
                <c:pt idx="305">
                  <c:v>45597</c:v>
                </c:pt>
                <c:pt idx="306">
                  <c:v>45596</c:v>
                </c:pt>
                <c:pt idx="307">
                  <c:v>45595</c:v>
                </c:pt>
                <c:pt idx="308">
                  <c:v>45594</c:v>
                </c:pt>
                <c:pt idx="309">
                  <c:v>45593</c:v>
                </c:pt>
                <c:pt idx="310">
                  <c:v>45590</c:v>
                </c:pt>
                <c:pt idx="311">
                  <c:v>45589</c:v>
                </c:pt>
                <c:pt idx="312">
                  <c:v>45588</c:v>
                </c:pt>
                <c:pt idx="313">
                  <c:v>45587</c:v>
                </c:pt>
                <c:pt idx="314">
                  <c:v>45586</c:v>
                </c:pt>
                <c:pt idx="315">
                  <c:v>45583</c:v>
                </c:pt>
                <c:pt idx="316">
                  <c:v>45582</c:v>
                </c:pt>
                <c:pt idx="317">
                  <c:v>45581</c:v>
                </c:pt>
                <c:pt idx="318">
                  <c:v>45580</c:v>
                </c:pt>
                <c:pt idx="319">
                  <c:v>45579</c:v>
                </c:pt>
                <c:pt idx="320">
                  <c:v>45576</c:v>
                </c:pt>
                <c:pt idx="321">
                  <c:v>45575</c:v>
                </c:pt>
                <c:pt idx="322">
                  <c:v>45574</c:v>
                </c:pt>
                <c:pt idx="323">
                  <c:v>45573</c:v>
                </c:pt>
                <c:pt idx="324">
                  <c:v>45572</c:v>
                </c:pt>
                <c:pt idx="325">
                  <c:v>45569</c:v>
                </c:pt>
                <c:pt idx="326">
                  <c:v>45568</c:v>
                </c:pt>
                <c:pt idx="327">
                  <c:v>45567</c:v>
                </c:pt>
                <c:pt idx="328">
                  <c:v>45566</c:v>
                </c:pt>
                <c:pt idx="329">
                  <c:v>45565</c:v>
                </c:pt>
                <c:pt idx="330">
                  <c:v>45562</c:v>
                </c:pt>
                <c:pt idx="331">
                  <c:v>45561</c:v>
                </c:pt>
                <c:pt idx="332">
                  <c:v>45560</c:v>
                </c:pt>
                <c:pt idx="333">
                  <c:v>45559</c:v>
                </c:pt>
                <c:pt idx="334">
                  <c:v>45558</c:v>
                </c:pt>
                <c:pt idx="335">
                  <c:v>45555</c:v>
                </c:pt>
                <c:pt idx="336">
                  <c:v>45554</c:v>
                </c:pt>
                <c:pt idx="337">
                  <c:v>45553</c:v>
                </c:pt>
                <c:pt idx="338">
                  <c:v>45552</c:v>
                </c:pt>
                <c:pt idx="339">
                  <c:v>45551</c:v>
                </c:pt>
                <c:pt idx="340">
                  <c:v>45548</c:v>
                </c:pt>
                <c:pt idx="341">
                  <c:v>45547</c:v>
                </c:pt>
                <c:pt idx="342">
                  <c:v>45546</c:v>
                </c:pt>
                <c:pt idx="343">
                  <c:v>45545</c:v>
                </c:pt>
                <c:pt idx="344">
                  <c:v>45544</c:v>
                </c:pt>
                <c:pt idx="345">
                  <c:v>45541</c:v>
                </c:pt>
                <c:pt idx="346">
                  <c:v>45540</c:v>
                </c:pt>
                <c:pt idx="347">
                  <c:v>45539</c:v>
                </c:pt>
                <c:pt idx="348">
                  <c:v>45538</c:v>
                </c:pt>
                <c:pt idx="349">
                  <c:v>45534</c:v>
                </c:pt>
                <c:pt idx="350">
                  <c:v>45533</c:v>
                </c:pt>
                <c:pt idx="351">
                  <c:v>45532</c:v>
                </c:pt>
                <c:pt idx="352">
                  <c:v>45531</c:v>
                </c:pt>
                <c:pt idx="353">
                  <c:v>45530</c:v>
                </c:pt>
                <c:pt idx="354">
                  <c:v>45527</c:v>
                </c:pt>
                <c:pt idx="355">
                  <c:v>45526</c:v>
                </c:pt>
                <c:pt idx="356">
                  <c:v>45525</c:v>
                </c:pt>
                <c:pt idx="357">
                  <c:v>45524</c:v>
                </c:pt>
                <c:pt idx="358">
                  <c:v>45523</c:v>
                </c:pt>
                <c:pt idx="359">
                  <c:v>45520</c:v>
                </c:pt>
                <c:pt idx="360">
                  <c:v>45519</c:v>
                </c:pt>
                <c:pt idx="361">
                  <c:v>45518</c:v>
                </c:pt>
                <c:pt idx="362">
                  <c:v>45517</c:v>
                </c:pt>
                <c:pt idx="363">
                  <c:v>45516</c:v>
                </c:pt>
                <c:pt idx="364">
                  <c:v>45513</c:v>
                </c:pt>
                <c:pt idx="365">
                  <c:v>45512</c:v>
                </c:pt>
                <c:pt idx="366">
                  <c:v>45511</c:v>
                </c:pt>
                <c:pt idx="367">
                  <c:v>45510</c:v>
                </c:pt>
                <c:pt idx="368">
                  <c:v>45509</c:v>
                </c:pt>
                <c:pt idx="369">
                  <c:v>45506</c:v>
                </c:pt>
                <c:pt idx="370">
                  <c:v>45505</c:v>
                </c:pt>
                <c:pt idx="371">
                  <c:v>45504</c:v>
                </c:pt>
                <c:pt idx="372">
                  <c:v>45503</c:v>
                </c:pt>
                <c:pt idx="373">
                  <c:v>45502</c:v>
                </c:pt>
                <c:pt idx="374">
                  <c:v>45499</c:v>
                </c:pt>
                <c:pt idx="375">
                  <c:v>45498</c:v>
                </c:pt>
                <c:pt idx="376">
                  <c:v>45497</c:v>
                </c:pt>
                <c:pt idx="377">
                  <c:v>45496</c:v>
                </c:pt>
                <c:pt idx="378">
                  <c:v>45495</c:v>
                </c:pt>
                <c:pt idx="379">
                  <c:v>45492</c:v>
                </c:pt>
                <c:pt idx="380">
                  <c:v>45491</c:v>
                </c:pt>
                <c:pt idx="381">
                  <c:v>45490</c:v>
                </c:pt>
                <c:pt idx="382">
                  <c:v>45489</c:v>
                </c:pt>
                <c:pt idx="383">
                  <c:v>45488</c:v>
                </c:pt>
                <c:pt idx="384">
                  <c:v>45485</c:v>
                </c:pt>
                <c:pt idx="385">
                  <c:v>45484</c:v>
                </c:pt>
                <c:pt idx="386">
                  <c:v>45483</c:v>
                </c:pt>
                <c:pt idx="387">
                  <c:v>45482</c:v>
                </c:pt>
                <c:pt idx="388">
                  <c:v>45481</c:v>
                </c:pt>
                <c:pt idx="389">
                  <c:v>45478</c:v>
                </c:pt>
                <c:pt idx="390">
                  <c:v>45476</c:v>
                </c:pt>
                <c:pt idx="391">
                  <c:v>45475</c:v>
                </c:pt>
                <c:pt idx="392">
                  <c:v>45474</c:v>
                </c:pt>
                <c:pt idx="393">
                  <c:v>45471</c:v>
                </c:pt>
                <c:pt idx="394">
                  <c:v>45470</c:v>
                </c:pt>
                <c:pt idx="395">
                  <c:v>45469</c:v>
                </c:pt>
                <c:pt idx="396">
                  <c:v>45468</c:v>
                </c:pt>
                <c:pt idx="397">
                  <c:v>45467</c:v>
                </c:pt>
                <c:pt idx="398">
                  <c:v>45464</c:v>
                </c:pt>
                <c:pt idx="399">
                  <c:v>45463</c:v>
                </c:pt>
                <c:pt idx="400">
                  <c:v>45461</c:v>
                </c:pt>
                <c:pt idx="401">
                  <c:v>45460</c:v>
                </c:pt>
                <c:pt idx="402">
                  <c:v>45457</c:v>
                </c:pt>
                <c:pt idx="403">
                  <c:v>45456</c:v>
                </c:pt>
                <c:pt idx="404">
                  <c:v>45455</c:v>
                </c:pt>
                <c:pt idx="405">
                  <c:v>45454</c:v>
                </c:pt>
                <c:pt idx="406">
                  <c:v>45453</c:v>
                </c:pt>
                <c:pt idx="407">
                  <c:v>45450</c:v>
                </c:pt>
                <c:pt idx="408">
                  <c:v>45449</c:v>
                </c:pt>
                <c:pt idx="409">
                  <c:v>45448</c:v>
                </c:pt>
                <c:pt idx="410">
                  <c:v>45447</c:v>
                </c:pt>
                <c:pt idx="411">
                  <c:v>45446</c:v>
                </c:pt>
                <c:pt idx="412">
                  <c:v>45443</c:v>
                </c:pt>
                <c:pt idx="413">
                  <c:v>45442</c:v>
                </c:pt>
                <c:pt idx="414">
                  <c:v>45441</c:v>
                </c:pt>
                <c:pt idx="415">
                  <c:v>45440</c:v>
                </c:pt>
                <c:pt idx="416">
                  <c:v>45436</c:v>
                </c:pt>
                <c:pt idx="417">
                  <c:v>45435</c:v>
                </c:pt>
                <c:pt idx="418">
                  <c:v>45434</c:v>
                </c:pt>
                <c:pt idx="419">
                  <c:v>45433</c:v>
                </c:pt>
                <c:pt idx="420">
                  <c:v>45432</c:v>
                </c:pt>
                <c:pt idx="421">
                  <c:v>45429</c:v>
                </c:pt>
                <c:pt idx="422">
                  <c:v>45428</c:v>
                </c:pt>
                <c:pt idx="423">
                  <c:v>45427</c:v>
                </c:pt>
                <c:pt idx="424">
                  <c:v>45426</c:v>
                </c:pt>
                <c:pt idx="425">
                  <c:v>45425</c:v>
                </c:pt>
                <c:pt idx="426">
                  <c:v>45422</c:v>
                </c:pt>
                <c:pt idx="427">
                  <c:v>45421</c:v>
                </c:pt>
                <c:pt idx="428">
                  <c:v>45420</c:v>
                </c:pt>
                <c:pt idx="429">
                  <c:v>45419</c:v>
                </c:pt>
                <c:pt idx="430">
                  <c:v>45418</c:v>
                </c:pt>
                <c:pt idx="431">
                  <c:v>45415</c:v>
                </c:pt>
                <c:pt idx="432">
                  <c:v>45414</c:v>
                </c:pt>
                <c:pt idx="433">
                  <c:v>45413</c:v>
                </c:pt>
                <c:pt idx="434">
                  <c:v>45412</c:v>
                </c:pt>
                <c:pt idx="435">
                  <c:v>45411</c:v>
                </c:pt>
                <c:pt idx="436">
                  <c:v>45408</c:v>
                </c:pt>
                <c:pt idx="437">
                  <c:v>45407</c:v>
                </c:pt>
                <c:pt idx="438">
                  <c:v>45406</c:v>
                </c:pt>
                <c:pt idx="439">
                  <c:v>45405</c:v>
                </c:pt>
                <c:pt idx="440">
                  <c:v>45404</c:v>
                </c:pt>
                <c:pt idx="441">
                  <c:v>45401</c:v>
                </c:pt>
                <c:pt idx="442">
                  <c:v>45400</c:v>
                </c:pt>
                <c:pt idx="443">
                  <c:v>45399</c:v>
                </c:pt>
                <c:pt idx="444">
                  <c:v>45398</c:v>
                </c:pt>
                <c:pt idx="445">
                  <c:v>45397</c:v>
                </c:pt>
                <c:pt idx="446">
                  <c:v>45394</c:v>
                </c:pt>
                <c:pt idx="447">
                  <c:v>45393</c:v>
                </c:pt>
                <c:pt idx="448">
                  <c:v>45392</c:v>
                </c:pt>
                <c:pt idx="449">
                  <c:v>45391</c:v>
                </c:pt>
                <c:pt idx="450">
                  <c:v>45390</c:v>
                </c:pt>
                <c:pt idx="451">
                  <c:v>45387</c:v>
                </c:pt>
                <c:pt idx="452">
                  <c:v>45386</c:v>
                </c:pt>
                <c:pt idx="453">
                  <c:v>45385</c:v>
                </c:pt>
                <c:pt idx="454">
                  <c:v>45384</c:v>
                </c:pt>
                <c:pt idx="455">
                  <c:v>45383</c:v>
                </c:pt>
                <c:pt idx="456">
                  <c:v>45379</c:v>
                </c:pt>
                <c:pt idx="457">
                  <c:v>45378</c:v>
                </c:pt>
                <c:pt idx="458">
                  <c:v>45377</c:v>
                </c:pt>
                <c:pt idx="459">
                  <c:v>45376</c:v>
                </c:pt>
                <c:pt idx="460">
                  <c:v>45373</c:v>
                </c:pt>
                <c:pt idx="461">
                  <c:v>45372</c:v>
                </c:pt>
                <c:pt idx="462">
                  <c:v>45371</c:v>
                </c:pt>
                <c:pt idx="463">
                  <c:v>45370</c:v>
                </c:pt>
                <c:pt idx="464">
                  <c:v>45369</c:v>
                </c:pt>
                <c:pt idx="465">
                  <c:v>45366</c:v>
                </c:pt>
                <c:pt idx="466">
                  <c:v>45365</c:v>
                </c:pt>
                <c:pt idx="467">
                  <c:v>45364</c:v>
                </c:pt>
                <c:pt idx="468">
                  <c:v>45363</c:v>
                </c:pt>
                <c:pt idx="469">
                  <c:v>45362</c:v>
                </c:pt>
                <c:pt idx="470">
                  <c:v>45359</c:v>
                </c:pt>
                <c:pt idx="471">
                  <c:v>45358</c:v>
                </c:pt>
                <c:pt idx="472">
                  <c:v>45357</c:v>
                </c:pt>
                <c:pt idx="473">
                  <c:v>45356</c:v>
                </c:pt>
                <c:pt idx="474">
                  <c:v>45355</c:v>
                </c:pt>
                <c:pt idx="475">
                  <c:v>45352</c:v>
                </c:pt>
                <c:pt idx="476">
                  <c:v>45351</c:v>
                </c:pt>
                <c:pt idx="477">
                  <c:v>45350</c:v>
                </c:pt>
                <c:pt idx="478">
                  <c:v>45349</c:v>
                </c:pt>
                <c:pt idx="479">
                  <c:v>45348</c:v>
                </c:pt>
                <c:pt idx="480">
                  <c:v>45345</c:v>
                </c:pt>
                <c:pt idx="481">
                  <c:v>45344</c:v>
                </c:pt>
                <c:pt idx="482">
                  <c:v>45343</c:v>
                </c:pt>
                <c:pt idx="483">
                  <c:v>45342</c:v>
                </c:pt>
                <c:pt idx="484">
                  <c:v>45338</c:v>
                </c:pt>
                <c:pt idx="485">
                  <c:v>45337</c:v>
                </c:pt>
                <c:pt idx="486">
                  <c:v>45336</c:v>
                </c:pt>
                <c:pt idx="487">
                  <c:v>45335</c:v>
                </c:pt>
                <c:pt idx="488">
                  <c:v>45334</c:v>
                </c:pt>
                <c:pt idx="489">
                  <c:v>45331</c:v>
                </c:pt>
                <c:pt idx="490">
                  <c:v>45330</c:v>
                </c:pt>
                <c:pt idx="491">
                  <c:v>45329</c:v>
                </c:pt>
                <c:pt idx="492">
                  <c:v>45328</c:v>
                </c:pt>
                <c:pt idx="493">
                  <c:v>45327</c:v>
                </c:pt>
                <c:pt idx="494">
                  <c:v>45324</c:v>
                </c:pt>
                <c:pt idx="495">
                  <c:v>45323</c:v>
                </c:pt>
                <c:pt idx="496">
                  <c:v>45322</c:v>
                </c:pt>
                <c:pt idx="497">
                  <c:v>45321</c:v>
                </c:pt>
                <c:pt idx="498">
                  <c:v>45320</c:v>
                </c:pt>
                <c:pt idx="499">
                  <c:v>45317</c:v>
                </c:pt>
                <c:pt idx="500">
                  <c:v>45316</c:v>
                </c:pt>
                <c:pt idx="501">
                  <c:v>45315</c:v>
                </c:pt>
                <c:pt idx="502">
                  <c:v>45314</c:v>
                </c:pt>
                <c:pt idx="503">
                  <c:v>45313</c:v>
                </c:pt>
                <c:pt idx="504">
                  <c:v>45310</c:v>
                </c:pt>
                <c:pt idx="505">
                  <c:v>45309</c:v>
                </c:pt>
                <c:pt idx="506">
                  <c:v>45308</c:v>
                </c:pt>
                <c:pt idx="507">
                  <c:v>45307</c:v>
                </c:pt>
                <c:pt idx="508">
                  <c:v>45303</c:v>
                </c:pt>
                <c:pt idx="509">
                  <c:v>45302</c:v>
                </c:pt>
                <c:pt idx="510">
                  <c:v>45301</c:v>
                </c:pt>
                <c:pt idx="511">
                  <c:v>45300</c:v>
                </c:pt>
                <c:pt idx="512">
                  <c:v>45299</c:v>
                </c:pt>
                <c:pt idx="513">
                  <c:v>45296</c:v>
                </c:pt>
                <c:pt idx="514">
                  <c:v>45295</c:v>
                </c:pt>
                <c:pt idx="515">
                  <c:v>45294</c:v>
                </c:pt>
                <c:pt idx="516">
                  <c:v>45293</c:v>
                </c:pt>
                <c:pt idx="517">
                  <c:v>45289</c:v>
                </c:pt>
                <c:pt idx="518">
                  <c:v>45288</c:v>
                </c:pt>
                <c:pt idx="519">
                  <c:v>45287</c:v>
                </c:pt>
                <c:pt idx="520">
                  <c:v>45286</c:v>
                </c:pt>
                <c:pt idx="521">
                  <c:v>45282</c:v>
                </c:pt>
                <c:pt idx="522">
                  <c:v>45281</c:v>
                </c:pt>
                <c:pt idx="523">
                  <c:v>45280</c:v>
                </c:pt>
                <c:pt idx="524">
                  <c:v>45279</c:v>
                </c:pt>
                <c:pt idx="525">
                  <c:v>45278</c:v>
                </c:pt>
                <c:pt idx="526">
                  <c:v>45275</c:v>
                </c:pt>
                <c:pt idx="527">
                  <c:v>45274</c:v>
                </c:pt>
                <c:pt idx="528">
                  <c:v>45273</c:v>
                </c:pt>
                <c:pt idx="529">
                  <c:v>45272</c:v>
                </c:pt>
                <c:pt idx="530">
                  <c:v>45271</c:v>
                </c:pt>
                <c:pt idx="531">
                  <c:v>45268</c:v>
                </c:pt>
                <c:pt idx="532">
                  <c:v>45267</c:v>
                </c:pt>
                <c:pt idx="533">
                  <c:v>45266</c:v>
                </c:pt>
                <c:pt idx="534">
                  <c:v>45265</c:v>
                </c:pt>
                <c:pt idx="535">
                  <c:v>45264</c:v>
                </c:pt>
                <c:pt idx="536">
                  <c:v>45261</c:v>
                </c:pt>
                <c:pt idx="537">
                  <c:v>45260</c:v>
                </c:pt>
                <c:pt idx="538">
                  <c:v>45259</c:v>
                </c:pt>
                <c:pt idx="539">
                  <c:v>45258</c:v>
                </c:pt>
                <c:pt idx="540">
                  <c:v>45257</c:v>
                </c:pt>
                <c:pt idx="541">
                  <c:v>45254</c:v>
                </c:pt>
                <c:pt idx="542">
                  <c:v>45252</c:v>
                </c:pt>
                <c:pt idx="543">
                  <c:v>45251</c:v>
                </c:pt>
                <c:pt idx="544">
                  <c:v>45250</c:v>
                </c:pt>
                <c:pt idx="545">
                  <c:v>45247</c:v>
                </c:pt>
                <c:pt idx="546">
                  <c:v>45246</c:v>
                </c:pt>
                <c:pt idx="547">
                  <c:v>45245</c:v>
                </c:pt>
                <c:pt idx="548">
                  <c:v>45244</c:v>
                </c:pt>
                <c:pt idx="549">
                  <c:v>45243</c:v>
                </c:pt>
                <c:pt idx="550">
                  <c:v>45240</c:v>
                </c:pt>
                <c:pt idx="551">
                  <c:v>45239</c:v>
                </c:pt>
                <c:pt idx="552">
                  <c:v>45238</c:v>
                </c:pt>
                <c:pt idx="553">
                  <c:v>45237</c:v>
                </c:pt>
                <c:pt idx="554">
                  <c:v>45236</c:v>
                </c:pt>
                <c:pt idx="555">
                  <c:v>45233</c:v>
                </c:pt>
                <c:pt idx="556">
                  <c:v>45232</c:v>
                </c:pt>
                <c:pt idx="557">
                  <c:v>45231</c:v>
                </c:pt>
                <c:pt idx="558">
                  <c:v>45230</c:v>
                </c:pt>
                <c:pt idx="559">
                  <c:v>45229</c:v>
                </c:pt>
                <c:pt idx="560">
                  <c:v>45226</c:v>
                </c:pt>
                <c:pt idx="561">
                  <c:v>45225</c:v>
                </c:pt>
                <c:pt idx="562">
                  <c:v>45224</c:v>
                </c:pt>
                <c:pt idx="563">
                  <c:v>45223</c:v>
                </c:pt>
                <c:pt idx="564">
                  <c:v>45222</c:v>
                </c:pt>
                <c:pt idx="565">
                  <c:v>45219</c:v>
                </c:pt>
                <c:pt idx="566">
                  <c:v>45218</c:v>
                </c:pt>
                <c:pt idx="567">
                  <c:v>45217</c:v>
                </c:pt>
                <c:pt idx="568">
                  <c:v>45216</c:v>
                </c:pt>
                <c:pt idx="569">
                  <c:v>45215</c:v>
                </c:pt>
                <c:pt idx="570">
                  <c:v>45212</c:v>
                </c:pt>
                <c:pt idx="571">
                  <c:v>45211</c:v>
                </c:pt>
                <c:pt idx="572">
                  <c:v>45210</c:v>
                </c:pt>
                <c:pt idx="573">
                  <c:v>45209</c:v>
                </c:pt>
                <c:pt idx="574">
                  <c:v>45208</c:v>
                </c:pt>
                <c:pt idx="575">
                  <c:v>45205</c:v>
                </c:pt>
                <c:pt idx="576">
                  <c:v>45204</c:v>
                </c:pt>
                <c:pt idx="577">
                  <c:v>45203</c:v>
                </c:pt>
                <c:pt idx="578">
                  <c:v>45202</c:v>
                </c:pt>
                <c:pt idx="579">
                  <c:v>45201</c:v>
                </c:pt>
                <c:pt idx="580">
                  <c:v>45198</c:v>
                </c:pt>
                <c:pt idx="581">
                  <c:v>45197</c:v>
                </c:pt>
                <c:pt idx="582">
                  <c:v>45196</c:v>
                </c:pt>
                <c:pt idx="583">
                  <c:v>45195</c:v>
                </c:pt>
                <c:pt idx="584">
                  <c:v>45194</c:v>
                </c:pt>
                <c:pt idx="585">
                  <c:v>45191</c:v>
                </c:pt>
                <c:pt idx="586">
                  <c:v>45190</c:v>
                </c:pt>
                <c:pt idx="587">
                  <c:v>45189</c:v>
                </c:pt>
                <c:pt idx="588">
                  <c:v>45188</c:v>
                </c:pt>
                <c:pt idx="589">
                  <c:v>45187</c:v>
                </c:pt>
                <c:pt idx="590">
                  <c:v>45184</c:v>
                </c:pt>
                <c:pt idx="591">
                  <c:v>45183</c:v>
                </c:pt>
                <c:pt idx="592">
                  <c:v>45182</c:v>
                </c:pt>
                <c:pt idx="593">
                  <c:v>45181</c:v>
                </c:pt>
                <c:pt idx="594">
                  <c:v>45180</c:v>
                </c:pt>
                <c:pt idx="595">
                  <c:v>45177</c:v>
                </c:pt>
                <c:pt idx="596">
                  <c:v>45176</c:v>
                </c:pt>
                <c:pt idx="597">
                  <c:v>45175</c:v>
                </c:pt>
                <c:pt idx="598">
                  <c:v>45174</c:v>
                </c:pt>
                <c:pt idx="599">
                  <c:v>45170</c:v>
                </c:pt>
                <c:pt idx="600">
                  <c:v>45169</c:v>
                </c:pt>
                <c:pt idx="601">
                  <c:v>45168</c:v>
                </c:pt>
                <c:pt idx="602">
                  <c:v>45167</c:v>
                </c:pt>
                <c:pt idx="603">
                  <c:v>45166</c:v>
                </c:pt>
                <c:pt idx="604">
                  <c:v>45163</c:v>
                </c:pt>
                <c:pt idx="605">
                  <c:v>45162</c:v>
                </c:pt>
                <c:pt idx="606">
                  <c:v>45161</c:v>
                </c:pt>
                <c:pt idx="607">
                  <c:v>45160</c:v>
                </c:pt>
                <c:pt idx="608">
                  <c:v>45159</c:v>
                </c:pt>
                <c:pt idx="609">
                  <c:v>45156</c:v>
                </c:pt>
                <c:pt idx="610">
                  <c:v>45155</c:v>
                </c:pt>
                <c:pt idx="611">
                  <c:v>45154</c:v>
                </c:pt>
                <c:pt idx="612">
                  <c:v>45153</c:v>
                </c:pt>
                <c:pt idx="613">
                  <c:v>45152</c:v>
                </c:pt>
                <c:pt idx="614">
                  <c:v>45149</c:v>
                </c:pt>
                <c:pt idx="615">
                  <c:v>45148</c:v>
                </c:pt>
                <c:pt idx="616">
                  <c:v>45147</c:v>
                </c:pt>
                <c:pt idx="617">
                  <c:v>45146</c:v>
                </c:pt>
                <c:pt idx="618">
                  <c:v>45145</c:v>
                </c:pt>
                <c:pt idx="619">
                  <c:v>45142</c:v>
                </c:pt>
                <c:pt idx="620">
                  <c:v>45141</c:v>
                </c:pt>
                <c:pt idx="621">
                  <c:v>45140</c:v>
                </c:pt>
                <c:pt idx="622">
                  <c:v>45139</c:v>
                </c:pt>
                <c:pt idx="623">
                  <c:v>45138</c:v>
                </c:pt>
                <c:pt idx="624">
                  <c:v>45135</c:v>
                </c:pt>
                <c:pt idx="625">
                  <c:v>45134</c:v>
                </c:pt>
                <c:pt idx="626">
                  <c:v>45133</c:v>
                </c:pt>
                <c:pt idx="627">
                  <c:v>45132</c:v>
                </c:pt>
                <c:pt idx="628">
                  <c:v>45131</c:v>
                </c:pt>
                <c:pt idx="629">
                  <c:v>45128</c:v>
                </c:pt>
                <c:pt idx="630">
                  <c:v>45127</c:v>
                </c:pt>
                <c:pt idx="631">
                  <c:v>45126</c:v>
                </c:pt>
                <c:pt idx="632">
                  <c:v>45125</c:v>
                </c:pt>
                <c:pt idx="633">
                  <c:v>45124</c:v>
                </c:pt>
                <c:pt idx="634">
                  <c:v>45121</c:v>
                </c:pt>
                <c:pt idx="635">
                  <c:v>45120</c:v>
                </c:pt>
                <c:pt idx="636">
                  <c:v>45119</c:v>
                </c:pt>
                <c:pt idx="637">
                  <c:v>45118</c:v>
                </c:pt>
                <c:pt idx="638">
                  <c:v>45117</c:v>
                </c:pt>
                <c:pt idx="639">
                  <c:v>45114</c:v>
                </c:pt>
                <c:pt idx="640">
                  <c:v>45113</c:v>
                </c:pt>
                <c:pt idx="641">
                  <c:v>45112</c:v>
                </c:pt>
                <c:pt idx="642">
                  <c:v>45110</c:v>
                </c:pt>
                <c:pt idx="643">
                  <c:v>45107</c:v>
                </c:pt>
                <c:pt idx="644">
                  <c:v>45106</c:v>
                </c:pt>
                <c:pt idx="645">
                  <c:v>45105</c:v>
                </c:pt>
                <c:pt idx="646">
                  <c:v>45104</c:v>
                </c:pt>
                <c:pt idx="647">
                  <c:v>45103</c:v>
                </c:pt>
                <c:pt idx="648">
                  <c:v>45100</c:v>
                </c:pt>
                <c:pt idx="649">
                  <c:v>45099</c:v>
                </c:pt>
                <c:pt idx="650">
                  <c:v>45098</c:v>
                </c:pt>
                <c:pt idx="651">
                  <c:v>45097</c:v>
                </c:pt>
                <c:pt idx="652">
                  <c:v>45093</c:v>
                </c:pt>
                <c:pt idx="653">
                  <c:v>45092</c:v>
                </c:pt>
                <c:pt idx="654">
                  <c:v>45091</c:v>
                </c:pt>
                <c:pt idx="655">
                  <c:v>45090</c:v>
                </c:pt>
                <c:pt idx="656">
                  <c:v>45089</c:v>
                </c:pt>
                <c:pt idx="657">
                  <c:v>45086</c:v>
                </c:pt>
                <c:pt idx="658">
                  <c:v>45085</c:v>
                </c:pt>
                <c:pt idx="659">
                  <c:v>45084</c:v>
                </c:pt>
                <c:pt idx="660">
                  <c:v>45083</c:v>
                </c:pt>
                <c:pt idx="661">
                  <c:v>45082</c:v>
                </c:pt>
                <c:pt idx="662">
                  <c:v>45079</c:v>
                </c:pt>
                <c:pt idx="663">
                  <c:v>45078</c:v>
                </c:pt>
                <c:pt idx="664">
                  <c:v>45077</c:v>
                </c:pt>
                <c:pt idx="665">
                  <c:v>45076</c:v>
                </c:pt>
                <c:pt idx="666">
                  <c:v>45072</c:v>
                </c:pt>
                <c:pt idx="667">
                  <c:v>45071</c:v>
                </c:pt>
                <c:pt idx="668">
                  <c:v>45070</c:v>
                </c:pt>
                <c:pt idx="669">
                  <c:v>45069</c:v>
                </c:pt>
                <c:pt idx="670">
                  <c:v>45068</c:v>
                </c:pt>
                <c:pt idx="671">
                  <c:v>45065</c:v>
                </c:pt>
                <c:pt idx="672">
                  <c:v>45064</c:v>
                </c:pt>
                <c:pt idx="673">
                  <c:v>45063</c:v>
                </c:pt>
                <c:pt idx="674">
                  <c:v>45062</c:v>
                </c:pt>
                <c:pt idx="675">
                  <c:v>45061</c:v>
                </c:pt>
                <c:pt idx="676">
                  <c:v>45058</c:v>
                </c:pt>
                <c:pt idx="677">
                  <c:v>45057</c:v>
                </c:pt>
                <c:pt idx="678">
                  <c:v>45056</c:v>
                </c:pt>
                <c:pt idx="679">
                  <c:v>45055</c:v>
                </c:pt>
                <c:pt idx="680">
                  <c:v>45054</c:v>
                </c:pt>
                <c:pt idx="681">
                  <c:v>45051</c:v>
                </c:pt>
                <c:pt idx="682">
                  <c:v>45050</c:v>
                </c:pt>
                <c:pt idx="683">
                  <c:v>45049</c:v>
                </c:pt>
                <c:pt idx="684">
                  <c:v>45048</c:v>
                </c:pt>
                <c:pt idx="685">
                  <c:v>45047</c:v>
                </c:pt>
                <c:pt idx="686">
                  <c:v>45044</c:v>
                </c:pt>
                <c:pt idx="687">
                  <c:v>45043</c:v>
                </c:pt>
                <c:pt idx="688">
                  <c:v>45042</c:v>
                </c:pt>
                <c:pt idx="689">
                  <c:v>45041</c:v>
                </c:pt>
                <c:pt idx="690">
                  <c:v>45040</c:v>
                </c:pt>
                <c:pt idx="691">
                  <c:v>45037</c:v>
                </c:pt>
                <c:pt idx="692">
                  <c:v>45036</c:v>
                </c:pt>
                <c:pt idx="693">
                  <c:v>45035</c:v>
                </c:pt>
                <c:pt idx="694">
                  <c:v>45034</c:v>
                </c:pt>
                <c:pt idx="695">
                  <c:v>45033</c:v>
                </c:pt>
                <c:pt idx="696">
                  <c:v>45030</c:v>
                </c:pt>
                <c:pt idx="697">
                  <c:v>45029</c:v>
                </c:pt>
                <c:pt idx="698">
                  <c:v>45028</c:v>
                </c:pt>
                <c:pt idx="699">
                  <c:v>45027</c:v>
                </c:pt>
                <c:pt idx="700">
                  <c:v>45026</c:v>
                </c:pt>
                <c:pt idx="701">
                  <c:v>45022</c:v>
                </c:pt>
                <c:pt idx="702">
                  <c:v>45021</c:v>
                </c:pt>
                <c:pt idx="703">
                  <c:v>45020</c:v>
                </c:pt>
                <c:pt idx="704">
                  <c:v>45019</c:v>
                </c:pt>
                <c:pt idx="705">
                  <c:v>45016</c:v>
                </c:pt>
                <c:pt idx="706">
                  <c:v>45015</c:v>
                </c:pt>
                <c:pt idx="707">
                  <c:v>45014</c:v>
                </c:pt>
                <c:pt idx="708">
                  <c:v>45013</c:v>
                </c:pt>
                <c:pt idx="709">
                  <c:v>45012</c:v>
                </c:pt>
                <c:pt idx="710">
                  <c:v>45009</c:v>
                </c:pt>
                <c:pt idx="711">
                  <c:v>45008</c:v>
                </c:pt>
                <c:pt idx="712">
                  <c:v>45007</c:v>
                </c:pt>
                <c:pt idx="713">
                  <c:v>45006</c:v>
                </c:pt>
                <c:pt idx="714">
                  <c:v>45005</c:v>
                </c:pt>
                <c:pt idx="715">
                  <c:v>45002</c:v>
                </c:pt>
                <c:pt idx="716">
                  <c:v>45001</c:v>
                </c:pt>
                <c:pt idx="717">
                  <c:v>45000</c:v>
                </c:pt>
                <c:pt idx="718">
                  <c:v>44999</c:v>
                </c:pt>
                <c:pt idx="719">
                  <c:v>44998</c:v>
                </c:pt>
                <c:pt idx="720">
                  <c:v>44995</c:v>
                </c:pt>
                <c:pt idx="721">
                  <c:v>44994</c:v>
                </c:pt>
                <c:pt idx="722">
                  <c:v>44993</c:v>
                </c:pt>
                <c:pt idx="723">
                  <c:v>44992</c:v>
                </c:pt>
                <c:pt idx="724">
                  <c:v>44991</c:v>
                </c:pt>
                <c:pt idx="725">
                  <c:v>44988</c:v>
                </c:pt>
                <c:pt idx="726">
                  <c:v>44987</c:v>
                </c:pt>
                <c:pt idx="727">
                  <c:v>44986</c:v>
                </c:pt>
                <c:pt idx="728">
                  <c:v>44985</c:v>
                </c:pt>
                <c:pt idx="729">
                  <c:v>44984</c:v>
                </c:pt>
                <c:pt idx="730">
                  <c:v>44981</c:v>
                </c:pt>
                <c:pt idx="731">
                  <c:v>44980</c:v>
                </c:pt>
                <c:pt idx="732">
                  <c:v>44979</c:v>
                </c:pt>
                <c:pt idx="733">
                  <c:v>44978</c:v>
                </c:pt>
                <c:pt idx="734">
                  <c:v>44974</c:v>
                </c:pt>
                <c:pt idx="735">
                  <c:v>44973</c:v>
                </c:pt>
                <c:pt idx="736">
                  <c:v>44972</c:v>
                </c:pt>
                <c:pt idx="737">
                  <c:v>44971</c:v>
                </c:pt>
                <c:pt idx="738">
                  <c:v>44970</c:v>
                </c:pt>
                <c:pt idx="739">
                  <c:v>44967</c:v>
                </c:pt>
                <c:pt idx="740">
                  <c:v>44966</c:v>
                </c:pt>
                <c:pt idx="741">
                  <c:v>44965</c:v>
                </c:pt>
                <c:pt idx="742">
                  <c:v>44964</c:v>
                </c:pt>
                <c:pt idx="743">
                  <c:v>44963</c:v>
                </c:pt>
                <c:pt idx="744">
                  <c:v>44960</c:v>
                </c:pt>
                <c:pt idx="745">
                  <c:v>44959</c:v>
                </c:pt>
                <c:pt idx="746">
                  <c:v>44958</c:v>
                </c:pt>
                <c:pt idx="747">
                  <c:v>44957</c:v>
                </c:pt>
                <c:pt idx="748">
                  <c:v>44956</c:v>
                </c:pt>
                <c:pt idx="749">
                  <c:v>44953</c:v>
                </c:pt>
                <c:pt idx="750">
                  <c:v>44952</c:v>
                </c:pt>
                <c:pt idx="751">
                  <c:v>44951</c:v>
                </c:pt>
                <c:pt idx="752">
                  <c:v>44950</c:v>
                </c:pt>
                <c:pt idx="753">
                  <c:v>44949</c:v>
                </c:pt>
                <c:pt idx="754">
                  <c:v>44946</c:v>
                </c:pt>
                <c:pt idx="755">
                  <c:v>44945</c:v>
                </c:pt>
                <c:pt idx="756">
                  <c:v>44944</c:v>
                </c:pt>
                <c:pt idx="757">
                  <c:v>44943</c:v>
                </c:pt>
                <c:pt idx="758">
                  <c:v>44939</c:v>
                </c:pt>
                <c:pt idx="759">
                  <c:v>44938</c:v>
                </c:pt>
                <c:pt idx="760">
                  <c:v>44937</c:v>
                </c:pt>
                <c:pt idx="761">
                  <c:v>44936</c:v>
                </c:pt>
                <c:pt idx="762">
                  <c:v>44935</c:v>
                </c:pt>
                <c:pt idx="763">
                  <c:v>44932</c:v>
                </c:pt>
                <c:pt idx="764">
                  <c:v>44931</c:v>
                </c:pt>
                <c:pt idx="765">
                  <c:v>44930</c:v>
                </c:pt>
                <c:pt idx="766">
                  <c:v>44929</c:v>
                </c:pt>
                <c:pt idx="767">
                  <c:v>44925</c:v>
                </c:pt>
                <c:pt idx="768">
                  <c:v>44924</c:v>
                </c:pt>
                <c:pt idx="769">
                  <c:v>44923</c:v>
                </c:pt>
                <c:pt idx="770">
                  <c:v>44922</c:v>
                </c:pt>
                <c:pt idx="771">
                  <c:v>44918</c:v>
                </c:pt>
                <c:pt idx="772">
                  <c:v>44917</c:v>
                </c:pt>
                <c:pt idx="773">
                  <c:v>44916</c:v>
                </c:pt>
                <c:pt idx="774">
                  <c:v>44915</c:v>
                </c:pt>
                <c:pt idx="775">
                  <c:v>44914</c:v>
                </c:pt>
                <c:pt idx="776">
                  <c:v>44911</c:v>
                </c:pt>
                <c:pt idx="777">
                  <c:v>44910</c:v>
                </c:pt>
                <c:pt idx="778">
                  <c:v>44909</c:v>
                </c:pt>
                <c:pt idx="779">
                  <c:v>44908</c:v>
                </c:pt>
                <c:pt idx="780">
                  <c:v>44907</c:v>
                </c:pt>
                <c:pt idx="781">
                  <c:v>44904</c:v>
                </c:pt>
                <c:pt idx="782">
                  <c:v>44903</c:v>
                </c:pt>
                <c:pt idx="783">
                  <c:v>44902</c:v>
                </c:pt>
                <c:pt idx="784">
                  <c:v>44901</c:v>
                </c:pt>
                <c:pt idx="785">
                  <c:v>44900</c:v>
                </c:pt>
                <c:pt idx="786">
                  <c:v>44897</c:v>
                </c:pt>
                <c:pt idx="787">
                  <c:v>44896</c:v>
                </c:pt>
                <c:pt idx="788">
                  <c:v>44895</c:v>
                </c:pt>
                <c:pt idx="789">
                  <c:v>44894</c:v>
                </c:pt>
                <c:pt idx="790">
                  <c:v>44893</c:v>
                </c:pt>
                <c:pt idx="791">
                  <c:v>44890</c:v>
                </c:pt>
                <c:pt idx="792">
                  <c:v>44888</c:v>
                </c:pt>
                <c:pt idx="793">
                  <c:v>44887</c:v>
                </c:pt>
                <c:pt idx="794">
                  <c:v>44886</c:v>
                </c:pt>
                <c:pt idx="795">
                  <c:v>44883</c:v>
                </c:pt>
                <c:pt idx="796">
                  <c:v>44882</c:v>
                </c:pt>
                <c:pt idx="797">
                  <c:v>44881</c:v>
                </c:pt>
                <c:pt idx="798">
                  <c:v>44880</c:v>
                </c:pt>
                <c:pt idx="799">
                  <c:v>44879</c:v>
                </c:pt>
                <c:pt idx="800">
                  <c:v>44876</c:v>
                </c:pt>
                <c:pt idx="801">
                  <c:v>44875</c:v>
                </c:pt>
                <c:pt idx="802">
                  <c:v>44874</c:v>
                </c:pt>
                <c:pt idx="803">
                  <c:v>44873</c:v>
                </c:pt>
                <c:pt idx="804">
                  <c:v>44872</c:v>
                </c:pt>
                <c:pt idx="805">
                  <c:v>44869</c:v>
                </c:pt>
                <c:pt idx="806">
                  <c:v>44868</c:v>
                </c:pt>
                <c:pt idx="807">
                  <c:v>44867</c:v>
                </c:pt>
                <c:pt idx="808">
                  <c:v>44866</c:v>
                </c:pt>
                <c:pt idx="809">
                  <c:v>44865</c:v>
                </c:pt>
                <c:pt idx="810">
                  <c:v>44862</c:v>
                </c:pt>
                <c:pt idx="811">
                  <c:v>44861</c:v>
                </c:pt>
                <c:pt idx="812">
                  <c:v>44860</c:v>
                </c:pt>
                <c:pt idx="813">
                  <c:v>44859</c:v>
                </c:pt>
                <c:pt idx="814">
                  <c:v>44858</c:v>
                </c:pt>
                <c:pt idx="815">
                  <c:v>44855</c:v>
                </c:pt>
                <c:pt idx="816">
                  <c:v>44854</c:v>
                </c:pt>
                <c:pt idx="817">
                  <c:v>44853</c:v>
                </c:pt>
                <c:pt idx="818">
                  <c:v>44852</c:v>
                </c:pt>
                <c:pt idx="819">
                  <c:v>44851</c:v>
                </c:pt>
                <c:pt idx="820">
                  <c:v>44848</c:v>
                </c:pt>
                <c:pt idx="821">
                  <c:v>44847</c:v>
                </c:pt>
                <c:pt idx="822">
                  <c:v>44846</c:v>
                </c:pt>
                <c:pt idx="823">
                  <c:v>44845</c:v>
                </c:pt>
                <c:pt idx="824">
                  <c:v>44844</c:v>
                </c:pt>
                <c:pt idx="825">
                  <c:v>44841</c:v>
                </c:pt>
                <c:pt idx="826">
                  <c:v>44840</c:v>
                </c:pt>
                <c:pt idx="827">
                  <c:v>44839</c:v>
                </c:pt>
                <c:pt idx="828">
                  <c:v>44838</c:v>
                </c:pt>
                <c:pt idx="829">
                  <c:v>44837</c:v>
                </c:pt>
                <c:pt idx="830">
                  <c:v>44834</c:v>
                </c:pt>
                <c:pt idx="831">
                  <c:v>44833</c:v>
                </c:pt>
                <c:pt idx="832">
                  <c:v>44832</c:v>
                </c:pt>
                <c:pt idx="833">
                  <c:v>44831</c:v>
                </c:pt>
                <c:pt idx="834">
                  <c:v>44830</c:v>
                </c:pt>
                <c:pt idx="835">
                  <c:v>44827</c:v>
                </c:pt>
                <c:pt idx="836">
                  <c:v>44826</c:v>
                </c:pt>
                <c:pt idx="837">
                  <c:v>44825</c:v>
                </c:pt>
                <c:pt idx="838">
                  <c:v>44824</c:v>
                </c:pt>
                <c:pt idx="839">
                  <c:v>44823</c:v>
                </c:pt>
                <c:pt idx="840">
                  <c:v>44820</c:v>
                </c:pt>
                <c:pt idx="841">
                  <c:v>44819</c:v>
                </c:pt>
                <c:pt idx="842">
                  <c:v>44818</c:v>
                </c:pt>
                <c:pt idx="843">
                  <c:v>44817</c:v>
                </c:pt>
                <c:pt idx="844">
                  <c:v>44816</c:v>
                </c:pt>
                <c:pt idx="845">
                  <c:v>44813</c:v>
                </c:pt>
                <c:pt idx="846">
                  <c:v>44812</c:v>
                </c:pt>
                <c:pt idx="847">
                  <c:v>44811</c:v>
                </c:pt>
                <c:pt idx="848">
                  <c:v>44810</c:v>
                </c:pt>
                <c:pt idx="849">
                  <c:v>44806</c:v>
                </c:pt>
                <c:pt idx="850">
                  <c:v>44805</c:v>
                </c:pt>
                <c:pt idx="851">
                  <c:v>44804</c:v>
                </c:pt>
                <c:pt idx="852">
                  <c:v>44803</c:v>
                </c:pt>
                <c:pt idx="853">
                  <c:v>44802</c:v>
                </c:pt>
                <c:pt idx="854">
                  <c:v>44799</c:v>
                </c:pt>
                <c:pt idx="855">
                  <c:v>44798</c:v>
                </c:pt>
                <c:pt idx="856">
                  <c:v>44797</c:v>
                </c:pt>
                <c:pt idx="857">
                  <c:v>44796</c:v>
                </c:pt>
                <c:pt idx="858">
                  <c:v>44795</c:v>
                </c:pt>
                <c:pt idx="859">
                  <c:v>44792</c:v>
                </c:pt>
                <c:pt idx="860">
                  <c:v>44791</c:v>
                </c:pt>
                <c:pt idx="861">
                  <c:v>44790</c:v>
                </c:pt>
                <c:pt idx="862">
                  <c:v>44789</c:v>
                </c:pt>
                <c:pt idx="863">
                  <c:v>44788</c:v>
                </c:pt>
                <c:pt idx="864">
                  <c:v>44785</c:v>
                </c:pt>
                <c:pt idx="865">
                  <c:v>44784</c:v>
                </c:pt>
                <c:pt idx="866">
                  <c:v>44783</c:v>
                </c:pt>
                <c:pt idx="867">
                  <c:v>44782</c:v>
                </c:pt>
                <c:pt idx="868">
                  <c:v>44781</c:v>
                </c:pt>
                <c:pt idx="869">
                  <c:v>44778</c:v>
                </c:pt>
                <c:pt idx="870">
                  <c:v>44777</c:v>
                </c:pt>
                <c:pt idx="871">
                  <c:v>44776</c:v>
                </c:pt>
                <c:pt idx="872">
                  <c:v>44775</c:v>
                </c:pt>
                <c:pt idx="873">
                  <c:v>44774</c:v>
                </c:pt>
                <c:pt idx="874">
                  <c:v>44771</c:v>
                </c:pt>
                <c:pt idx="875">
                  <c:v>44770</c:v>
                </c:pt>
                <c:pt idx="876">
                  <c:v>44769</c:v>
                </c:pt>
                <c:pt idx="877">
                  <c:v>44768</c:v>
                </c:pt>
                <c:pt idx="878">
                  <c:v>44767</c:v>
                </c:pt>
                <c:pt idx="879">
                  <c:v>44764</c:v>
                </c:pt>
                <c:pt idx="880">
                  <c:v>44763</c:v>
                </c:pt>
                <c:pt idx="881">
                  <c:v>44762</c:v>
                </c:pt>
                <c:pt idx="882">
                  <c:v>44761</c:v>
                </c:pt>
                <c:pt idx="883">
                  <c:v>44760</c:v>
                </c:pt>
                <c:pt idx="884">
                  <c:v>44757</c:v>
                </c:pt>
                <c:pt idx="885">
                  <c:v>44756</c:v>
                </c:pt>
                <c:pt idx="886">
                  <c:v>44755</c:v>
                </c:pt>
                <c:pt idx="887">
                  <c:v>44754</c:v>
                </c:pt>
                <c:pt idx="888">
                  <c:v>44753</c:v>
                </c:pt>
                <c:pt idx="889">
                  <c:v>44750</c:v>
                </c:pt>
                <c:pt idx="890">
                  <c:v>44749</c:v>
                </c:pt>
                <c:pt idx="891">
                  <c:v>44748</c:v>
                </c:pt>
                <c:pt idx="892">
                  <c:v>44747</c:v>
                </c:pt>
                <c:pt idx="893">
                  <c:v>44743</c:v>
                </c:pt>
                <c:pt idx="894">
                  <c:v>44742</c:v>
                </c:pt>
                <c:pt idx="895">
                  <c:v>44741</c:v>
                </c:pt>
                <c:pt idx="896">
                  <c:v>44740</c:v>
                </c:pt>
                <c:pt idx="897">
                  <c:v>44739</c:v>
                </c:pt>
                <c:pt idx="898">
                  <c:v>44736</c:v>
                </c:pt>
                <c:pt idx="899">
                  <c:v>44735</c:v>
                </c:pt>
                <c:pt idx="900">
                  <c:v>44734</c:v>
                </c:pt>
                <c:pt idx="901">
                  <c:v>44733</c:v>
                </c:pt>
                <c:pt idx="902">
                  <c:v>44729</c:v>
                </c:pt>
                <c:pt idx="903">
                  <c:v>44728</c:v>
                </c:pt>
                <c:pt idx="904">
                  <c:v>44727</c:v>
                </c:pt>
                <c:pt idx="905">
                  <c:v>44726</c:v>
                </c:pt>
                <c:pt idx="906">
                  <c:v>44725</c:v>
                </c:pt>
                <c:pt idx="907">
                  <c:v>44722</c:v>
                </c:pt>
                <c:pt idx="908">
                  <c:v>44721</c:v>
                </c:pt>
                <c:pt idx="909">
                  <c:v>44720</c:v>
                </c:pt>
                <c:pt idx="910">
                  <c:v>44719</c:v>
                </c:pt>
                <c:pt idx="911">
                  <c:v>44718</c:v>
                </c:pt>
                <c:pt idx="912">
                  <c:v>44715</c:v>
                </c:pt>
                <c:pt idx="913">
                  <c:v>44714</c:v>
                </c:pt>
                <c:pt idx="914">
                  <c:v>44713</c:v>
                </c:pt>
                <c:pt idx="915">
                  <c:v>44712</c:v>
                </c:pt>
                <c:pt idx="916">
                  <c:v>44708</c:v>
                </c:pt>
                <c:pt idx="917">
                  <c:v>44707</c:v>
                </c:pt>
                <c:pt idx="918">
                  <c:v>44706</c:v>
                </c:pt>
                <c:pt idx="919">
                  <c:v>44705</c:v>
                </c:pt>
                <c:pt idx="920">
                  <c:v>44704</c:v>
                </c:pt>
                <c:pt idx="921">
                  <c:v>44701</c:v>
                </c:pt>
                <c:pt idx="922">
                  <c:v>44700</c:v>
                </c:pt>
                <c:pt idx="923">
                  <c:v>44699</c:v>
                </c:pt>
                <c:pt idx="924">
                  <c:v>44698</c:v>
                </c:pt>
                <c:pt idx="925">
                  <c:v>44697</c:v>
                </c:pt>
                <c:pt idx="926">
                  <c:v>44694</c:v>
                </c:pt>
                <c:pt idx="927">
                  <c:v>44693</c:v>
                </c:pt>
                <c:pt idx="928">
                  <c:v>44692</c:v>
                </c:pt>
                <c:pt idx="929">
                  <c:v>44691</c:v>
                </c:pt>
                <c:pt idx="930">
                  <c:v>44690</c:v>
                </c:pt>
                <c:pt idx="931">
                  <c:v>44687</c:v>
                </c:pt>
                <c:pt idx="932">
                  <c:v>44686</c:v>
                </c:pt>
                <c:pt idx="933">
                  <c:v>44685</c:v>
                </c:pt>
                <c:pt idx="934">
                  <c:v>44684</c:v>
                </c:pt>
                <c:pt idx="935">
                  <c:v>44683</c:v>
                </c:pt>
                <c:pt idx="936">
                  <c:v>44680</c:v>
                </c:pt>
                <c:pt idx="937">
                  <c:v>44679</c:v>
                </c:pt>
                <c:pt idx="938">
                  <c:v>44678</c:v>
                </c:pt>
                <c:pt idx="939">
                  <c:v>44677</c:v>
                </c:pt>
                <c:pt idx="940">
                  <c:v>44676</c:v>
                </c:pt>
                <c:pt idx="941">
                  <c:v>44673</c:v>
                </c:pt>
                <c:pt idx="942">
                  <c:v>44672</c:v>
                </c:pt>
                <c:pt idx="943">
                  <c:v>44671</c:v>
                </c:pt>
                <c:pt idx="944">
                  <c:v>44670</c:v>
                </c:pt>
                <c:pt idx="945">
                  <c:v>44669</c:v>
                </c:pt>
                <c:pt idx="946">
                  <c:v>44665</c:v>
                </c:pt>
                <c:pt idx="947">
                  <c:v>44664</c:v>
                </c:pt>
                <c:pt idx="948">
                  <c:v>44663</c:v>
                </c:pt>
                <c:pt idx="949">
                  <c:v>44662</c:v>
                </c:pt>
                <c:pt idx="950">
                  <c:v>44659</c:v>
                </c:pt>
                <c:pt idx="951">
                  <c:v>44658</c:v>
                </c:pt>
                <c:pt idx="952">
                  <c:v>44657</c:v>
                </c:pt>
                <c:pt idx="953">
                  <c:v>44656</c:v>
                </c:pt>
                <c:pt idx="954">
                  <c:v>44655</c:v>
                </c:pt>
                <c:pt idx="955">
                  <c:v>44652</c:v>
                </c:pt>
                <c:pt idx="956">
                  <c:v>44651</c:v>
                </c:pt>
                <c:pt idx="957">
                  <c:v>44650</c:v>
                </c:pt>
                <c:pt idx="958">
                  <c:v>44649</c:v>
                </c:pt>
                <c:pt idx="959">
                  <c:v>44648</c:v>
                </c:pt>
                <c:pt idx="960">
                  <c:v>44645</c:v>
                </c:pt>
                <c:pt idx="961">
                  <c:v>44644</c:v>
                </c:pt>
                <c:pt idx="962">
                  <c:v>44643</c:v>
                </c:pt>
                <c:pt idx="963">
                  <c:v>44642</c:v>
                </c:pt>
                <c:pt idx="964">
                  <c:v>44641</c:v>
                </c:pt>
                <c:pt idx="965">
                  <c:v>44638</c:v>
                </c:pt>
                <c:pt idx="966">
                  <c:v>44637</c:v>
                </c:pt>
                <c:pt idx="967">
                  <c:v>44636</c:v>
                </c:pt>
                <c:pt idx="968">
                  <c:v>44635</c:v>
                </c:pt>
                <c:pt idx="969">
                  <c:v>44634</c:v>
                </c:pt>
                <c:pt idx="970">
                  <c:v>44631</c:v>
                </c:pt>
                <c:pt idx="971">
                  <c:v>44630</c:v>
                </c:pt>
                <c:pt idx="972">
                  <c:v>44629</c:v>
                </c:pt>
                <c:pt idx="973">
                  <c:v>44628</c:v>
                </c:pt>
                <c:pt idx="974">
                  <c:v>44627</c:v>
                </c:pt>
                <c:pt idx="975">
                  <c:v>44624</c:v>
                </c:pt>
                <c:pt idx="976">
                  <c:v>44623</c:v>
                </c:pt>
                <c:pt idx="977">
                  <c:v>44622</c:v>
                </c:pt>
                <c:pt idx="978">
                  <c:v>44621</c:v>
                </c:pt>
                <c:pt idx="979">
                  <c:v>44620</c:v>
                </c:pt>
                <c:pt idx="980">
                  <c:v>44617</c:v>
                </c:pt>
                <c:pt idx="981">
                  <c:v>44616</c:v>
                </c:pt>
                <c:pt idx="982">
                  <c:v>44615</c:v>
                </c:pt>
                <c:pt idx="983">
                  <c:v>44614</c:v>
                </c:pt>
                <c:pt idx="984">
                  <c:v>44610</c:v>
                </c:pt>
                <c:pt idx="985">
                  <c:v>44609</c:v>
                </c:pt>
                <c:pt idx="986">
                  <c:v>44608</c:v>
                </c:pt>
                <c:pt idx="987">
                  <c:v>44607</c:v>
                </c:pt>
                <c:pt idx="988">
                  <c:v>44606</c:v>
                </c:pt>
                <c:pt idx="989">
                  <c:v>44603</c:v>
                </c:pt>
                <c:pt idx="990">
                  <c:v>44602</c:v>
                </c:pt>
                <c:pt idx="991">
                  <c:v>44601</c:v>
                </c:pt>
                <c:pt idx="992">
                  <c:v>44600</c:v>
                </c:pt>
                <c:pt idx="993">
                  <c:v>44599</c:v>
                </c:pt>
                <c:pt idx="994">
                  <c:v>44596</c:v>
                </c:pt>
                <c:pt idx="995">
                  <c:v>44595</c:v>
                </c:pt>
                <c:pt idx="996">
                  <c:v>44594</c:v>
                </c:pt>
                <c:pt idx="997">
                  <c:v>44593</c:v>
                </c:pt>
                <c:pt idx="998">
                  <c:v>44592</c:v>
                </c:pt>
                <c:pt idx="999">
                  <c:v>44589</c:v>
                </c:pt>
                <c:pt idx="1000">
                  <c:v>44588</c:v>
                </c:pt>
                <c:pt idx="1001">
                  <c:v>44587</c:v>
                </c:pt>
                <c:pt idx="1002">
                  <c:v>44586</c:v>
                </c:pt>
                <c:pt idx="1003">
                  <c:v>44585</c:v>
                </c:pt>
                <c:pt idx="1004">
                  <c:v>44582</c:v>
                </c:pt>
                <c:pt idx="1005">
                  <c:v>44581</c:v>
                </c:pt>
                <c:pt idx="1006">
                  <c:v>44580</c:v>
                </c:pt>
                <c:pt idx="1007">
                  <c:v>44579</c:v>
                </c:pt>
                <c:pt idx="1008">
                  <c:v>44575</c:v>
                </c:pt>
                <c:pt idx="1009">
                  <c:v>44574</c:v>
                </c:pt>
                <c:pt idx="1010">
                  <c:v>44573</c:v>
                </c:pt>
                <c:pt idx="1011">
                  <c:v>44572</c:v>
                </c:pt>
                <c:pt idx="1012">
                  <c:v>44571</c:v>
                </c:pt>
                <c:pt idx="1013">
                  <c:v>44568</c:v>
                </c:pt>
                <c:pt idx="1014">
                  <c:v>44567</c:v>
                </c:pt>
                <c:pt idx="1015">
                  <c:v>44566</c:v>
                </c:pt>
                <c:pt idx="1016">
                  <c:v>44565</c:v>
                </c:pt>
                <c:pt idx="1017">
                  <c:v>44564</c:v>
                </c:pt>
                <c:pt idx="1018">
                  <c:v>44561</c:v>
                </c:pt>
                <c:pt idx="1019">
                  <c:v>44560</c:v>
                </c:pt>
                <c:pt idx="1020">
                  <c:v>44559</c:v>
                </c:pt>
                <c:pt idx="1021">
                  <c:v>44558</c:v>
                </c:pt>
                <c:pt idx="1022">
                  <c:v>44557</c:v>
                </c:pt>
                <c:pt idx="1023">
                  <c:v>44553</c:v>
                </c:pt>
                <c:pt idx="1024">
                  <c:v>44552</c:v>
                </c:pt>
                <c:pt idx="1025">
                  <c:v>44551</c:v>
                </c:pt>
                <c:pt idx="1026">
                  <c:v>44550</c:v>
                </c:pt>
                <c:pt idx="1027">
                  <c:v>44547</c:v>
                </c:pt>
                <c:pt idx="1028">
                  <c:v>44546</c:v>
                </c:pt>
                <c:pt idx="1029">
                  <c:v>44545</c:v>
                </c:pt>
                <c:pt idx="1030">
                  <c:v>44544</c:v>
                </c:pt>
                <c:pt idx="1031">
                  <c:v>44543</c:v>
                </c:pt>
                <c:pt idx="1032">
                  <c:v>44540</c:v>
                </c:pt>
                <c:pt idx="1033">
                  <c:v>44539</c:v>
                </c:pt>
                <c:pt idx="1034">
                  <c:v>44538</c:v>
                </c:pt>
                <c:pt idx="1035">
                  <c:v>44537</c:v>
                </c:pt>
                <c:pt idx="1036">
                  <c:v>44536</c:v>
                </c:pt>
                <c:pt idx="1037">
                  <c:v>44533</c:v>
                </c:pt>
                <c:pt idx="1038">
                  <c:v>44532</c:v>
                </c:pt>
                <c:pt idx="1039">
                  <c:v>44531</c:v>
                </c:pt>
                <c:pt idx="1040">
                  <c:v>44530</c:v>
                </c:pt>
                <c:pt idx="1041">
                  <c:v>44529</c:v>
                </c:pt>
                <c:pt idx="1042">
                  <c:v>44526</c:v>
                </c:pt>
                <c:pt idx="1043">
                  <c:v>44524</c:v>
                </c:pt>
                <c:pt idx="1044">
                  <c:v>44523</c:v>
                </c:pt>
                <c:pt idx="1045">
                  <c:v>44522</c:v>
                </c:pt>
                <c:pt idx="1046">
                  <c:v>44519</c:v>
                </c:pt>
                <c:pt idx="1047">
                  <c:v>44518</c:v>
                </c:pt>
                <c:pt idx="1048">
                  <c:v>44517</c:v>
                </c:pt>
                <c:pt idx="1049">
                  <c:v>44516</c:v>
                </c:pt>
                <c:pt idx="1050">
                  <c:v>44515</c:v>
                </c:pt>
                <c:pt idx="1051">
                  <c:v>44512</c:v>
                </c:pt>
                <c:pt idx="1052">
                  <c:v>44511</c:v>
                </c:pt>
                <c:pt idx="1053">
                  <c:v>44510</c:v>
                </c:pt>
                <c:pt idx="1054">
                  <c:v>44509</c:v>
                </c:pt>
                <c:pt idx="1055">
                  <c:v>44508</c:v>
                </c:pt>
                <c:pt idx="1056">
                  <c:v>44505</c:v>
                </c:pt>
                <c:pt idx="1057">
                  <c:v>44504</c:v>
                </c:pt>
                <c:pt idx="1058">
                  <c:v>44503</c:v>
                </c:pt>
                <c:pt idx="1059">
                  <c:v>44502</c:v>
                </c:pt>
                <c:pt idx="1060">
                  <c:v>44501</c:v>
                </c:pt>
                <c:pt idx="1061">
                  <c:v>44498</c:v>
                </c:pt>
                <c:pt idx="1062">
                  <c:v>44497</c:v>
                </c:pt>
                <c:pt idx="1063">
                  <c:v>44496</c:v>
                </c:pt>
                <c:pt idx="1064">
                  <c:v>44495</c:v>
                </c:pt>
                <c:pt idx="1065">
                  <c:v>44494</c:v>
                </c:pt>
                <c:pt idx="1066">
                  <c:v>44491</c:v>
                </c:pt>
                <c:pt idx="1067">
                  <c:v>44490</c:v>
                </c:pt>
                <c:pt idx="1068">
                  <c:v>44489</c:v>
                </c:pt>
                <c:pt idx="1069">
                  <c:v>44488</c:v>
                </c:pt>
                <c:pt idx="1070">
                  <c:v>44487</c:v>
                </c:pt>
                <c:pt idx="1071">
                  <c:v>44484</c:v>
                </c:pt>
                <c:pt idx="1072">
                  <c:v>44483</c:v>
                </c:pt>
                <c:pt idx="1073">
                  <c:v>44482</c:v>
                </c:pt>
                <c:pt idx="1074">
                  <c:v>44481</c:v>
                </c:pt>
                <c:pt idx="1075">
                  <c:v>44480</c:v>
                </c:pt>
                <c:pt idx="1076">
                  <c:v>44477</c:v>
                </c:pt>
                <c:pt idx="1077">
                  <c:v>44476</c:v>
                </c:pt>
                <c:pt idx="1078">
                  <c:v>44475</c:v>
                </c:pt>
                <c:pt idx="1079">
                  <c:v>44474</c:v>
                </c:pt>
                <c:pt idx="1080">
                  <c:v>44473</c:v>
                </c:pt>
                <c:pt idx="1081">
                  <c:v>44470</c:v>
                </c:pt>
                <c:pt idx="1082">
                  <c:v>44469</c:v>
                </c:pt>
                <c:pt idx="1083">
                  <c:v>44468</c:v>
                </c:pt>
                <c:pt idx="1084">
                  <c:v>44467</c:v>
                </c:pt>
                <c:pt idx="1085">
                  <c:v>44466</c:v>
                </c:pt>
                <c:pt idx="1086">
                  <c:v>44463</c:v>
                </c:pt>
                <c:pt idx="1087">
                  <c:v>44462</c:v>
                </c:pt>
                <c:pt idx="1088">
                  <c:v>44461</c:v>
                </c:pt>
                <c:pt idx="1089">
                  <c:v>44460</c:v>
                </c:pt>
                <c:pt idx="1090">
                  <c:v>44459</c:v>
                </c:pt>
                <c:pt idx="1091">
                  <c:v>44456</c:v>
                </c:pt>
                <c:pt idx="1092">
                  <c:v>44455</c:v>
                </c:pt>
                <c:pt idx="1093">
                  <c:v>44454</c:v>
                </c:pt>
                <c:pt idx="1094">
                  <c:v>44453</c:v>
                </c:pt>
                <c:pt idx="1095">
                  <c:v>44452</c:v>
                </c:pt>
                <c:pt idx="1096">
                  <c:v>44449</c:v>
                </c:pt>
                <c:pt idx="1097">
                  <c:v>44448</c:v>
                </c:pt>
                <c:pt idx="1098">
                  <c:v>44447</c:v>
                </c:pt>
                <c:pt idx="1099">
                  <c:v>44446</c:v>
                </c:pt>
                <c:pt idx="1100">
                  <c:v>44442</c:v>
                </c:pt>
                <c:pt idx="1101">
                  <c:v>44441</c:v>
                </c:pt>
                <c:pt idx="1102">
                  <c:v>44440</c:v>
                </c:pt>
                <c:pt idx="1103">
                  <c:v>44439</c:v>
                </c:pt>
                <c:pt idx="1104">
                  <c:v>44438</c:v>
                </c:pt>
                <c:pt idx="1105">
                  <c:v>44435</c:v>
                </c:pt>
                <c:pt idx="1106">
                  <c:v>44434</c:v>
                </c:pt>
                <c:pt idx="1107">
                  <c:v>44433</c:v>
                </c:pt>
                <c:pt idx="1108">
                  <c:v>44432</c:v>
                </c:pt>
                <c:pt idx="1109">
                  <c:v>44431</c:v>
                </c:pt>
                <c:pt idx="1110">
                  <c:v>44428</c:v>
                </c:pt>
                <c:pt idx="1111">
                  <c:v>44427</c:v>
                </c:pt>
                <c:pt idx="1112">
                  <c:v>44426</c:v>
                </c:pt>
                <c:pt idx="1113">
                  <c:v>44425</c:v>
                </c:pt>
                <c:pt idx="1114">
                  <c:v>44424</c:v>
                </c:pt>
                <c:pt idx="1115">
                  <c:v>44421</c:v>
                </c:pt>
                <c:pt idx="1116">
                  <c:v>44420</c:v>
                </c:pt>
                <c:pt idx="1117">
                  <c:v>44419</c:v>
                </c:pt>
                <c:pt idx="1118">
                  <c:v>44418</c:v>
                </c:pt>
                <c:pt idx="1119">
                  <c:v>44417</c:v>
                </c:pt>
                <c:pt idx="1120">
                  <c:v>44414</c:v>
                </c:pt>
                <c:pt idx="1121">
                  <c:v>44413</c:v>
                </c:pt>
                <c:pt idx="1122">
                  <c:v>44412</c:v>
                </c:pt>
                <c:pt idx="1123">
                  <c:v>44411</c:v>
                </c:pt>
                <c:pt idx="1124">
                  <c:v>44410</c:v>
                </c:pt>
                <c:pt idx="1125">
                  <c:v>44407</c:v>
                </c:pt>
                <c:pt idx="1126">
                  <c:v>44406</c:v>
                </c:pt>
                <c:pt idx="1127">
                  <c:v>44405</c:v>
                </c:pt>
                <c:pt idx="1128">
                  <c:v>44404</c:v>
                </c:pt>
                <c:pt idx="1129">
                  <c:v>44403</c:v>
                </c:pt>
                <c:pt idx="1130">
                  <c:v>44400</c:v>
                </c:pt>
                <c:pt idx="1131">
                  <c:v>44399</c:v>
                </c:pt>
                <c:pt idx="1132">
                  <c:v>44398</c:v>
                </c:pt>
                <c:pt idx="1133">
                  <c:v>44397</c:v>
                </c:pt>
                <c:pt idx="1134">
                  <c:v>44396</c:v>
                </c:pt>
                <c:pt idx="1135">
                  <c:v>44393</c:v>
                </c:pt>
                <c:pt idx="1136">
                  <c:v>44392</c:v>
                </c:pt>
                <c:pt idx="1137">
                  <c:v>44391</c:v>
                </c:pt>
                <c:pt idx="1138">
                  <c:v>44390</c:v>
                </c:pt>
                <c:pt idx="1139">
                  <c:v>44389</c:v>
                </c:pt>
                <c:pt idx="1140">
                  <c:v>44386</c:v>
                </c:pt>
                <c:pt idx="1141">
                  <c:v>44385</c:v>
                </c:pt>
                <c:pt idx="1142">
                  <c:v>44384</c:v>
                </c:pt>
                <c:pt idx="1143">
                  <c:v>44383</c:v>
                </c:pt>
                <c:pt idx="1144">
                  <c:v>44379</c:v>
                </c:pt>
                <c:pt idx="1145">
                  <c:v>44378</c:v>
                </c:pt>
                <c:pt idx="1146">
                  <c:v>44377</c:v>
                </c:pt>
                <c:pt idx="1147">
                  <c:v>44376</c:v>
                </c:pt>
                <c:pt idx="1148">
                  <c:v>44375</c:v>
                </c:pt>
                <c:pt idx="1149">
                  <c:v>44372</c:v>
                </c:pt>
                <c:pt idx="1150">
                  <c:v>44371</c:v>
                </c:pt>
                <c:pt idx="1151">
                  <c:v>44370</c:v>
                </c:pt>
                <c:pt idx="1152">
                  <c:v>44369</c:v>
                </c:pt>
                <c:pt idx="1153">
                  <c:v>44368</c:v>
                </c:pt>
                <c:pt idx="1154">
                  <c:v>44365</c:v>
                </c:pt>
                <c:pt idx="1155">
                  <c:v>44364</c:v>
                </c:pt>
                <c:pt idx="1156">
                  <c:v>44363</c:v>
                </c:pt>
                <c:pt idx="1157">
                  <c:v>44362</c:v>
                </c:pt>
                <c:pt idx="1158">
                  <c:v>44361</c:v>
                </c:pt>
                <c:pt idx="1159">
                  <c:v>44358</c:v>
                </c:pt>
                <c:pt idx="1160">
                  <c:v>44357</c:v>
                </c:pt>
                <c:pt idx="1161">
                  <c:v>44356</c:v>
                </c:pt>
                <c:pt idx="1162">
                  <c:v>44355</c:v>
                </c:pt>
                <c:pt idx="1163">
                  <c:v>44354</c:v>
                </c:pt>
                <c:pt idx="1164">
                  <c:v>44351</c:v>
                </c:pt>
                <c:pt idx="1165">
                  <c:v>44350</c:v>
                </c:pt>
                <c:pt idx="1166">
                  <c:v>44349</c:v>
                </c:pt>
                <c:pt idx="1167">
                  <c:v>44348</c:v>
                </c:pt>
                <c:pt idx="1168">
                  <c:v>44344</c:v>
                </c:pt>
                <c:pt idx="1169">
                  <c:v>44343</c:v>
                </c:pt>
                <c:pt idx="1170">
                  <c:v>44342</c:v>
                </c:pt>
                <c:pt idx="1171">
                  <c:v>44341</c:v>
                </c:pt>
                <c:pt idx="1172">
                  <c:v>44340</c:v>
                </c:pt>
                <c:pt idx="1173">
                  <c:v>44337</c:v>
                </c:pt>
                <c:pt idx="1174">
                  <c:v>44336</c:v>
                </c:pt>
                <c:pt idx="1175">
                  <c:v>44335</c:v>
                </c:pt>
                <c:pt idx="1176">
                  <c:v>44334</c:v>
                </c:pt>
                <c:pt idx="1177">
                  <c:v>44333</c:v>
                </c:pt>
                <c:pt idx="1178">
                  <c:v>44330</c:v>
                </c:pt>
                <c:pt idx="1179">
                  <c:v>44329</c:v>
                </c:pt>
                <c:pt idx="1180">
                  <c:v>44328</c:v>
                </c:pt>
                <c:pt idx="1181">
                  <c:v>44327</c:v>
                </c:pt>
                <c:pt idx="1182">
                  <c:v>44326</c:v>
                </c:pt>
                <c:pt idx="1183">
                  <c:v>44323</c:v>
                </c:pt>
                <c:pt idx="1184">
                  <c:v>44322</c:v>
                </c:pt>
                <c:pt idx="1185">
                  <c:v>44321</c:v>
                </c:pt>
                <c:pt idx="1186">
                  <c:v>44320</c:v>
                </c:pt>
                <c:pt idx="1187">
                  <c:v>44319</c:v>
                </c:pt>
                <c:pt idx="1188">
                  <c:v>44316</c:v>
                </c:pt>
                <c:pt idx="1189">
                  <c:v>44315</c:v>
                </c:pt>
                <c:pt idx="1190">
                  <c:v>44314</c:v>
                </c:pt>
                <c:pt idx="1191">
                  <c:v>44313</c:v>
                </c:pt>
                <c:pt idx="1192">
                  <c:v>44312</c:v>
                </c:pt>
                <c:pt idx="1193">
                  <c:v>44309</c:v>
                </c:pt>
                <c:pt idx="1194">
                  <c:v>44308</c:v>
                </c:pt>
                <c:pt idx="1195">
                  <c:v>44307</c:v>
                </c:pt>
                <c:pt idx="1196">
                  <c:v>44306</c:v>
                </c:pt>
                <c:pt idx="1197">
                  <c:v>44305</c:v>
                </c:pt>
                <c:pt idx="1198">
                  <c:v>44302</c:v>
                </c:pt>
                <c:pt idx="1199">
                  <c:v>44301</c:v>
                </c:pt>
                <c:pt idx="1200">
                  <c:v>44300</c:v>
                </c:pt>
                <c:pt idx="1201">
                  <c:v>44299</c:v>
                </c:pt>
                <c:pt idx="1202">
                  <c:v>44298</c:v>
                </c:pt>
                <c:pt idx="1203">
                  <c:v>44295</c:v>
                </c:pt>
                <c:pt idx="1204">
                  <c:v>44294</c:v>
                </c:pt>
                <c:pt idx="1205">
                  <c:v>44293</c:v>
                </c:pt>
                <c:pt idx="1206">
                  <c:v>44292</c:v>
                </c:pt>
                <c:pt idx="1207">
                  <c:v>44291</c:v>
                </c:pt>
                <c:pt idx="1208">
                  <c:v>44287</c:v>
                </c:pt>
                <c:pt idx="1209">
                  <c:v>44286</c:v>
                </c:pt>
                <c:pt idx="1210">
                  <c:v>44285</c:v>
                </c:pt>
                <c:pt idx="1211">
                  <c:v>44284</c:v>
                </c:pt>
                <c:pt idx="1212">
                  <c:v>44281</c:v>
                </c:pt>
                <c:pt idx="1213">
                  <c:v>44280</c:v>
                </c:pt>
                <c:pt idx="1214">
                  <c:v>44279</c:v>
                </c:pt>
                <c:pt idx="1215">
                  <c:v>44278</c:v>
                </c:pt>
                <c:pt idx="1216">
                  <c:v>44277</c:v>
                </c:pt>
                <c:pt idx="1217">
                  <c:v>44274</c:v>
                </c:pt>
                <c:pt idx="1218">
                  <c:v>44273</c:v>
                </c:pt>
                <c:pt idx="1219">
                  <c:v>44272</c:v>
                </c:pt>
                <c:pt idx="1220">
                  <c:v>44271</c:v>
                </c:pt>
                <c:pt idx="1221">
                  <c:v>44270</c:v>
                </c:pt>
                <c:pt idx="1222">
                  <c:v>44267</c:v>
                </c:pt>
                <c:pt idx="1223">
                  <c:v>44266</c:v>
                </c:pt>
                <c:pt idx="1224">
                  <c:v>44265</c:v>
                </c:pt>
                <c:pt idx="1225">
                  <c:v>44264</c:v>
                </c:pt>
                <c:pt idx="1226">
                  <c:v>44263</c:v>
                </c:pt>
                <c:pt idx="1227">
                  <c:v>44260</c:v>
                </c:pt>
                <c:pt idx="1228">
                  <c:v>44259</c:v>
                </c:pt>
                <c:pt idx="1229">
                  <c:v>44258</c:v>
                </c:pt>
                <c:pt idx="1230">
                  <c:v>44257</c:v>
                </c:pt>
                <c:pt idx="1231">
                  <c:v>44256</c:v>
                </c:pt>
                <c:pt idx="1232">
                  <c:v>44253</c:v>
                </c:pt>
                <c:pt idx="1233">
                  <c:v>44252</c:v>
                </c:pt>
                <c:pt idx="1234">
                  <c:v>44251</c:v>
                </c:pt>
                <c:pt idx="1235">
                  <c:v>44250</c:v>
                </c:pt>
                <c:pt idx="1236">
                  <c:v>44249</c:v>
                </c:pt>
                <c:pt idx="1237">
                  <c:v>44246</c:v>
                </c:pt>
                <c:pt idx="1238">
                  <c:v>44245</c:v>
                </c:pt>
                <c:pt idx="1239">
                  <c:v>44244</c:v>
                </c:pt>
                <c:pt idx="1240">
                  <c:v>44243</c:v>
                </c:pt>
                <c:pt idx="1241">
                  <c:v>44239</c:v>
                </c:pt>
                <c:pt idx="1242">
                  <c:v>44238</c:v>
                </c:pt>
                <c:pt idx="1243">
                  <c:v>44237</c:v>
                </c:pt>
                <c:pt idx="1244">
                  <c:v>44236</c:v>
                </c:pt>
                <c:pt idx="1245">
                  <c:v>44235</c:v>
                </c:pt>
                <c:pt idx="1246">
                  <c:v>44232</c:v>
                </c:pt>
                <c:pt idx="1247">
                  <c:v>44231</c:v>
                </c:pt>
                <c:pt idx="1248">
                  <c:v>44230</c:v>
                </c:pt>
                <c:pt idx="1249">
                  <c:v>44229</c:v>
                </c:pt>
                <c:pt idx="1250">
                  <c:v>44228</c:v>
                </c:pt>
                <c:pt idx="1251">
                  <c:v>44225</c:v>
                </c:pt>
                <c:pt idx="1252">
                  <c:v>44224</c:v>
                </c:pt>
              </c:numCache>
            </c:numRef>
          </c:cat>
          <c:val>
            <c:numRef>
              <c:f>'Share Price Performance'!$AG$3:$AG$1255</c:f>
              <c:numCache>
                <c:formatCode>0.00%</c:formatCode>
                <c:ptCount val="1253"/>
                <c:pt idx="0">
                  <c:v>0.19768867098581697</c:v>
                </c:pt>
                <c:pt idx="1">
                  <c:v>0.20031518122920675</c:v>
                </c:pt>
                <c:pt idx="2">
                  <c:v>0.19103484503589557</c:v>
                </c:pt>
                <c:pt idx="3">
                  <c:v>0.19558746279110492</c:v>
                </c:pt>
                <c:pt idx="4">
                  <c:v>0.19646296620556819</c:v>
                </c:pt>
                <c:pt idx="5">
                  <c:v>0.21747504815268784</c:v>
                </c:pt>
                <c:pt idx="6">
                  <c:v>0.22360357205393094</c:v>
                </c:pt>
                <c:pt idx="7">
                  <c:v>0.21274732971458599</c:v>
                </c:pt>
                <c:pt idx="8">
                  <c:v>0.21729994746979509</c:v>
                </c:pt>
                <c:pt idx="9">
                  <c:v>0.20819471195937667</c:v>
                </c:pt>
                <c:pt idx="10">
                  <c:v>0.20224128874102604</c:v>
                </c:pt>
                <c:pt idx="11">
                  <c:v>0.18122920679390639</c:v>
                </c:pt>
                <c:pt idx="12">
                  <c:v>0.18508142181754522</c:v>
                </c:pt>
                <c:pt idx="13">
                  <c:v>0.16862195762563467</c:v>
                </c:pt>
                <c:pt idx="14">
                  <c:v>0.18735773069514977</c:v>
                </c:pt>
                <c:pt idx="15">
                  <c:v>0.19471195937664165</c:v>
                </c:pt>
                <c:pt idx="16">
                  <c:v>0.20381719488706007</c:v>
                </c:pt>
                <c:pt idx="17">
                  <c:v>0.20766940991069865</c:v>
                </c:pt>
                <c:pt idx="18">
                  <c:v>0.22360357205393094</c:v>
                </c:pt>
                <c:pt idx="19">
                  <c:v>0.21817545088425835</c:v>
                </c:pt>
                <c:pt idx="20">
                  <c:v>0.20574330239887936</c:v>
                </c:pt>
                <c:pt idx="21">
                  <c:v>0.23148310278410084</c:v>
                </c:pt>
                <c:pt idx="22">
                  <c:v>0.22658028366310626</c:v>
                </c:pt>
                <c:pt idx="23">
                  <c:v>0.22412887410260895</c:v>
                </c:pt>
                <c:pt idx="24">
                  <c:v>0.22920679390649629</c:v>
                </c:pt>
                <c:pt idx="25">
                  <c:v>0.23393451234459814</c:v>
                </c:pt>
                <c:pt idx="26">
                  <c:v>0.24303974785501656</c:v>
                </c:pt>
                <c:pt idx="27">
                  <c:v>0.24093853966030476</c:v>
                </c:pt>
                <c:pt idx="28">
                  <c:v>0.23358431097881288</c:v>
                </c:pt>
                <c:pt idx="29">
                  <c:v>0.23901243214848547</c:v>
                </c:pt>
                <c:pt idx="30">
                  <c:v>0.24216424444055329</c:v>
                </c:pt>
                <c:pt idx="31">
                  <c:v>0.25529679565750302</c:v>
                </c:pt>
                <c:pt idx="32">
                  <c:v>0.28769042199264588</c:v>
                </c:pt>
                <c:pt idx="33">
                  <c:v>0.25949921204692711</c:v>
                </c:pt>
                <c:pt idx="34">
                  <c:v>0.25984941341271239</c:v>
                </c:pt>
                <c:pt idx="35">
                  <c:v>0.24794256697601114</c:v>
                </c:pt>
                <c:pt idx="36">
                  <c:v>0.25389599019436176</c:v>
                </c:pt>
                <c:pt idx="37">
                  <c:v>0.2675538434599895</c:v>
                </c:pt>
                <c:pt idx="38">
                  <c:v>0.26457713185081422</c:v>
                </c:pt>
                <c:pt idx="39">
                  <c:v>0.26125021887585365</c:v>
                </c:pt>
                <c:pt idx="40">
                  <c:v>0.22465417615128697</c:v>
                </c:pt>
                <c:pt idx="41">
                  <c:v>0.2346349150761689</c:v>
                </c:pt>
                <c:pt idx="42">
                  <c:v>0.19050954298721756</c:v>
                </c:pt>
                <c:pt idx="43">
                  <c:v>0.18770793206093503</c:v>
                </c:pt>
                <c:pt idx="44">
                  <c:v>0.18000350201365786</c:v>
                </c:pt>
                <c:pt idx="45">
                  <c:v>0.19173524776746634</c:v>
                </c:pt>
                <c:pt idx="46">
                  <c:v>0.20259149010681154</c:v>
                </c:pt>
                <c:pt idx="47">
                  <c:v>0.23288390824724212</c:v>
                </c:pt>
                <c:pt idx="48">
                  <c:v>0.21064612151987394</c:v>
                </c:pt>
                <c:pt idx="49">
                  <c:v>0.20626860444755737</c:v>
                </c:pt>
                <c:pt idx="50">
                  <c:v>0.21134652425144471</c:v>
                </c:pt>
                <c:pt idx="51">
                  <c:v>0.18613202591490099</c:v>
                </c:pt>
                <c:pt idx="52">
                  <c:v>0.19348625459639288</c:v>
                </c:pt>
                <c:pt idx="53">
                  <c:v>0.173699877429522</c:v>
                </c:pt>
                <c:pt idx="54">
                  <c:v>0.15969182279810901</c:v>
                </c:pt>
                <c:pt idx="55">
                  <c:v>0.15181229206793909</c:v>
                </c:pt>
                <c:pt idx="56">
                  <c:v>0.15023638592190508</c:v>
                </c:pt>
                <c:pt idx="57">
                  <c:v>0.17334967606373675</c:v>
                </c:pt>
                <c:pt idx="58">
                  <c:v>0.15601470845736293</c:v>
                </c:pt>
                <c:pt idx="59">
                  <c:v>0.16844685694274217</c:v>
                </c:pt>
                <c:pt idx="60">
                  <c:v>0.1796533006478726</c:v>
                </c:pt>
                <c:pt idx="61">
                  <c:v>0.18052880406233587</c:v>
                </c:pt>
                <c:pt idx="62">
                  <c:v>0.18105410611101388</c:v>
                </c:pt>
                <c:pt idx="63">
                  <c:v>0.18490632113465247</c:v>
                </c:pt>
                <c:pt idx="64">
                  <c:v>0.1817545088425844</c:v>
                </c:pt>
                <c:pt idx="65">
                  <c:v>0.1864822272806865</c:v>
                </c:pt>
                <c:pt idx="66">
                  <c:v>0.17982840133076511</c:v>
                </c:pt>
                <c:pt idx="67">
                  <c:v>0.18052880406233587</c:v>
                </c:pt>
                <c:pt idx="68">
                  <c:v>0.2134477324461565</c:v>
                </c:pt>
                <c:pt idx="69">
                  <c:v>0.20241638942391879</c:v>
                </c:pt>
                <c:pt idx="70">
                  <c:v>0.16949746104009819</c:v>
                </c:pt>
                <c:pt idx="71">
                  <c:v>0.17037296445456143</c:v>
                </c:pt>
                <c:pt idx="72">
                  <c:v>0.16704605147960089</c:v>
                </c:pt>
                <c:pt idx="73">
                  <c:v>0.17842759586762386</c:v>
                </c:pt>
                <c:pt idx="74">
                  <c:v>0.17772719313605334</c:v>
                </c:pt>
                <c:pt idx="75">
                  <c:v>0.20591840308177212</c:v>
                </c:pt>
                <c:pt idx="76">
                  <c:v>0.19908947644895822</c:v>
                </c:pt>
                <c:pt idx="77">
                  <c:v>0.18508142181754522</c:v>
                </c:pt>
                <c:pt idx="78">
                  <c:v>0.15846611801786023</c:v>
                </c:pt>
                <c:pt idx="79">
                  <c:v>0.12309578007354231</c:v>
                </c:pt>
                <c:pt idx="80">
                  <c:v>0.14866047977587105</c:v>
                </c:pt>
                <c:pt idx="81">
                  <c:v>0.13657853265627731</c:v>
                </c:pt>
                <c:pt idx="82">
                  <c:v>0.13045000875503421</c:v>
                </c:pt>
                <c:pt idx="83">
                  <c:v>0.12922430397478543</c:v>
                </c:pt>
                <c:pt idx="84">
                  <c:v>0.12327088075643507</c:v>
                </c:pt>
                <c:pt idx="85">
                  <c:v>0.13255121694974623</c:v>
                </c:pt>
                <c:pt idx="86">
                  <c:v>0.11644195412362106</c:v>
                </c:pt>
                <c:pt idx="87">
                  <c:v>0.10190859744353004</c:v>
                </c:pt>
                <c:pt idx="88">
                  <c:v>0.11871826300122573</c:v>
                </c:pt>
                <c:pt idx="89">
                  <c:v>0.11801786026965509</c:v>
                </c:pt>
                <c:pt idx="90">
                  <c:v>0.1185431623183331</c:v>
                </c:pt>
                <c:pt idx="91">
                  <c:v>0.10173349676063741</c:v>
                </c:pt>
                <c:pt idx="92">
                  <c:v>0.11153913500262647</c:v>
                </c:pt>
                <c:pt idx="93">
                  <c:v>8.4223428471371084E-2</c:v>
                </c:pt>
                <c:pt idx="94">
                  <c:v>8.3172824374015061E-2</c:v>
                </c:pt>
                <c:pt idx="95">
                  <c:v>8.5974435300297733E-2</c:v>
                </c:pt>
                <c:pt idx="96">
                  <c:v>0.10488530905270534</c:v>
                </c:pt>
                <c:pt idx="97">
                  <c:v>8.7375240763439013E-2</c:v>
                </c:pt>
                <c:pt idx="98">
                  <c:v>9.2803361933111492E-2</c:v>
                </c:pt>
                <c:pt idx="99">
                  <c:v>9.4379268079145526E-2</c:v>
                </c:pt>
                <c:pt idx="100">
                  <c:v>0.10891262475923655</c:v>
                </c:pt>
                <c:pt idx="101">
                  <c:v>0.10400980563824196</c:v>
                </c:pt>
                <c:pt idx="102">
                  <c:v>9.6655576956750186E-2</c:v>
                </c:pt>
                <c:pt idx="103">
                  <c:v>9.8931885834354735E-2</c:v>
                </c:pt>
                <c:pt idx="104">
                  <c:v>9.8406583785676724E-2</c:v>
                </c:pt>
                <c:pt idx="105">
                  <c:v>0.11013832953948519</c:v>
                </c:pt>
                <c:pt idx="106">
                  <c:v>0.11696725617229907</c:v>
                </c:pt>
                <c:pt idx="107">
                  <c:v>0.11626685344072843</c:v>
                </c:pt>
                <c:pt idx="108">
                  <c:v>0.16547014533356685</c:v>
                </c:pt>
                <c:pt idx="109">
                  <c:v>0.15286289616529511</c:v>
                </c:pt>
                <c:pt idx="110">
                  <c:v>0.14323235860619868</c:v>
                </c:pt>
                <c:pt idx="111">
                  <c:v>0.14130625109437939</c:v>
                </c:pt>
                <c:pt idx="112">
                  <c:v>0.14725967431272977</c:v>
                </c:pt>
                <c:pt idx="113">
                  <c:v>0.13482752582735077</c:v>
                </c:pt>
                <c:pt idx="114">
                  <c:v>0.14060584836280865</c:v>
                </c:pt>
                <c:pt idx="115">
                  <c:v>0.12939940465767819</c:v>
                </c:pt>
                <c:pt idx="116">
                  <c:v>0.13938014358255987</c:v>
                </c:pt>
                <c:pt idx="117">
                  <c:v>0.20119068464367001</c:v>
                </c:pt>
                <c:pt idx="118">
                  <c:v>0.19348625459639288</c:v>
                </c:pt>
                <c:pt idx="119">
                  <c:v>0.21082122220276669</c:v>
                </c:pt>
                <c:pt idx="120">
                  <c:v>0.19103484503589557</c:v>
                </c:pt>
                <c:pt idx="121">
                  <c:v>0.18823323410961304</c:v>
                </c:pt>
                <c:pt idx="122">
                  <c:v>0.20311679215548931</c:v>
                </c:pt>
                <c:pt idx="123">
                  <c:v>0.2050428996673086</c:v>
                </c:pt>
                <c:pt idx="124">
                  <c:v>0.20907021537383991</c:v>
                </c:pt>
                <c:pt idx="125">
                  <c:v>0.21800035020136585</c:v>
                </c:pt>
                <c:pt idx="126">
                  <c:v>0.22605498161442825</c:v>
                </c:pt>
                <c:pt idx="127">
                  <c:v>0.24566625809840661</c:v>
                </c:pt>
                <c:pt idx="128">
                  <c:v>0.24916827175625991</c:v>
                </c:pt>
                <c:pt idx="129">
                  <c:v>0.20644370513045013</c:v>
                </c:pt>
                <c:pt idx="130">
                  <c:v>0.21064612151987394</c:v>
                </c:pt>
                <c:pt idx="131">
                  <c:v>0.21817545088425835</c:v>
                </c:pt>
                <c:pt idx="132">
                  <c:v>0.18998424093853955</c:v>
                </c:pt>
                <c:pt idx="133">
                  <c:v>0.17317457538084399</c:v>
                </c:pt>
                <c:pt idx="134">
                  <c:v>0.17842759586762386</c:v>
                </c:pt>
                <c:pt idx="135">
                  <c:v>0.17912799859919462</c:v>
                </c:pt>
                <c:pt idx="136">
                  <c:v>0.18630712659779375</c:v>
                </c:pt>
                <c:pt idx="137">
                  <c:v>0.17755209245316059</c:v>
                </c:pt>
                <c:pt idx="138">
                  <c:v>0.19418665732796364</c:v>
                </c:pt>
                <c:pt idx="139">
                  <c:v>0.18823323410961304</c:v>
                </c:pt>
                <c:pt idx="140">
                  <c:v>0.20679390649623539</c:v>
                </c:pt>
                <c:pt idx="141">
                  <c:v>0.19541236210821217</c:v>
                </c:pt>
                <c:pt idx="142">
                  <c:v>0.18928383820696904</c:v>
                </c:pt>
                <c:pt idx="143">
                  <c:v>0.160742426895465</c:v>
                </c:pt>
                <c:pt idx="144">
                  <c:v>0.14428296270355445</c:v>
                </c:pt>
                <c:pt idx="145">
                  <c:v>0.14778497636140778</c:v>
                </c:pt>
                <c:pt idx="146">
                  <c:v>0.13570302924181404</c:v>
                </c:pt>
                <c:pt idx="147">
                  <c:v>0.14708457362983726</c:v>
                </c:pt>
                <c:pt idx="148">
                  <c:v>0.15461390299422165</c:v>
                </c:pt>
                <c:pt idx="149">
                  <c:v>0.1568902118718262</c:v>
                </c:pt>
                <c:pt idx="150">
                  <c:v>0.1572404132376117</c:v>
                </c:pt>
                <c:pt idx="151">
                  <c:v>0.16932236035720544</c:v>
                </c:pt>
                <c:pt idx="152">
                  <c:v>0.17527578357555604</c:v>
                </c:pt>
                <c:pt idx="153">
                  <c:v>0.17772719313605334</c:v>
                </c:pt>
                <c:pt idx="154">
                  <c:v>0.19611276483978293</c:v>
                </c:pt>
                <c:pt idx="155">
                  <c:v>0.1840308177201892</c:v>
                </c:pt>
                <c:pt idx="156">
                  <c:v>0.21274732971458599</c:v>
                </c:pt>
                <c:pt idx="157">
                  <c:v>0.22132726317632639</c:v>
                </c:pt>
                <c:pt idx="158">
                  <c:v>0.24846786902468915</c:v>
                </c:pt>
                <c:pt idx="159">
                  <c:v>0.25004377517072318</c:v>
                </c:pt>
                <c:pt idx="160">
                  <c:v>0.25284538609700574</c:v>
                </c:pt>
                <c:pt idx="161">
                  <c:v>0.25599719838907381</c:v>
                </c:pt>
                <c:pt idx="162">
                  <c:v>0.26072491682717563</c:v>
                </c:pt>
                <c:pt idx="163">
                  <c:v>0.25039397653650847</c:v>
                </c:pt>
                <c:pt idx="164">
                  <c:v>0.23796182805112945</c:v>
                </c:pt>
                <c:pt idx="165">
                  <c:v>0.25722290316932234</c:v>
                </c:pt>
                <c:pt idx="166">
                  <c:v>0.25372088951146898</c:v>
                </c:pt>
                <c:pt idx="167">
                  <c:v>0.22693048502889152</c:v>
                </c:pt>
                <c:pt idx="168">
                  <c:v>0.2157240413237613</c:v>
                </c:pt>
                <c:pt idx="169">
                  <c:v>0.21554894064086855</c:v>
                </c:pt>
                <c:pt idx="170">
                  <c:v>0.23971283488005599</c:v>
                </c:pt>
                <c:pt idx="171">
                  <c:v>0.24951847312204517</c:v>
                </c:pt>
                <c:pt idx="172">
                  <c:v>0.2365610225879882</c:v>
                </c:pt>
                <c:pt idx="173">
                  <c:v>0.22010155839607787</c:v>
                </c:pt>
                <c:pt idx="174">
                  <c:v>0.19103484503589557</c:v>
                </c:pt>
                <c:pt idx="175">
                  <c:v>0.18788303274382778</c:v>
                </c:pt>
                <c:pt idx="176">
                  <c:v>0.20451759761863084</c:v>
                </c:pt>
                <c:pt idx="177">
                  <c:v>0.17545088425844854</c:v>
                </c:pt>
                <c:pt idx="178">
                  <c:v>0.18245491157415517</c:v>
                </c:pt>
                <c:pt idx="179">
                  <c:v>0.18875853615829105</c:v>
                </c:pt>
                <c:pt idx="180">
                  <c:v>0.18665732796357901</c:v>
                </c:pt>
                <c:pt idx="181">
                  <c:v>0.16862195762563467</c:v>
                </c:pt>
                <c:pt idx="182">
                  <c:v>0.16652074943092288</c:v>
                </c:pt>
                <c:pt idx="183">
                  <c:v>0.14253195587462791</c:v>
                </c:pt>
                <c:pt idx="184">
                  <c:v>0.12764839782875165</c:v>
                </c:pt>
                <c:pt idx="185">
                  <c:v>0.11731745753808445</c:v>
                </c:pt>
                <c:pt idx="186">
                  <c:v>0.11381544388023114</c:v>
                </c:pt>
                <c:pt idx="187">
                  <c:v>0.10138329539485202</c:v>
                </c:pt>
                <c:pt idx="188">
                  <c:v>9.5955174225179546E-2</c:v>
                </c:pt>
                <c:pt idx="189">
                  <c:v>9.7881281736998837E-2</c:v>
                </c:pt>
                <c:pt idx="190">
                  <c:v>0.11836806163544035</c:v>
                </c:pt>
                <c:pt idx="191">
                  <c:v>9.9982489931710744E-2</c:v>
                </c:pt>
                <c:pt idx="192">
                  <c:v>0.10698651724741726</c:v>
                </c:pt>
                <c:pt idx="193">
                  <c:v>9.0001751006828931E-2</c:v>
                </c:pt>
                <c:pt idx="194">
                  <c:v>9.2102959201540852E-2</c:v>
                </c:pt>
                <c:pt idx="195">
                  <c:v>0.10295920154088606</c:v>
                </c:pt>
                <c:pt idx="196">
                  <c:v>0.1012081947119594</c:v>
                </c:pt>
                <c:pt idx="197">
                  <c:v>7.44177902293819E-2</c:v>
                </c:pt>
                <c:pt idx="198">
                  <c:v>8.2472421642444421E-2</c:v>
                </c:pt>
                <c:pt idx="199">
                  <c:v>5.1129399404657709E-2</c:v>
                </c:pt>
                <c:pt idx="200">
                  <c:v>8.5799334617404979E-2</c:v>
                </c:pt>
                <c:pt idx="201">
                  <c:v>0.11329014183155313</c:v>
                </c:pt>
                <c:pt idx="202">
                  <c:v>0.18753283137804228</c:v>
                </c:pt>
                <c:pt idx="203">
                  <c:v>0.1712484678690247</c:v>
                </c:pt>
                <c:pt idx="204">
                  <c:v>0.17615128699001931</c:v>
                </c:pt>
                <c:pt idx="205">
                  <c:v>0.16687095079670813</c:v>
                </c:pt>
                <c:pt idx="206">
                  <c:v>0.12974960602346344</c:v>
                </c:pt>
                <c:pt idx="207">
                  <c:v>0.20364209420416732</c:v>
                </c:pt>
                <c:pt idx="208">
                  <c:v>0.18788303274382778</c:v>
                </c:pt>
                <c:pt idx="209">
                  <c:v>0.16582034669935211</c:v>
                </c:pt>
                <c:pt idx="210">
                  <c:v>0.17457538084398527</c:v>
                </c:pt>
                <c:pt idx="211">
                  <c:v>0.17317457538084399</c:v>
                </c:pt>
                <c:pt idx="212">
                  <c:v>0.1901593416214323</c:v>
                </c:pt>
                <c:pt idx="213">
                  <c:v>0.19120994571878833</c:v>
                </c:pt>
                <c:pt idx="214">
                  <c:v>0.18805813342672029</c:v>
                </c:pt>
                <c:pt idx="215">
                  <c:v>0.18210471020836991</c:v>
                </c:pt>
                <c:pt idx="216">
                  <c:v>0.15671511118893369</c:v>
                </c:pt>
                <c:pt idx="217">
                  <c:v>0.15111188933636832</c:v>
                </c:pt>
                <c:pt idx="218">
                  <c:v>0.16722115216249339</c:v>
                </c:pt>
                <c:pt idx="219">
                  <c:v>0.19085974435300307</c:v>
                </c:pt>
                <c:pt idx="220">
                  <c:v>0.20556820171598661</c:v>
                </c:pt>
                <c:pt idx="221">
                  <c:v>0.21817545088425835</c:v>
                </c:pt>
                <c:pt idx="222">
                  <c:v>0.18210471020836991</c:v>
                </c:pt>
                <c:pt idx="223">
                  <c:v>0.16687095079670813</c:v>
                </c:pt>
                <c:pt idx="224">
                  <c:v>0.14498336543512522</c:v>
                </c:pt>
                <c:pt idx="225">
                  <c:v>0.13517772719313603</c:v>
                </c:pt>
                <c:pt idx="226">
                  <c:v>0.14253195587462791</c:v>
                </c:pt>
                <c:pt idx="227">
                  <c:v>0.14148135177727189</c:v>
                </c:pt>
                <c:pt idx="228">
                  <c:v>0.11539135002626516</c:v>
                </c:pt>
                <c:pt idx="229">
                  <c:v>0.12537208895114685</c:v>
                </c:pt>
                <c:pt idx="230">
                  <c:v>0.11784275958676246</c:v>
                </c:pt>
                <c:pt idx="231">
                  <c:v>9.1052355104184954E-2</c:v>
                </c:pt>
                <c:pt idx="232">
                  <c:v>0.10681141656452463</c:v>
                </c:pt>
                <c:pt idx="233">
                  <c:v>0.10646121519873925</c:v>
                </c:pt>
                <c:pt idx="234">
                  <c:v>0.13202591490106821</c:v>
                </c:pt>
                <c:pt idx="235">
                  <c:v>0.12974960602346344</c:v>
                </c:pt>
                <c:pt idx="236">
                  <c:v>0.16249343372439154</c:v>
                </c:pt>
                <c:pt idx="237">
                  <c:v>0.15268779548240236</c:v>
                </c:pt>
                <c:pt idx="238">
                  <c:v>0.1712484678690247</c:v>
                </c:pt>
                <c:pt idx="239">
                  <c:v>0.16214323235860628</c:v>
                </c:pt>
                <c:pt idx="240">
                  <c:v>0.12309578007354231</c:v>
                </c:pt>
                <c:pt idx="241">
                  <c:v>0.12222027665907904</c:v>
                </c:pt>
                <c:pt idx="242">
                  <c:v>9.8056382419891466E-2</c:v>
                </c:pt>
                <c:pt idx="243">
                  <c:v>8.4398529154263713E-2</c:v>
                </c:pt>
                <c:pt idx="244">
                  <c:v>8.0371213447732501E-2</c:v>
                </c:pt>
                <c:pt idx="245">
                  <c:v>7.7569602521449829E-2</c:v>
                </c:pt>
                <c:pt idx="246">
                  <c:v>9.3853966030467514E-2</c:v>
                </c:pt>
                <c:pt idx="247">
                  <c:v>8.5449133251619722E-2</c:v>
                </c:pt>
                <c:pt idx="248">
                  <c:v>9.2803361933111492E-2</c:v>
                </c:pt>
                <c:pt idx="249">
                  <c:v>9.2102959201540852E-2</c:v>
                </c:pt>
                <c:pt idx="250">
                  <c:v>8.7025039397653631E-2</c:v>
                </c:pt>
                <c:pt idx="251">
                  <c:v>7.73945018385572E-2</c:v>
                </c:pt>
                <c:pt idx="252">
                  <c:v>6.0059534232183499E-2</c:v>
                </c:pt>
                <c:pt idx="253">
                  <c:v>6.3561547890036818E-2</c:v>
                </c:pt>
                <c:pt idx="254">
                  <c:v>5.9008930134827484E-2</c:v>
                </c:pt>
                <c:pt idx="255">
                  <c:v>5.8833829451934855E-2</c:v>
                </c:pt>
                <c:pt idx="256">
                  <c:v>5.8308527403256843E-2</c:v>
                </c:pt>
                <c:pt idx="257">
                  <c:v>6.5837856767641353E-2</c:v>
                </c:pt>
                <c:pt idx="258">
                  <c:v>6.7063561547890005E-2</c:v>
                </c:pt>
                <c:pt idx="259">
                  <c:v>6.6012957450534107E-2</c:v>
                </c:pt>
                <c:pt idx="260">
                  <c:v>9.5079670810716152E-2</c:v>
                </c:pt>
                <c:pt idx="261">
                  <c:v>0.10558571178427598</c:v>
                </c:pt>
                <c:pt idx="262">
                  <c:v>0.11906846436701098</c:v>
                </c:pt>
                <c:pt idx="263">
                  <c:v>0.13710383470495532</c:v>
                </c:pt>
                <c:pt idx="264">
                  <c:v>0.14796007704430053</c:v>
                </c:pt>
                <c:pt idx="265">
                  <c:v>0.14130625109437939</c:v>
                </c:pt>
                <c:pt idx="266">
                  <c:v>0.13657853265627731</c:v>
                </c:pt>
                <c:pt idx="267">
                  <c:v>0.14760987567851527</c:v>
                </c:pt>
                <c:pt idx="268">
                  <c:v>0.15286289616529511</c:v>
                </c:pt>
                <c:pt idx="269">
                  <c:v>0.14936088250744181</c:v>
                </c:pt>
                <c:pt idx="270">
                  <c:v>0.159166520749431</c:v>
                </c:pt>
                <c:pt idx="271">
                  <c:v>0.16914725967431268</c:v>
                </c:pt>
                <c:pt idx="272">
                  <c:v>0.14725967431272977</c:v>
                </c:pt>
                <c:pt idx="273">
                  <c:v>0.1547890036771144</c:v>
                </c:pt>
                <c:pt idx="274">
                  <c:v>0.1815794081596919</c:v>
                </c:pt>
                <c:pt idx="275">
                  <c:v>0.18227981089126241</c:v>
                </c:pt>
                <c:pt idx="276">
                  <c:v>0.19558746279110492</c:v>
                </c:pt>
                <c:pt idx="277">
                  <c:v>0.21187182630012247</c:v>
                </c:pt>
                <c:pt idx="278">
                  <c:v>0.22220276659078966</c:v>
                </c:pt>
                <c:pt idx="279">
                  <c:v>0.22570478024864299</c:v>
                </c:pt>
                <c:pt idx="280">
                  <c:v>0.22658028366310626</c:v>
                </c:pt>
                <c:pt idx="281">
                  <c:v>0.20801961127648391</c:v>
                </c:pt>
                <c:pt idx="282">
                  <c:v>0.22115216249343364</c:v>
                </c:pt>
                <c:pt idx="283">
                  <c:v>0.2451409560497286</c:v>
                </c:pt>
                <c:pt idx="284">
                  <c:v>0.24006303624584124</c:v>
                </c:pt>
                <c:pt idx="285">
                  <c:v>0.22080196112764838</c:v>
                </c:pt>
                <c:pt idx="286">
                  <c:v>0.21887585361582909</c:v>
                </c:pt>
                <c:pt idx="287">
                  <c:v>0.22885659254071103</c:v>
                </c:pt>
                <c:pt idx="288">
                  <c:v>0.21187182630012247</c:v>
                </c:pt>
                <c:pt idx="289">
                  <c:v>0.22237786727368242</c:v>
                </c:pt>
                <c:pt idx="290">
                  <c:v>0.20994571878830318</c:v>
                </c:pt>
                <c:pt idx="291">
                  <c:v>0.22185256522500441</c:v>
                </c:pt>
                <c:pt idx="292">
                  <c:v>0.21537383995797579</c:v>
                </c:pt>
                <c:pt idx="293">
                  <c:v>0.21607424268954656</c:v>
                </c:pt>
                <c:pt idx="294">
                  <c:v>0.20661880581334263</c:v>
                </c:pt>
                <c:pt idx="295">
                  <c:v>0.18227981089126241</c:v>
                </c:pt>
                <c:pt idx="296">
                  <c:v>0.19891437576606549</c:v>
                </c:pt>
                <c:pt idx="297">
                  <c:v>0.18910873752407631</c:v>
                </c:pt>
                <c:pt idx="298">
                  <c:v>0.1796533006478726</c:v>
                </c:pt>
                <c:pt idx="299">
                  <c:v>0.18840833479250579</c:v>
                </c:pt>
                <c:pt idx="300">
                  <c:v>0.19050954298721756</c:v>
                </c:pt>
                <c:pt idx="301">
                  <c:v>0.20136578532656277</c:v>
                </c:pt>
                <c:pt idx="302">
                  <c:v>0.19523726142531966</c:v>
                </c:pt>
                <c:pt idx="303">
                  <c:v>0.19418665732796364</c:v>
                </c:pt>
                <c:pt idx="304">
                  <c:v>0.22640518298021375</c:v>
                </c:pt>
                <c:pt idx="305">
                  <c:v>0.22535457888285773</c:v>
                </c:pt>
                <c:pt idx="306">
                  <c:v>0.2178252495184731</c:v>
                </c:pt>
                <c:pt idx="307">
                  <c:v>0.22763088776046228</c:v>
                </c:pt>
                <c:pt idx="308">
                  <c:v>0.23445981439327615</c:v>
                </c:pt>
                <c:pt idx="309">
                  <c:v>0.24496585536683585</c:v>
                </c:pt>
                <c:pt idx="310">
                  <c:v>0.23516021712484692</c:v>
                </c:pt>
                <c:pt idx="311">
                  <c:v>0.26405182980213621</c:v>
                </c:pt>
                <c:pt idx="312">
                  <c:v>0.28681491857818237</c:v>
                </c:pt>
                <c:pt idx="313">
                  <c:v>0.26300122570478018</c:v>
                </c:pt>
                <c:pt idx="314">
                  <c:v>0.27385746804412536</c:v>
                </c:pt>
                <c:pt idx="315">
                  <c:v>0.23533531780773942</c:v>
                </c:pt>
                <c:pt idx="316">
                  <c:v>0.24444055331815784</c:v>
                </c:pt>
                <c:pt idx="317">
                  <c:v>0.26282612502188768</c:v>
                </c:pt>
                <c:pt idx="318">
                  <c:v>0.24689196287865514</c:v>
                </c:pt>
                <c:pt idx="319">
                  <c:v>0.25354578882857648</c:v>
                </c:pt>
                <c:pt idx="320">
                  <c:v>0.23988793556294874</c:v>
                </c:pt>
                <c:pt idx="321">
                  <c:v>0.22955699527228154</c:v>
                </c:pt>
                <c:pt idx="322">
                  <c:v>0.2342847137103834</c:v>
                </c:pt>
                <c:pt idx="323">
                  <c:v>0.22272806863946767</c:v>
                </c:pt>
                <c:pt idx="324">
                  <c:v>0.22360357205393094</c:v>
                </c:pt>
                <c:pt idx="325">
                  <c:v>0.25652250043775182</c:v>
                </c:pt>
                <c:pt idx="326">
                  <c:v>0.24181404307476803</c:v>
                </c:pt>
                <c:pt idx="327">
                  <c:v>0.26790404482577479</c:v>
                </c:pt>
                <c:pt idx="328">
                  <c:v>0.26930485028891604</c:v>
                </c:pt>
                <c:pt idx="329">
                  <c:v>0.26282612502188768</c:v>
                </c:pt>
                <c:pt idx="330">
                  <c:v>0.24811766765890389</c:v>
                </c:pt>
                <c:pt idx="331">
                  <c:v>0.24058833829451926</c:v>
                </c:pt>
                <c:pt idx="332">
                  <c:v>0.22010155839607787</c:v>
                </c:pt>
                <c:pt idx="333">
                  <c:v>0.23691122395377345</c:v>
                </c:pt>
                <c:pt idx="334">
                  <c:v>0.23516021712484692</c:v>
                </c:pt>
                <c:pt idx="335">
                  <c:v>0.23060759936963757</c:v>
                </c:pt>
                <c:pt idx="336">
                  <c:v>0.24444055331815784</c:v>
                </c:pt>
                <c:pt idx="337">
                  <c:v>0.21257222903169323</c:v>
                </c:pt>
                <c:pt idx="338">
                  <c:v>0.21309753108037124</c:v>
                </c:pt>
                <c:pt idx="339">
                  <c:v>0.22447907546839446</c:v>
                </c:pt>
                <c:pt idx="340">
                  <c:v>0.21134652425144471</c:v>
                </c:pt>
                <c:pt idx="341">
                  <c:v>0.21064612151987394</c:v>
                </c:pt>
                <c:pt idx="342">
                  <c:v>0.20661880581334263</c:v>
                </c:pt>
                <c:pt idx="343">
                  <c:v>0.1652950446506741</c:v>
                </c:pt>
                <c:pt idx="344">
                  <c:v>0.18735773069514977</c:v>
                </c:pt>
                <c:pt idx="345">
                  <c:v>0.1842059184030817</c:v>
                </c:pt>
                <c:pt idx="346">
                  <c:v>0.18945893888986179</c:v>
                </c:pt>
                <c:pt idx="347">
                  <c:v>0.20206618805813353</c:v>
                </c:pt>
                <c:pt idx="348">
                  <c:v>0.19838907371738748</c:v>
                </c:pt>
                <c:pt idx="349">
                  <c:v>0.21659954473822457</c:v>
                </c:pt>
                <c:pt idx="350">
                  <c:v>0.20942041673962516</c:v>
                </c:pt>
                <c:pt idx="351">
                  <c:v>0.21012081947119593</c:v>
                </c:pt>
                <c:pt idx="352">
                  <c:v>0.21677464542111707</c:v>
                </c:pt>
                <c:pt idx="353">
                  <c:v>0.22500437751707222</c:v>
                </c:pt>
                <c:pt idx="354">
                  <c:v>0.23200840483277885</c:v>
                </c:pt>
                <c:pt idx="355">
                  <c:v>0.24916827175625991</c:v>
                </c:pt>
                <c:pt idx="356">
                  <c:v>0.26475223253370694</c:v>
                </c:pt>
                <c:pt idx="357">
                  <c:v>0.25161968131675722</c:v>
                </c:pt>
                <c:pt idx="358">
                  <c:v>0.25354578882857648</c:v>
                </c:pt>
                <c:pt idx="359">
                  <c:v>0.23988793556294874</c:v>
                </c:pt>
                <c:pt idx="360">
                  <c:v>0.24794256697601114</c:v>
                </c:pt>
                <c:pt idx="361">
                  <c:v>0.23621082122220269</c:v>
                </c:pt>
                <c:pt idx="362">
                  <c:v>0.23726142531955871</c:v>
                </c:pt>
                <c:pt idx="363">
                  <c:v>0.22237786727368242</c:v>
                </c:pt>
                <c:pt idx="364">
                  <c:v>0.2346349150761689</c:v>
                </c:pt>
                <c:pt idx="365">
                  <c:v>0.25949921204692711</c:v>
                </c:pt>
                <c:pt idx="366">
                  <c:v>0.23481001575906141</c:v>
                </c:pt>
                <c:pt idx="367">
                  <c:v>0.2556469970232883</c:v>
                </c:pt>
                <c:pt idx="368">
                  <c:v>0.21905095429872184</c:v>
                </c:pt>
                <c:pt idx="369">
                  <c:v>0.22850639117492552</c:v>
                </c:pt>
                <c:pt idx="370">
                  <c:v>0.22115216249343364</c:v>
                </c:pt>
                <c:pt idx="371">
                  <c:v>0.22552967956575024</c:v>
                </c:pt>
                <c:pt idx="372">
                  <c:v>0.20977061810541067</c:v>
                </c:pt>
                <c:pt idx="373">
                  <c:v>0.21519873927508329</c:v>
                </c:pt>
                <c:pt idx="374">
                  <c:v>0.19033444230432506</c:v>
                </c:pt>
                <c:pt idx="375">
                  <c:v>0.200665382594992</c:v>
                </c:pt>
                <c:pt idx="376">
                  <c:v>0.22430397478550171</c:v>
                </c:pt>
                <c:pt idx="377">
                  <c:v>0.24689196287865514</c:v>
                </c:pt>
                <c:pt idx="378">
                  <c:v>0.27280686394676934</c:v>
                </c:pt>
                <c:pt idx="379">
                  <c:v>0.27368236736123264</c:v>
                </c:pt>
                <c:pt idx="380">
                  <c:v>0.2675538434599895</c:v>
                </c:pt>
                <c:pt idx="381">
                  <c:v>0.31202941691472608</c:v>
                </c:pt>
                <c:pt idx="382">
                  <c:v>0.30887760462265806</c:v>
                </c:pt>
                <c:pt idx="383">
                  <c:v>0.26720364209420427</c:v>
                </c:pt>
                <c:pt idx="384">
                  <c:v>0.27700928033619343</c:v>
                </c:pt>
                <c:pt idx="385">
                  <c:v>0.26107511819296092</c:v>
                </c:pt>
                <c:pt idx="386">
                  <c:v>0.22237786727368242</c:v>
                </c:pt>
                <c:pt idx="387">
                  <c:v>0.19191034845035884</c:v>
                </c:pt>
                <c:pt idx="388">
                  <c:v>0.226230082297321</c:v>
                </c:pt>
                <c:pt idx="389">
                  <c:v>0.21887585361582909</c:v>
                </c:pt>
                <c:pt idx="390">
                  <c:v>0.22447907546839446</c:v>
                </c:pt>
                <c:pt idx="391">
                  <c:v>0.20311679215548931</c:v>
                </c:pt>
                <c:pt idx="392">
                  <c:v>0.23078270005253032</c:v>
                </c:pt>
                <c:pt idx="393">
                  <c:v>0.2321835055156716</c:v>
                </c:pt>
                <c:pt idx="394">
                  <c:v>0.21659954473822457</c:v>
                </c:pt>
                <c:pt idx="395">
                  <c:v>0.21397303449483451</c:v>
                </c:pt>
                <c:pt idx="396">
                  <c:v>0.21502363859219054</c:v>
                </c:pt>
                <c:pt idx="397">
                  <c:v>0.22903169322360353</c:v>
                </c:pt>
                <c:pt idx="398">
                  <c:v>0.21239712834880048</c:v>
                </c:pt>
                <c:pt idx="399">
                  <c:v>0.20644370513045013</c:v>
                </c:pt>
                <c:pt idx="400">
                  <c:v>0.20591840308177212</c:v>
                </c:pt>
                <c:pt idx="401">
                  <c:v>0.2134477324461565</c:v>
                </c:pt>
                <c:pt idx="402">
                  <c:v>0.20644370513045013</c:v>
                </c:pt>
                <c:pt idx="403">
                  <c:v>0.21414813517772727</c:v>
                </c:pt>
                <c:pt idx="404">
                  <c:v>0.20591840308177212</c:v>
                </c:pt>
                <c:pt idx="405">
                  <c:v>0.19331115391350037</c:v>
                </c:pt>
                <c:pt idx="406">
                  <c:v>0.1842059184030817</c:v>
                </c:pt>
                <c:pt idx="407">
                  <c:v>0.20434249693573808</c:v>
                </c:pt>
                <c:pt idx="408">
                  <c:v>0.24444055331815784</c:v>
                </c:pt>
                <c:pt idx="409">
                  <c:v>0.24058833829451926</c:v>
                </c:pt>
                <c:pt idx="410">
                  <c:v>0.22552967956575024</c:v>
                </c:pt>
                <c:pt idx="411">
                  <c:v>0.22710558571178427</c:v>
                </c:pt>
                <c:pt idx="412">
                  <c:v>0.20084048327788476</c:v>
                </c:pt>
                <c:pt idx="413">
                  <c:v>0.16932236035720544</c:v>
                </c:pt>
                <c:pt idx="414">
                  <c:v>0.160742426895465</c:v>
                </c:pt>
                <c:pt idx="415">
                  <c:v>0.17720189108737533</c:v>
                </c:pt>
                <c:pt idx="416">
                  <c:v>0.18245491157415517</c:v>
                </c:pt>
                <c:pt idx="417">
                  <c:v>0.17702679040448258</c:v>
                </c:pt>
                <c:pt idx="418">
                  <c:v>0.19593766415689018</c:v>
                </c:pt>
                <c:pt idx="419">
                  <c:v>0.20819471195937667</c:v>
                </c:pt>
                <c:pt idx="420">
                  <c:v>0.22570478024864299</c:v>
                </c:pt>
                <c:pt idx="421">
                  <c:v>0.24076343897741201</c:v>
                </c:pt>
                <c:pt idx="422">
                  <c:v>0.25372088951146898</c:v>
                </c:pt>
                <c:pt idx="423">
                  <c:v>0.25074417790229397</c:v>
                </c:pt>
                <c:pt idx="424">
                  <c:v>0.25634739975485904</c:v>
                </c:pt>
                <c:pt idx="425">
                  <c:v>0.2626510243389949</c:v>
                </c:pt>
                <c:pt idx="426">
                  <c:v>0.28243740150586577</c:v>
                </c:pt>
                <c:pt idx="427">
                  <c:v>0.28874102609000168</c:v>
                </c:pt>
                <c:pt idx="428">
                  <c:v>0.2848888110663631</c:v>
                </c:pt>
                <c:pt idx="429">
                  <c:v>0.3011731745753809</c:v>
                </c:pt>
                <c:pt idx="430">
                  <c:v>0.31938364559621774</c:v>
                </c:pt>
                <c:pt idx="431">
                  <c:v>0.32778847837506564</c:v>
                </c:pt>
                <c:pt idx="432">
                  <c:v>0.29942216774645414</c:v>
                </c:pt>
                <c:pt idx="433">
                  <c:v>0.28208720014008054</c:v>
                </c:pt>
                <c:pt idx="434">
                  <c:v>0.32813867974085092</c:v>
                </c:pt>
                <c:pt idx="435">
                  <c:v>0.29294344247942572</c:v>
                </c:pt>
                <c:pt idx="436">
                  <c:v>0.29259324111364021</c:v>
                </c:pt>
                <c:pt idx="437">
                  <c:v>0.27946068989669048</c:v>
                </c:pt>
                <c:pt idx="438">
                  <c:v>0.28909122745578719</c:v>
                </c:pt>
                <c:pt idx="439">
                  <c:v>0.30187357730695141</c:v>
                </c:pt>
                <c:pt idx="440">
                  <c:v>0.28348800560322179</c:v>
                </c:pt>
                <c:pt idx="441">
                  <c:v>0.25056907721940119</c:v>
                </c:pt>
                <c:pt idx="442">
                  <c:v>0.24951847312204517</c:v>
                </c:pt>
                <c:pt idx="443">
                  <c:v>0.23848713009980746</c:v>
                </c:pt>
                <c:pt idx="444">
                  <c:v>0.24006303624584124</c:v>
                </c:pt>
                <c:pt idx="445">
                  <c:v>0.23498511644195416</c:v>
                </c:pt>
                <c:pt idx="446">
                  <c:v>0.24794256697601114</c:v>
                </c:pt>
                <c:pt idx="447">
                  <c:v>0.26440203116792144</c:v>
                </c:pt>
                <c:pt idx="448">
                  <c:v>0.26912974960602354</c:v>
                </c:pt>
                <c:pt idx="449">
                  <c:v>0.29994746979513215</c:v>
                </c:pt>
                <c:pt idx="450">
                  <c:v>0.30222377867273692</c:v>
                </c:pt>
                <c:pt idx="451">
                  <c:v>0.30537559096480471</c:v>
                </c:pt>
                <c:pt idx="452">
                  <c:v>0.30572579233059</c:v>
                </c:pt>
                <c:pt idx="453">
                  <c:v>0.34284713710383469</c:v>
                </c:pt>
                <c:pt idx="454">
                  <c:v>0.3645596217825251</c:v>
                </c:pt>
                <c:pt idx="455">
                  <c:v>0.37366485729294352</c:v>
                </c:pt>
                <c:pt idx="456">
                  <c:v>0.39117492558220984</c:v>
                </c:pt>
                <c:pt idx="457">
                  <c:v>0.38522150236385921</c:v>
                </c:pt>
                <c:pt idx="458">
                  <c:v>0.37716687095079682</c:v>
                </c:pt>
                <c:pt idx="459">
                  <c:v>0.3775170723165821</c:v>
                </c:pt>
                <c:pt idx="460">
                  <c:v>0.38784801260724927</c:v>
                </c:pt>
                <c:pt idx="461">
                  <c:v>0.40780949045701287</c:v>
                </c:pt>
                <c:pt idx="462">
                  <c:v>0.41551392050429004</c:v>
                </c:pt>
                <c:pt idx="463">
                  <c:v>0.41656452460164606</c:v>
                </c:pt>
                <c:pt idx="464">
                  <c:v>0.41096130274908071</c:v>
                </c:pt>
                <c:pt idx="465">
                  <c:v>0.38347049553493268</c:v>
                </c:pt>
                <c:pt idx="466">
                  <c:v>0.42777096830677652</c:v>
                </c:pt>
                <c:pt idx="467">
                  <c:v>0.44895815093678865</c:v>
                </c:pt>
                <c:pt idx="468">
                  <c:v>0.43354929084223437</c:v>
                </c:pt>
                <c:pt idx="469">
                  <c:v>0.40640868499387139</c:v>
                </c:pt>
                <c:pt idx="470">
                  <c:v>0.39555244265452644</c:v>
                </c:pt>
                <c:pt idx="471">
                  <c:v>0.41166170548065145</c:v>
                </c:pt>
                <c:pt idx="472">
                  <c:v>0.42251794781999641</c:v>
                </c:pt>
                <c:pt idx="473">
                  <c:v>0.3855717037296445</c:v>
                </c:pt>
                <c:pt idx="474">
                  <c:v>0.36683593066012965</c:v>
                </c:pt>
                <c:pt idx="475">
                  <c:v>0.36070740675888624</c:v>
                </c:pt>
                <c:pt idx="476">
                  <c:v>0.35965680266153049</c:v>
                </c:pt>
                <c:pt idx="477">
                  <c:v>0.3389949220801961</c:v>
                </c:pt>
                <c:pt idx="478">
                  <c:v>0.32201015583960779</c:v>
                </c:pt>
                <c:pt idx="479">
                  <c:v>0.33741901593416207</c:v>
                </c:pt>
                <c:pt idx="480">
                  <c:v>0.33304149886184548</c:v>
                </c:pt>
                <c:pt idx="481">
                  <c:v>0.31990894764489575</c:v>
                </c:pt>
                <c:pt idx="482">
                  <c:v>0.32586237086324638</c:v>
                </c:pt>
                <c:pt idx="483">
                  <c:v>0.33671861320259155</c:v>
                </c:pt>
                <c:pt idx="484">
                  <c:v>0.35160217124846782</c:v>
                </c:pt>
                <c:pt idx="485">
                  <c:v>0.33111539135002621</c:v>
                </c:pt>
                <c:pt idx="486">
                  <c:v>0.3398704254946594</c:v>
                </c:pt>
                <c:pt idx="487">
                  <c:v>0.30905270530555079</c:v>
                </c:pt>
                <c:pt idx="488">
                  <c:v>0.37051304500087545</c:v>
                </c:pt>
                <c:pt idx="489">
                  <c:v>0.34862545963929253</c:v>
                </c:pt>
                <c:pt idx="490">
                  <c:v>0.35160217124846782</c:v>
                </c:pt>
                <c:pt idx="491">
                  <c:v>0.34547364734722474</c:v>
                </c:pt>
                <c:pt idx="492">
                  <c:v>0.33671861320259155</c:v>
                </c:pt>
                <c:pt idx="493">
                  <c:v>0.35562948695499919</c:v>
                </c:pt>
                <c:pt idx="494">
                  <c:v>0.38872351602171251</c:v>
                </c:pt>
                <c:pt idx="495">
                  <c:v>0.39029942216774655</c:v>
                </c:pt>
                <c:pt idx="496">
                  <c:v>0.36718613202591488</c:v>
                </c:pt>
                <c:pt idx="497">
                  <c:v>0.37786727368236733</c:v>
                </c:pt>
                <c:pt idx="498">
                  <c:v>0.37856767641393807</c:v>
                </c:pt>
                <c:pt idx="499">
                  <c:v>0.34617405007879526</c:v>
                </c:pt>
                <c:pt idx="500">
                  <c:v>0.34547364734722474</c:v>
                </c:pt>
                <c:pt idx="501">
                  <c:v>0.33339170022763098</c:v>
                </c:pt>
                <c:pt idx="502">
                  <c:v>0.33181579408159695</c:v>
                </c:pt>
                <c:pt idx="503">
                  <c:v>0.32323586061985632</c:v>
                </c:pt>
                <c:pt idx="504">
                  <c:v>0.34617405007879526</c:v>
                </c:pt>
                <c:pt idx="505">
                  <c:v>0.34372264051829793</c:v>
                </c:pt>
                <c:pt idx="506">
                  <c:v>0.32743827700928041</c:v>
                </c:pt>
                <c:pt idx="507">
                  <c:v>0.32778847837506564</c:v>
                </c:pt>
                <c:pt idx="508">
                  <c:v>0.37366485729294352</c:v>
                </c:pt>
                <c:pt idx="509">
                  <c:v>0.36911223953773414</c:v>
                </c:pt>
                <c:pt idx="510">
                  <c:v>0.37681666958501131</c:v>
                </c:pt>
                <c:pt idx="511">
                  <c:v>0.36420942041673959</c:v>
                </c:pt>
                <c:pt idx="512">
                  <c:v>0.36858693748905619</c:v>
                </c:pt>
                <c:pt idx="513">
                  <c:v>0.33829451934862559</c:v>
                </c:pt>
                <c:pt idx="514">
                  <c:v>0.33654351251969883</c:v>
                </c:pt>
                <c:pt idx="515">
                  <c:v>0.33776921729994758</c:v>
                </c:pt>
                <c:pt idx="516">
                  <c:v>0.34582384871300997</c:v>
                </c:pt>
                <c:pt idx="517">
                  <c:v>0.36806163544037818</c:v>
                </c:pt>
                <c:pt idx="518">
                  <c:v>0.36736123270880766</c:v>
                </c:pt>
                <c:pt idx="519">
                  <c:v>0.36981264226930494</c:v>
                </c:pt>
                <c:pt idx="520">
                  <c:v>0.3647347224654176</c:v>
                </c:pt>
                <c:pt idx="521">
                  <c:v>0.35562948695499919</c:v>
                </c:pt>
                <c:pt idx="522">
                  <c:v>0.33671861320259155</c:v>
                </c:pt>
                <c:pt idx="523">
                  <c:v>0.30870250393976528</c:v>
                </c:pt>
                <c:pt idx="524">
                  <c:v>0.34634915076168798</c:v>
                </c:pt>
                <c:pt idx="525">
                  <c:v>0.31868324286464722</c:v>
                </c:pt>
                <c:pt idx="526">
                  <c:v>0.29066713360182095</c:v>
                </c:pt>
                <c:pt idx="527">
                  <c:v>0.29784626160042033</c:v>
                </c:pt>
                <c:pt idx="528">
                  <c:v>0.30432498686744869</c:v>
                </c:pt>
                <c:pt idx="529">
                  <c:v>0.28856592540710918</c:v>
                </c:pt>
                <c:pt idx="530">
                  <c:v>0.26597793731395547</c:v>
                </c:pt>
                <c:pt idx="531">
                  <c:v>0.2591490106811416</c:v>
                </c:pt>
                <c:pt idx="532">
                  <c:v>0.27350726667834013</c:v>
                </c:pt>
                <c:pt idx="533">
                  <c:v>0.28436350901768509</c:v>
                </c:pt>
                <c:pt idx="534">
                  <c:v>0.27841008579933474</c:v>
                </c:pt>
                <c:pt idx="535">
                  <c:v>0.28191209945718776</c:v>
                </c:pt>
                <c:pt idx="536">
                  <c:v>0.27123095780073536</c:v>
                </c:pt>
                <c:pt idx="537">
                  <c:v>0.24461565400105059</c:v>
                </c:pt>
                <c:pt idx="538">
                  <c:v>0.21975135703029236</c:v>
                </c:pt>
                <c:pt idx="539">
                  <c:v>0.22938189458938879</c:v>
                </c:pt>
                <c:pt idx="540">
                  <c:v>0.23200840483277885</c:v>
                </c:pt>
                <c:pt idx="541">
                  <c:v>0.21467343722640528</c:v>
                </c:pt>
                <c:pt idx="542">
                  <c:v>0.2321835055156716</c:v>
                </c:pt>
                <c:pt idx="543">
                  <c:v>0.22920679390649629</c:v>
                </c:pt>
                <c:pt idx="544">
                  <c:v>0.24374015058658732</c:v>
                </c:pt>
                <c:pt idx="545">
                  <c:v>0.24531605673262136</c:v>
                </c:pt>
                <c:pt idx="546">
                  <c:v>0.23988793556294874</c:v>
                </c:pt>
                <c:pt idx="547">
                  <c:v>0.23253370688145686</c:v>
                </c:pt>
                <c:pt idx="548">
                  <c:v>0.22903169322360353</c:v>
                </c:pt>
                <c:pt idx="549">
                  <c:v>0.20084048327788476</c:v>
                </c:pt>
                <c:pt idx="550">
                  <c:v>0.20364209420416732</c:v>
                </c:pt>
                <c:pt idx="551">
                  <c:v>0.20119068464367001</c:v>
                </c:pt>
                <c:pt idx="552">
                  <c:v>0.19366135527928563</c:v>
                </c:pt>
                <c:pt idx="553">
                  <c:v>0.19733846962003146</c:v>
                </c:pt>
                <c:pt idx="554">
                  <c:v>0.17334967606373675</c:v>
                </c:pt>
                <c:pt idx="555">
                  <c:v>0.18718263001225702</c:v>
                </c:pt>
                <c:pt idx="556">
                  <c:v>0.20977061810541067</c:v>
                </c:pt>
                <c:pt idx="557">
                  <c:v>0.17422517947820002</c:v>
                </c:pt>
                <c:pt idx="558">
                  <c:v>0.17667658903869732</c:v>
                </c:pt>
                <c:pt idx="559">
                  <c:v>0.16301873577306955</c:v>
                </c:pt>
                <c:pt idx="560">
                  <c:v>0.15356329889686562</c:v>
                </c:pt>
                <c:pt idx="561">
                  <c:v>0.16336893713885481</c:v>
                </c:pt>
                <c:pt idx="562">
                  <c:v>0.1780773945018386</c:v>
                </c:pt>
                <c:pt idx="563">
                  <c:v>0.17334967606373675</c:v>
                </c:pt>
                <c:pt idx="564">
                  <c:v>0.14971108387322707</c:v>
                </c:pt>
                <c:pt idx="565">
                  <c:v>0.14655927158115925</c:v>
                </c:pt>
                <c:pt idx="566">
                  <c:v>0.15531430572579241</c:v>
                </c:pt>
                <c:pt idx="567">
                  <c:v>0.12607249168271761</c:v>
                </c:pt>
                <c:pt idx="568">
                  <c:v>0.12484678690246884</c:v>
                </c:pt>
                <c:pt idx="569">
                  <c:v>0.10978812817369993</c:v>
                </c:pt>
                <c:pt idx="570">
                  <c:v>9.7355979688320826E-2</c:v>
                </c:pt>
                <c:pt idx="571">
                  <c:v>0.1012081947119594</c:v>
                </c:pt>
                <c:pt idx="572">
                  <c:v>0.12957450534057094</c:v>
                </c:pt>
                <c:pt idx="573">
                  <c:v>0.11801786026965509</c:v>
                </c:pt>
                <c:pt idx="574">
                  <c:v>9.9632288565925362E-2</c:v>
                </c:pt>
                <c:pt idx="575">
                  <c:v>0.1027841008579933</c:v>
                </c:pt>
                <c:pt idx="576">
                  <c:v>0.12659779373139562</c:v>
                </c:pt>
                <c:pt idx="577">
                  <c:v>0.12187007529329354</c:v>
                </c:pt>
                <c:pt idx="578">
                  <c:v>0.11486604797758715</c:v>
                </c:pt>
                <c:pt idx="579">
                  <c:v>0.1385046401680966</c:v>
                </c:pt>
                <c:pt idx="580">
                  <c:v>0.16652074943092288</c:v>
                </c:pt>
                <c:pt idx="581">
                  <c:v>0.16844685694274217</c:v>
                </c:pt>
                <c:pt idx="582">
                  <c:v>0.15426370162843639</c:v>
                </c:pt>
                <c:pt idx="583">
                  <c:v>0.15881631938364574</c:v>
                </c:pt>
                <c:pt idx="584">
                  <c:v>0.1780773945018386</c:v>
                </c:pt>
                <c:pt idx="585">
                  <c:v>0.18753283137804228</c:v>
                </c:pt>
                <c:pt idx="586">
                  <c:v>0.17510068289266328</c:v>
                </c:pt>
                <c:pt idx="587">
                  <c:v>0.20854491332516192</c:v>
                </c:pt>
                <c:pt idx="588">
                  <c:v>0.20014008054631424</c:v>
                </c:pt>
                <c:pt idx="589">
                  <c:v>0.22307827000525293</c:v>
                </c:pt>
                <c:pt idx="590">
                  <c:v>0.20084048327788476</c:v>
                </c:pt>
                <c:pt idx="591">
                  <c:v>0.20872001400805465</c:v>
                </c:pt>
                <c:pt idx="592">
                  <c:v>0.18350551567151119</c:v>
                </c:pt>
                <c:pt idx="593">
                  <c:v>0.16967256172299069</c:v>
                </c:pt>
                <c:pt idx="594">
                  <c:v>0.17107336718613195</c:v>
                </c:pt>
                <c:pt idx="595">
                  <c:v>0.18490632113465247</c:v>
                </c:pt>
                <c:pt idx="596">
                  <c:v>0.18052880406233587</c:v>
                </c:pt>
                <c:pt idx="597">
                  <c:v>0.17194887060059547</c:v>
                </c:pt>
                <c:pt idx="598">
                  <c:v>0.20101558396077751</c:v>
                </c:pt>
                <c:pt idx="599">
                  <c:v>0.22395377341971645</c:v>
                </c:pt>
                <c:pt idx="600">
                  <c:v>0.21607424268954656</c:v>
                </c:pt>
                <c:pt idx="601">
                  <c:v>0.21117142356855195</c:v>
                </c:pt>
                <c:pt idx="602">
                  <c:v>0.20259149010681154</c:v>
                </c:pt>
                <c:pt idx="603">
                  <c:v>0.18525652250043773</c:v>
                </c:pt>
                <c:pt idx="604">
                  <c:v>0.18875853615829105</c:v>
                </c:pt>
                <c:pt idx="605">
                  <c:v>0.19558746279110492</c:v>
                </c:pt>
                <c:pt idx="606">
                  <c:v>0.21817545088425835</c:v>
                </c:pt>
                <c:pt idx="607">
                  <c:v>0.20924531605673266</c:v>
                </c:pt>
                <c:pt idx="608">
                  <c:v>0.21414813517772727</c:v>
                </c:pt>
                <c:pt idx="609">
                  <c:v>0.20276659078970405</c:v>
                </c:pt>
                <c:pt idx="610">
                  <c:v>0.21835055156715111</c:v>
                </c:pt>
                <c:pt idx="611">
                  <c:v>0.23638592190509544</c:v>
                </c:pt>
                <c:pt idx="612">
                  <c:v>0.2426895464892313</c:v>
                </c:pt>
                <c:pt idx="613">
                  <c:v>0.26912974960602354</c:v>
                </c:pt>
                <c:pt idx="614">
                  <c:v>0.27770968306776395</c:v>
                </c:pt>
                <c:pt idx="615">
                  <c:v>0.28366310628611457</c:v>
                </c:pt>
                <c:pt idx="616">
                  <c:v>0.28331290492032929</c:v>
                </c:pt>
                <c:pt idx="617">
                  <c:v>0.30082297320959561</c:v>
                </c:pt>
                <c:pt idx="618">
                  <c:v>0.30537559096480471</c:v>
                </c:pt>
                <c:pt idx="619">
                  <c:v>0.28628961652950435</c:v>
                </c:pt>
                <c:pt idx="620">
                  <c:v>0.27508317282437389</c:v>
                </c:pt>
                <c:pt idx="621">
                  <c:v>0.29872176501488362</c:v>
                </c:pt>
                <c:pt idx="622">
                  <c:v>0.31903344423043251</c:v>
                </c:pt>
                <c:pt idx="623">
                  <c:v>0.34057082822623014</c:v>
                </c:pt>
                <c:pt idx="624">
                  <c:v>0.34669935212747327</c:v>
                </c:pt>
                <c:pt idx="625">
                  <c:v>0.34284713710383469</c:v>
                </c:pt>
                <c:pt idx="626">
                  <c:v>0.34652425144458077</c:v>
                </c:pt>
                <c:pt idx="627">
                  <c:v>0.33934512344598139</c:v>
                </c:pt>
                <c:pt idx="628">
                  <c:v>0.34494834529854673</c:v>
                </c:pt>
                <c:pt idx="629">
                  <c:v>0.36000700402731572</c:v>
                </c:pt>
                <c:pt idx="630">
                  <c:v>0.3561547890036772</c:v>
                </c:pt>
                <c:pt idx="631">
                  <c:v>0.35738049378392572</c:v>
                </c:pt>
                <c:pt idx="632">
                  <c:v>0.36193311153913504</c:v>
                </c:pt>
                <c:pt idx="633">
                  <c:v>0.35282787602871662</c:v>
                </c:pt>
                <c:pt idx="634">
                  <c:v>0.35335317807739464</c:v>
                </c:pt>
                <c:pt idx="635">
                  <c:v>0.33969532481176684</c:v>
                </c:pt>
                <c:pt idx="636">
                  <c:v>0.3304149886184557</c:v>
                </c:pt>
                <c:pt idx="637">
                  <c:v>0.3211346524251445</c:v>
                </c:pt>
                <c:pt idx="638">
                  <c:v>0.32341096130274904</c:v>
                </c:pt>
                <c:pt idx="639">
                  <c:v>0.321309753108037</c:v>
                </c:pt>
                <c:pt idx="640">
                  <c:v>0.32341096130274904</c:v>
                </c:pt>
                <c:pt idx="641">
                  <c:v>0.34845035895640003</c:v>
                </c:pt>
                <c:pt idx="642">
                  <c:v>0.35282787602871662</c:v>
                </c:pt>
                <c:pt idx="643">
                  <c:v>0.35738049378392572</c:v>
                </c:pt>
                <c:pt idx="644">
                  <c:v>0.34757485554193651</c:v>
                </c:pt>
                <c:pt idx="645">
                  <c:v>0.33111539135002621</c:v>
                </c:pt>
                <c:pt idx="646">
                  <c:v>0.32673787427770962</c:v>
                </c:pt>
                <c:pt idx="647">
                  <c:v>0.31920854491332523</c:v>
                </c:pt>
                <c:pt idx="648">
                  <c:v>0.31938364559621774</c:v>
                </c:pt>
                <c:pt idx="649">
                  <c:v>0.32446156540010507</c:v>
                </c:pt>
                <c:pt idx="650">
                  <c:v>0.33199089476448945</c:v>
                </c:pt>
                <c:pt idx="651">
                  <c:v>0.33286639817895297</c:v>
                </c:pt>
                <c:pt idx="652">
                  <c:v>0.33829451934862559</c:v>
                </c:pt>
                <c:pt idx="653">
                  <c:v>0.33952022412887412</c:v>
                </c:pt>
                <c:pt idx="654">
                  <c:v>0.33479250569077229</c:v>
                </c:pt>
                <c:pt idx="655">
                  <c:v>0.321309753108037</c:v>
                </c:pt>
                <c:pt idx="656">
                  <c:v>0.32673787427770962</c:v>
                </c:pt>
                <c:pt idx="657">
                  <c:v>0.31605673262125716</c:v>
                </c:pt>
                <c:pt idx="658">
                  <c:v>0.30414988618455618</c:v>
                </c:pt>
                <c:pt idx="659">
                  <c:v>0.27788478375065673</c:v>
                </c:pt>
                <c:pt idx="660">
                  <c:v>0.31290492032918937</c:v>
                </c:pt>
                <c:pt idx="661">
                  <c:v>0.31798284013307648</c:v>
                </c:pt>
                <c:pt idx="662">
                  <c:v>0.33741901593416207</c:v>
                </c:pt>
                <c:pt idx="663">
                  <c:v>0.31850814218175449</c:v>
                </c:pt>
                <c:pt idx="664">
                  <c:v>0.27665907897040792</c:v>
                </c:pt>
                <c:pt idx="665">
                  <c:v>0.26807914550866752</c:v>
                </c:pt>
                <c:pt idx="666">
                  <c:v>0.28208720014008054</c:v>
                </c:pt>
                <c:pt idx="667">
                  <c:v>0.2682542461915603</c:v>
                </c:pt>
                <c:pt idx="668">
                  <c:v>0.25722290316932234</c:v>
                </c:pt>
                <c:pt idx="669">
                  <c:v>0.25932411136403438</c:v>
                </c:pt>
                <c:pt idx="670">
                  <c:v>0.27893538784801275</c:v>
                </c:pt>
                <c:pt idx="671">
                  <c:v>0.28278760287165128</c:v>
                </c:pt>
                <c:pt idx="672">
                  <c:v>0.28453860970057782</c:v>
                </c:pt>
                <c:pt idx="673">
                  <c:v>0.27770968306776395</c:v>
                </c:pt>
                <c:pt idx="674">
                  <c:v>0.28173699877429526</c:v>
                </c:pt>
                <c:pt idx="675">
                  <c:v>0.27928558921379798</c:v>
                </c:pt>
                <c:pt idx="676">
                  <c:v>0.27613377692172991</c:v>
                </c:pt>
                <c:pt idx="677">
                  <c:v>0.2754333741901594</c:v>
                </c:pt>
                <c:pt idx="678">
                  <c:v>0.27823498511644196</c:v>
                </c:pt>
                <c:pt idx="679">
                  <c:v>0.2847137103834706</c:v>
                </c:pt>
                <c:pt idx="680">
                  <c:v>0.26912974960602354</c:v>
                </c:pt>
                <c:pt idx="681">
                  <c:v>0.25337068814568375</c:v>
                </c:pt>
                <c:pt idx="682">
                  <c:v>0.23953773419716348</c:v>
                </c:pt>
                <c:pt idx="683">
                  <c:v>0.25669760112064433</c:v>
                </c:pt>
                <c:pt idx="684">
                  <c:v>0.26317632638767291</c:v>
                </c:pt>
                <c:pt idx="685">
                  <c:v>0.23621082122220269</c:v>
                </c:pt>
                <c:pt idx="686">
                  <c:v>0.22798108912624754</c:v>
                </c:pt>
                <c:pt idx="687">
                  <c:v>0.21905095429872184</c:v>
                </c:pt>
                <c:pt idx="688">
                  <c:v>0.20696900717912814</c:v>
                </c:pt>
                <c:pt idx="689">
                  <c:v>0.2073192085449134</c:v>
                </c:pt>
                <c:pt idx="690">
                  <c:v>0.22080196112764838</c:v>
                </c:pt>
                <c:pt idx="691">
                  <c:v>0.21712484678690258</c:v>
                </c:pt>
                <c:pt idx="692">
                  <c:v>0.2088951146909474</c:v>
                </c:pt>
                <c:pt idx="693">
                  <c:v>0.19751357030292421</c:v>
                </c:pt>
                <c:pt idx="694">
                  <c:v>0.20521800035020135</c:v>
                </c:pt>
                <c:pt idx="695">
                  <c:v>0.19261075118192961</c:v>
                </c:pt>
                <c:pt idx="696">
                  <c:v>0.18192960952547715</c:v>
                </c:pt>
                <c:pt idx="697">
                  <c:v>0.17510068289266328</c:v>
                </c:pt>
                <c:pt idx="698">
                  <c:v>0.16547014533356685</c:v>
                </c:pt>
                <c:pt idx="699">
                  <c:v>0.17264927333216598</c:v>
                </c:pt>
                <c:pt idx="700">
                  <c:v>0.16126772894414276</c:v>
                </c:pt>
                <c:pt idx="701">
                  <c:v>0.15583960777447042</c:v>
                </c:pt>
                <c:pt idx="702">
                  <c:v>0.15548940640868492</c:v>
                </c:pt>
                <c:pt idx="703">
                  <c:v>0.159166520749431</c:v>
                </c:pt>
                <c:pt idx="704">
                  <c:v>0.18140430747679914</c:v>
                </c:pt>
                <c:pt idx="705">
                  <c:v>0.1756259849413413</c:v>
                </c:pt>
                <c:pt idx="706">
                  <c:v>0.1420066538259499</c:v>
                </c:pt>
                <c:pt idx="707">
                  <c:v>0.13290141831553148</c:v>
                </c:pt>
                <c:pt idx="708">
                  <c:v>0.13080021012081947</c:v>
                </c:pt>
                <c:pt idx="709">
                  <c:v>0.10698651724741726</c:v>
                </c:pt>
                <c:pt idx="710">
                  <c:v>9.1052355104184954E-2</c:v>
                </c:pt>
                <c:pt idx="711">
                  <c:v>9.4729469444930894E-2</c:v>
                </c:pt>
                <c:pt idx="712">
                  <c:v>9.1402556469970211E-2</c:v>
                </c:pt>
                <c:pt idx="713">
                  <c:v>8.3873227105585701E-2</c:v>
                </c:pt>
                <c:pt idx="714">
                  <c:v>9.4379268079145526E-2</c:v>
                </c:pt>
                <c:pt idx="715">
                  <c:v>6.6713360182104747E-2</c:v>
                </c:pt>
                <c:pt idx="716">
                  <c:v>8.3698126422693073E-2</c:v>
                </c:pt>
                <c:pt idx="717">
                  <c:v>8.0896515496410387E-2</c:v>
                </c:pt>
                <c:pt idx="718">
                  <c:v>7.0915776571528574E-2</c:v>
                </c:pt>
                <c:pt idx="719">
                  <c:v>6.0059534232183499E-2</c:v>
                </c:pt>
                <c:pt idx="720">
                  <c:v>5.9884433549290871E-2</c:v>
                </c:pt>
                <c:pt idx="721">
                  <c:v>6.846436701103141E-2</c:v>
                </c:pt>
                <c:pt idx="722">
                  <c:v>9.6130274908072175E-2</c:v>
                </c:pt>
                <c:pt idx="723">
                  <c:v>0.10225879880931542</c:v>
                </c:pt>
                <c:pt idx="724">
                  <c:v>0.12922430397478543</c:v>
                </c:pt>
                <c:pt idx="725">
                  <c:v>0.12204517597618629</c:v>
                </c:pt>
                <c:pt idx="726">
                  <c:v>0.11976886709858174</c:v>
                </c:pt>
                <c:pt idx="727">
                  <c:v>0.11766765890386971</c:v>
                </c:pt>
                <c:pt idx="728">
                  <c:v>0.12922430397478543</c:v>
                </c:pt>
                <c:pt idx="729">
                  <c:v>0.14340745928909118</c:v>
                </c:pt>
                <c:pt idx="730">
                  <c:v>0.13990544563123788</c:v>
                </c:pt>
                <c:pt idx="731">
                  <c:v>0.15058658728769034</c:v>
                </c:pt>
                <c:pt idx="732">
                  <c:v>0.17755209245316059</c:v>
                </c:pt>
                <c:pt idx="733">
                  <c:v>0.18630712659779375</c:v>
                </c:pt>
                <c:pt idx="734">
                  <c:v>0.18227981089126241</c:v>
                </c:pt>
                <c:pt idx="735">
                  <c:v>0.16441954123621083</c:v>
                </c:pt>
                <c:pt idx="736">
                  <c:v>0.1572404132376117</c:v>
                </c:pt>
                <c:pt idx="737">
                  <c:v>0.16634564874803012</c:v>
                </c:pt>
                <c:pt idx="738">
                  <c:v>0.19908947644895822</c:v>
                </c:pt>
                <c:pt idx="739">
                  <c:v>0.1840308177201892</c:v>
                </c:pt>
                <c:pt idx="740">
                  <c:v>0.17895289791630187</c:v>
                </c:pt>
                <c:pt idx="741">
                  <c:v>0.17982840133076511</c:v>
                </c:pt>
                <c:pt idx="742">
                  <c:v>0.19296095254771486</c:v>
                </c:pt>
                <c:pt idx="743">
                  <c:v>0.19138504640168108</c:v>
                </c:pt>
                <c:pt idx="744">
                  <c:v>0.18455611976886721</c:v>
                </c:pt>
                <c:pt idx="745">
                  <c:v>0.18280511293994042</c:v>
                </c:pt>
                <c:pt idx="746">
                  <c:v>0.17405007879530726</c:v>
                </c:pt>
                <c:pt idx="747">
                  <c:v>0.17194887060059547</c:v>
                </c:pt>
                <c:pt idx="748">
                  <c:v>0.16599544738224487</c:v>
                </c:pt>
                <c:pt idx="749">
                  <c:v>0.17299947469795124</c:v>
                </c:pt>
                <c:pt idx="750">
                  <c:v>0.18017860269655062</c:v>
                </c:pt>
                <c:pt idx="751">
                  <c:v>0.18823323410961304</c:v>
                </c:pt>
                <c:pt idx="752">
                  <c:v>0.18630712659779375</c:v>
                </c:pt>
                <c:pt idx="753">
                  <c:v>0.1712484678690247</c:v>
                </c:pt>
                <c:pt idx="754">
                  <c:v>0.17089826650323944</c:v>
                </c:pt>
                <c:pt idx="755">
                  <c:v>0.14848537909297854</c:v>
                </c:pt>
                <c:pt idx="756">
                  <c:v>0.13815443880231135</c:v>
                </c:pt>
                <c:pt idx="757">
                  <c:v>0.16126772894414276</c:v>
                </c:pt>
                <c:pt idx="758">
                  <c:v>0.16179303099282077</c:v>
                </c:pt>
                <c:pt idx="759">
                  <c:v>0.15006128523901258</c:v>
                </c:pt>
                <c:pt idx="760">
                  <c:v>0.15356329889686562</c:v>
                </c:pt>
                <c:pt idx="761">
                  <c:v>0.1549641043600069</c:v>
                </c:pt>
                <c:pt idx="762">
                  <c:v>0.14813517772719303</c:v>
                </c:pt>
                <c:pt idx="763">
                  <c:v>0.14971108387322707</c:v>
                </c:pt>
                <c:pt idx="764">
                  <c:v>0.12747329714585889</c:v>
                </c:pt>
                <c:pt idx="765">
                  <c:v>0.13692873402206282</c:v>
                </c:pt>
                <c:pt idx="766">
                  <c:v>0.12939940465767819</c:v>
                </c:pt>
                <c:pt idx="767">
                  <c:v>0.13237611626685347</c:v>
                </c:pt>
                <c:pt idx="768">
                  <c:v>0.13797933811941859</c:v>
                </c:pt>
                <c:pt idx="769">
                  <c:v>0.13097531080371219</c:v>
                </c:pt>
                <c:pt idx="770">
                  <c:v>0.14008054631413064</c:v>
                </c:pt>
                <c:pt idx="771">
                  <c:v>0.13797933811941859</c:v>
                </c:pt>
                <c:pt idx="772">
                  <c:v>0.13202591490106821</c:v>
                </c:pt>
                <c:pt idx="773">
                  <c:v>0.15391350026265113</c:v>
                </c:pt>
                <c:pt idx="774">
                  <c:v>0.13220101558396072</c:v>
                </c:pt>
                <c:pt idx="775">
                  <c:v>0.13570302924181404</c:v>
                </c:pt>
                <c:pt idx="776">
                  <c:v>0.15548940640868492</c:v>
                </c:pt>
                <c:pt idx="777">
                  <c:v>0.18192960952547715</c:v>
                </c:pt>
                <c:pt idx="778">
                  <c:v>0.17860269655051661</c:v>
                </c:pt>
                <c:pt idx="779">
                  <c:v>0.17755209245316059</c:v>
                </c:pt>
                <c:pt idx="780">
                  <c:v>0.1796533006478726</c:v>
                </c:pt>
                <c:pt idx="781">
                  <c:v>0.1651199439677816</c:v>
                </c:pt>
                <c:pt idx="782">
                  <c:v>0.17475048152687803</c:v>
                </c:pt>
                <c:pt idx="783">
                  <c:v>0.15443880231132914</c:v>
                </c:pt>
                <c:pt idx="784">
                  <c:v>0.14690947294694451</c:v>
                </c:pt>
                <c:pt idx="785">
                  <c:v>0.16547014533356685</c:v>
                </c:pt>
                <c:pt idx="786">
                  <c:v>0.1631938364559623</c:v>
                </c:pt>
                <c:pt idx="787">
                  <c:v>0.16056732621257225</c:v>
                </c:pt>
                <c:pt idx="788">
                  <c:v>0.16179303099282077</c:v>
                </c:pt>
                <c:pt idx="789">
                  <c:v>0.13797933811941859</c:v>
                </c:pt>
                <c:pt idx="790">
                  <c:v>0.1523375941166171</c:v>
                </c:pt>
                <c:pt idx="791">
                  <c:v>0.16459464191910358</c:v>
                </c:pt>
                <c:pt idx="792">
                  <c:v>0.1675713535282789</c:v>
                </c:pt>
                <c:pt idx="793">
                  <c:v>0.18578182454911574</c:v>
                </c:pt>
                <c:pt idx="794">
                  <c:v>0.19366135527928563</c:v>
                </c:pt>
                <c:pt idx="795">
                  <c:v>0.16862195762563467</c:v>
                </c:pt>
                <c:pt idx="796">
                  <c:v>0.16459464191910358</c:v>
                </c:pt>
                <c:pt idx="797">
                  <c:v>0.11626685344072843</c:v>
                </c:pt>
                <c:pt idx="798">
                  <c:v>4.6051479600770488E-2</c:v>
                </c:pt>
                <c:pt idx="799">
                  <c:v>4.7977587112589773E-2</c:v>
                </c:pt>
                <c:pt idx="800">
                  <c:v>6.3211346524251436E-2</c:v>
                </c:pt>
                <c:pt idx="801">
                  <c:v>8.334792505690769E-2</c:v>
                </c:pt>
                <c:pt idx="802">
                  <c:v>5.9008930134827484E-2</c:v>
                </c:pt>
                <c:pt idx="803">
                  <c:v>6.6538259499211994E-2</c:v>
                </c:pt>
                <c:pt idx="804">
                  <c:v>5.7257923305900946E-2</c:v>
                </c:pt>
                <c:pt idx="805">
                  <c:v>6.3911749255822076E-2</c:v>
                </c:pt>
                <c:pt idx="806">
                  <c:v>3.3269129749605997E-2</c:v>
                </c:pt>
                <c:pt idx="807">
                  <c:v>1.7860269655051709E-2</c:v>
                </c:pt>
                <c:pt idx="808">
                  <c:v>3.2568727018035364E-2</c:v>
                </c:pt>
                <c:pt idx="809">
                  <c:v>3.9747855016634623E-2</c:v>
                </c:pt>
                <c:pt idx="810">
                  <c:v>3.8347049553493218E-2</c:v>
                </c:pt>
                <c:pt idx="811">
                  <c:v>2.3638592190509566E-2</c:v>
                </c:pt>
                <c:pt idx="812">
                  <c:v>8.4048327788479073E-3</c:v>
                </c:pt>
                <c:pt idx="813">
                  <c:v>6.1285239012432401E-3</c:v>
                </c:pt>
                <c:pt idx="814">
                  <c:v>-8.0546314130625265E-3</c:v>
                </c:pt>
                <c:pt idx="815">
                  <c:v>-7.0040273157065064E-3</c:v>
                </c:pt>
                <c:pt idx="816">
                  <c:v>-2.4163894239187578E-2</c:v>
                </c:pt>
                <c:pt idx="817">
                  <c:v>-2.3288390824724187E-2</c:v>
                </c:pt>
                <c:pt idx="818">
                  <c:v>-2.8191209945718779E-2</c:v>
                </c:pt>
                <c:pt idx="819">
                  <c:v>-4.1673962528453908E-2</c:v>
                </c:pt>
                <c:pt idx="820">
                  <c:v>-6.0584836280861511E-2</c:v>
                </c:pt>
                <c:pt idx="821">
                  <c:v>-5.5331815794081536E-2</c:v>
                </c:pt>
                <c:pt idx="822">
                  <c:v>-8.0021012081947132E-2</c:v>
                </c:pt>
                <c:pt idx="823">
                  <c:v>-8.054631413062513E-2</c:v>
                </c:pt>
                <c:pt idx="824">
                  <c:v>-8.2122220276659039E-2</c:v>
                </c:pt>
                <c:pt idx="825">
                  <c:v>-8.404832778847833E-2</c:v>
                </c:pt>
                <c:pt idx="826">
                  <c:v>-6.1810541061110162E-2</c:v>
                </c:pt>
                <c:pt idx="827">
                  <c:v>-3.4669935212747277E-2</c:v>
                </c:pt>
                <c:pt idx="828">
                  <c:v>-2.8541411311504158E-2</c:v>
                </c:pt>
                <c:pt idx="829">
                  <c:v>-5.2530204867798982E-2</c:v>
                </c:pt>
                <c:pt idx="830">
                  <c:v>-6.8814568376816668E-2</c:v>
                </c:pt>
                <c:pt idx="831">
                  <c:v>-4.762738574680439E-2</c:v>
                </c:pt>
                <c:pt idx="832">
                  <c:v>-2.3638592190509566E-2</c:v>
                </c:pt>
                <c:pt idx="833">
                  <c:v>-4.1849063211346536E-2</c:v>
                </c:pt>
                <c:pt idx="834">
                  <c:v>-3.7471546139029956E-2</c:v>
                </c:pt>
                <c:pt idx="835">
                  <c:v>-3.0117317457538064E-2</c:v>
                </c:pt>
                <c:pt idx="836">
                  <c:v>-1.225704780248648E-2</c:v>
                </c:pt>
                <c:pt idx="837">
                  <c:v>6.6538259499212497E-3</c:v>
                </c:pt>
                <c:pt idx="838">
                  <c:v>2.3288390824724187E-2</c:v>
                </c:pt>
                <c:pt idx="839">
                  <c:v>4.1323761162668525E-2</c:v>
                </c:pt>
                <c:pt idx="840">
                  <c:v>3.7471546139029956E-2</c:v>
                </c:pt>
                <c:pt idx="841">
                  <c:v>3.4144633164069391E-2</c:v>
                </c:pt>
                <c:pt idx="842">
                  <c:v>4.2899667308702552E-2</c:v>
                </c:pt>
                <c:pt idx="843">
                  <c:v>4.324986867448781E-2</c:v>
                </c:pt>
                <c:pt idx="844">
                  <c:v>8.1421817545088399E-2</c:v>
                </c:pt>
                <c:pt idx="845">
                  <c:v>6.6188058133426736E-2</c:v>
                </c:pt>
                <c:pt idx="846">
                  <c:v>6.0759936963754139E-2</c:v>
                </c:pt>
                <c:pt idx="847">
                  <c:v>4.5876378917877735E-2</c:v>
                </c:pt>
                <c:pt idx="848">
                  <c:v>2.5739800385221483E-2</c:v>
                </c:pt>
                <c:pt idx="849">
                  <c:v>3.6946244090351944E-2</c:v>
                </c:pt>
                <c:pt idx="850">
                  <c:v>3.9222552967956612E-2</c:v>
                </c:pt>
                <c:pt idx="851">
                  <c:v>3.3094029066713368E-2</c:v>
                </c:pt>
                <c:pt idx="852">
                  <c:v>3.3094029066713368E-2</c:v>
                </c:pt>
                <c:pt idx="853">
                  <c:v>4.0973559796883267E-2</c:v>
                </c:pt>
                <c:pt idx="854">
                  <c:v>3.5545438627210664E-2</c:v>
                </c:pt>
                <c:pt idx="855">
                  <c:v>6.3561547890036818E-2</c:v>
                </c:pt>
                <c:pt idx="856">
                  <c:v>5.2530204867798982E-2</c:v>
                </c:pt>
                <c:pt idx="857">
                  <c:v>2.8016109262826151E-2</c:v>
                </c:pt>
                <c:pt idx="858">
                  <c:v>2.6790404482577503E-2</c:v>
                </c:pt>
                <c:pt idx="859">
                  <c:v>3.502013657853266E-2</c:v>
                </c:pt>
                <c:pt idx="860">
                  <c:v>4.6926983015233757E-2</c:v>
                </c:pt>
                <c:pt idx="861">
                  <c:v>5.7608124671686203E-2</c:v>
                </c:pt>
                <c:pt idx="862">
                  <c:v>6.4962353353178098E-2</c:v>
                </c:pt>
                <c:pt idx="863">
                  <c:v>5.9884433549290871E-2</c:v>
                </c:pt>
                <c:pt idx="864">
                  <c:v>5.9008930134827484E-2</c:v>
                </c:pt>
                <c:pt idx="865">
                  <c:v>5.6032218525652301E-2</c:v>
                </c:pt>
                <c:pt idx="866">
                  <c:v>4.9553493258623682E-2</c:v>
                </c:pt>
                <c:pt idx="867">
                  <c:v>3.7471546139029956E-2</c:v>
                </c:pt>
                <c:pt idx="868">
                  <c:v>3.7471546139029956E-2</c:v>
                </c:pt>
                <c:pt idx="869">
                  <c:v>4.3424969357380563E-2</c:v>
                </c:pt>
                <c:pt idx="870">
                  <c:v>3.4669935212747402E-2</c:v>
                </c:pt>
                <c:pt idx="871">
                  <c:v>-3.6771143407459315E-2</c:v>
                </c:pt>
                <c:pt idx="872">
                  <c:v>-4.1323761162668525E-2</c:v>
                </c:pt>
                <c:pt idx="873">
                  <c:v>-4.6401680966555746E-2</c:v>
                </c:pt>
                <c:pt idx="874">
                  <c:v>-6.1285239012432151E-2</c:v>
                </c:pt>
                <c:pt idx="875">
                  <c:v>-6.986517247417269E-2</c:v>
                </c:pt>
                <c:pt idx="876">
                  <c:v>-8.8600945543687665E-2</c:v>
                </c:pt>
                <c:pt idx="877">
                  <c:v>-0.10961302749080717</c:v>
                </c:pt>
                <c:pt idx="878">
                  <c:v>-9.9807389248818115E-2</c:v>
                </c:pt>
                <c:pt idx="879">
                  <c:v>-8.7725442129224271E-2</c:v>
                </c:pt>
                <c:pt idx="880">
                  <c:v>-7.3542286814918631E-2</c:v>
                </c:pt>
                <c:pt idx="881">
                  <c:v>-6.8989669059709297E-2</c:v>
                </c:pt>
                <c:pt idx="882">
                  <c:v>-6.4612151987392716E-2</c:v>
                </c:pt>
                <c:pt idx="883">
                  <c:v>-9.5780073542286792E-2</c:v>
                </c:pt>
                <c:pt idx="884">
                  <c:v>-8.6499737348975619E-2</c:v>
                </c:pt>
                <c:pt idx="885">
                  <c:v>-0.10330940290667132</c:v>
                </c:pt>
                <c:pt idx="886">
                  <c:v>-9.3678865347574886E-2</c:v>
                </c:pt>
                <c:pt idx="887">
                  <c:v>-0.10506040973559796</c:v>
                </c:pt>
                <c:pt idx="888">
                  <c:v>-9.7355979688320826E-2</c:v>
                </c:pt>
                <c:pt idx="889">
                  <c:v>-8.8250744177902282E-2</c:v>
                </c:pt>
                <c:pt idx="890">
                  <c:v>-9.3678865347574886E-2</c:v>
                </c:pt>
                <c:pt idx="891">
                  <c:v>-0.1012081947119594</c:v>
                </c:pt>
                <c:pt idx="892">
                  <c:v>-9.4554368762038155E-2</c:v>
                </c:pt>
                <c:pt idx="893">
                  <c:v>-9.6655576956750061E-2</c:v>
                </c:pt>
                <c:pt idx="894">
                  <c:v>-0.12187007529329366</c:v>
                </c:pt>
                <c:pt idx="895">
                  <c:v>-0.13132551216949745</c:v>
                </c:pt>
                <c:pt idx="896">
                  <c:v>-0.14078094904570126</c:v>
                </c:pt>
                <c:pt idx="897">
                  <c:v>-0.11889336368411836</c:v>
                </c:pt>
                <c:pt idx="898">
                  <c:v>-0.12887410260900017</c:v>
                </c:pt>
                <c:pt idx="899">
                  <c:v>-0.14813517772719315</c:v>
                </c:pt>
                <c:pt idx="900">
                  <c:v>-0.16004202416389426</c:v>
                </c:pt>
                <c:pt idx="901">
                  <c:v>-0.15478900367711429</c:v>
                </c:pt>
                <c:pt idx="902">
                  <c:v>-0.16319383645596219</c:v>
                </c:pt>
                <c:pt idx="903">
                  <c:v>-0.1780773945018386</c:v>
                </c:pt>
                <c:pt idx="904">
                  <c:v>-0.14796007704430053</c:v>
                </c:pt>
                <c:pt idx="905">
                  <c:v>-0.16214323235860617</c:v>
                </c:pt>
                <c:pt idx="906">
                  <c:v>-0.1523375941166171</c:v>
                </c:pt>
                <c:pt idx="907">
                  <c:v>-0.12169497461040103</c:v>
                </c:pt>
                <c:pt idx="908">
                  <c:v>-9.9282087200140118E-2</c:v>
                </c:pt>
                <c:pt idx="909">
                  <c:v>-8.4573629837156342E-2</c:v>
                </c:pt>
                <c:pt idx="910">
                  <c:v>-8.474873052004897E-2</c:v>
                </c:pt>
                <c:pt idx="911">
                  <c:v>-8.7550341446331642E-2</c:v>
                </c:pt>
                <c:pt idx="912">
                  <c:v>-8.8250744177902282E-2</c:v>
                </c:pt>
                <c:pt idx="913">
                  <c:v>-7.4592890912274529E-2</c:v>
                </c:pt>
                <c:pt idx="914">
                  <c:v>-9.2102959201540852E-2</c:v>
                </c:pt>
                <c:pt idx="915">
                  <c:v>-8.054631413062513E-2</c:v>
                </c:pt>
                <c:pt idx="916">
                  <c:v>-0.10453510768691995</c:v>
                </c:pt>
                <c:pt idx="917">
                  <c:v>-0.11101383295394845</c:v>
                </c:pt>
                <c:pt idx="918">
                  <c:v>-0.12204517597618629</c:v>
                </c:pt>
                <c:pt idx="919">
                  <c:v>-0.12046926983015238</c:v>
                </c:pt>
                <c:pt idx="920">
                  <c:v>-0.11241463841708986</c:v>
                </c:pt>
                <c:pt idx="921">
                  <c:v>-0.11784275958676234</c:v>
                </c:pt>
                <c:pt idx="922">
                  <c:v>-0.11941866573279636</c:v>
                </c:pt>
                <c:pt idx="923">
                  <c:v>-0.11031343022237781</c:v>
                </c:pt>
                <c:pt idx="924">
                  <c:v>-8.9126247592365551E-2</c:v>
                </c:pt>
                <c:pt idx="925">
                  <c:v>-9.4204167396252897E-2</c:v>
                </c:pt>
                <c:pt idx="926">
                  <c:v>-9.3678865347574886E-2</c:v>
                </c:pt>
                <c:pt idx="927">
                  <c:v>-0.12379618280511294</c:v>
                </c:pt>
                <c:pt idx="928">
                  <c:v>-0.12519698826825423</c:v>
                </c:pt>
                <c:pt idx="929">
                  <c:v>-0.10663631588163187</c:v>
                </c:pt>
                <c:pt idx="930">
                  <c:v>-0.10996322885659256</c:v>
                </c:pt>
                <c:pt idx="931">
                  <c:v>-8.054631413062513E-2</c:v>
                </c:pt>
                <c:pt idx="932">
                  <c:v>-6.7238662230782634E-2</c:v>
                </c:pt>
                <c:pt idx="933">
                  <c:v>-4.9028191209945671E-2</c:v>
                </c:pt>
                <c:pt idx="934">
                  <c:v>-3.4144633164069391E-2</c:v>
                </c:pt>
                <c:pt idx="935">
                  <c:v>-2.6265102433899244E-3</c:v>
                </c:pt>
                <c:pt idx="936">
                  <c:v>-3.5020136578525692E-4</c:v>
                </c:pt>
                <c:pt idx="937">
                  <c:v>2.1887585361582911E-2</c:v>
                </c:pt>
                <c:pt idx="938">
                  <c:v>9.9807389248818129E-3</c:v>
                </c:pt>
                <c:pt idx="939">
                  <c:v>1.2432148485379107E-2</c:v>
                </c:pt>
                <c:pt idx="940">
                  <c:v>2.8191209945718779E-2</c:v>
                </c:pt>
                <c:pt idx="941">
                  <c:v>1.3657853265627755E-2</c:v>
                </c:pt>
                <c:pt idx="942">
                  <c:v>5.9884433549290871E-2</c:v>
                </c:pt>
                <c:pt idx="943">
                  <c:v>7.44177902293819E-2</c:v>
                </c:pt>
                <c:pt idx="944">
                  <c:v>5.4456312379618274E-2</c:v>
                </c:pt>
                <c:pt idx="945">
                  <c:v>4.7102083698126386E-2</c:v>
                </c:pt>
                <c:pt idx="946">
                  <c:v>5.8133426720364215E-2</c:v>
                </c:pt>
                <c:pt idx="947">
                  <c:v>4.9553493258623682E-2</c:v>
                </c:pt>
                <c:pt idx="948">
                  <c:v>3.4494834529854648E-2</c:v>
                </c:pt>
                <c:pt idx="949">
                  <c:v>3.7471546139029956E-2</c:v>
                </c:pt>
                <c:pt idx="950">
                  <c:v>3.5720539310103293E-2</c:v>
                </c:pt>
                <c:pt idx="951">
                  <c:v>3.5895639992995922E-2</c:v>
                </c:pt>
                <c:pt idx="952">
                  <c:v>3.6596042724566687E-2</c:v>
                </c:pt>
                <c:pt idx="953">
                  <c:v>2.8716511994396787E-2</c:v>
                </c:pt>
                <c:pt idx="954">
                  <c:v>3.2918928383820739E-2</c:v>
                </c:pt>
                <c:pt idx="955">
                  <c:v>1.9436175801085614E-2</c:v>
                </c:pt>
                <c:pt idx="956">
                  <c:v>2.2412887410260922E-2</c:v>
                </c:pt>
                <c:pt idx="957">
                  <c:v>2.0136578532656251E-2</c:v>
                </c:pt>
                <c:pt idx="958">
                  <c:v>1.2432148485379107E-2</c:v>
                </c:pt>
                <c:pt idx="959">
                  <c:v>-2.6265102433899244E-3</c:v>
                </c:pt>
                <c:pt idx="960">
                  <c:v>2.9767116091753056E-3</c:v>
                </c:pt>
                <c:pt idx="961">
                  <c:v>3.5020136578538133E-4</c:v>
                </c:pt>
                <c:pt idx="962">
                  <c:v>-9.1052355104184208E-3</c:v>
                </c:pt>
                <c:pt idx="963">
                  <c:v>1.8735773069514978E-2</c:v>
                </c:pt>
                <c:pt idx="964">
                  <c:v>1.6109262826125053E-2</c:v>
                </c:pt>
                <c:pt idx="965">
                  <c:v>2.2587988093153547E-2</c:v>
                </c:pt>
                <c:pt idx="966">
                  <c:v>1.3482752582735128E-2</c:v>
                </c:pt>
                <c:pt idx="967">
                  <c:v>4.9028191209945921E-3</c:v>
                </c:pt>
                <c:pt idx="968">
                  <c:v>-1.3307651899842374E-2</c:v>
                </c:pt>
                <c:pt idx="969">
                  <c:v>-1.6634564874803061E-2</c:v>
                </c:pt>
                <c:pt idx="970">
                  <c:v>-1.1206443705130461E-2</c:v>
                </c:pt>
                <c:pt idx="971">
                  <c:v>6.6538259499212497E-3</c:v>
                </c:pt>
                <c:pt idx="972">
                  <c:v>3.5020136578533152E-3</c:v>
                </c:pt>
                <c:pt idx="973">
                  <c:v>-3.2218525652249981E-2</c:v>
                </c:pt>
                <c:pt idx="974">
                  <c:v>-4.9028191209945671E-2</c:v>
                </c:pt>
                <c:pt idx="975">
                  <c:v>-2.8191209945718779E-2</c:v>
                </c:pt>
                <c:pt idx="976">
                  <c:v>-3.3269129749605997E-2</c:v>
                </c:pt>
                <c:pt idx="977">
                  <c:v>-1.9786377166870997E-2</c:v>
                </c:pt>
                <c:pt idx="978">
                  <c:v>-4.324986867448781E-2</c:v>
                </c:pt>
                <c:pt idx="979">
                  <c:v>-1.9786377166870997E-2</c:v>
                </c:pt>
                <c:pt idx="980">
                  <c:v>-1.7510068289266576E-3</c:v>
                </c:pt>
                <c:pt idx="981">
                  <c:v>-1.8560672386622349E-2</c:v>
                </c:pt>
                <c:pt idx="982">
                  <c:v>-2.3288390824724187E-2</c:v>
                </c:pt>
                <c:pt idx="983">
                  <c:v>-5.7783225354578584E-3</c:v>
                </c:pt>
                <c:pt idx="984">
                  <c:v>-1.0506040973560194E-3</c:v>
                </c:pt>
                <c:pt idx="985">
                  <c:v>-1.7510068289266576E-3</c:v>
                </c:pt>
                <c:pt idx="986">
                  <c:v>2.5564699702328855E-2</c:v>
                </c:pt>
                <c:pt idx="987">
                  <c:v>3.6771143407459315E-2</c:v>
                </c:pt>
                <c:pt idx="988">
                  <c:v>8.7550341446326668E-4</c:v>
                </c:pt>
                <c:pt idx="989">
                  <c:v>6.1285239012432401E-3</c:v>
                </c:pt>
                <c:pt idx="990">
                  <c:v>7.3542286814918881E-3</c:v>
                </c:pt>
                <c:pt idx="991">
                  <c:v>1.2432148485379107E-2</c:v>
                </c:pt>
                <c:pt idx="992">
                  <c:v>-7.529329364384516E-3</c:v>
                </c:pt>
                <c:pt idx="993">
                  <c:v>-2.0486779898441634E-2</c:v>
                </c:pt>
                <c:pt idx="994">
                  <c:v>-2.3988793556294824E-2</c:v>
                </c:pt>
                <c:pt idx="995">
                  <c:v>-2.6265102433899491E-2</c:v>
                </c:pt>
                <c:pt idx="996">
                  <c:v>-2.451409560497296E-3</c:v>
                </c:pt>
                <c:pt idx="997">
                  <c:v>-1.0856242339345078E-2</c:v>
                </c:pt>
                <c:pt idx="998">
                  <c:v>-1.9961477849763626E-2</c:v>
                </c:pt>
                <c:pt idx="999">
                  <c:v>-3.7471546139029956E-2</c:v>
                </c:pt>
                <c:pt idx="1000">
                  <c:v>-5.480651374540365E-2</c:v>
                </c:pt>
                <c:pt idx="1001">
                  <c:v>-4.6751882332341128E-2</c:v>
                </c:pt>
                <c:pt idx="1002">
                  <c:v>-4.5701278234985106E-2</c:v>
                </c:pt>
                <c:pt idx="1003">
                  <c:v>-2.3813692873402195E-2</c:v>
                </c:pt>
                <c:pt idx="1004">
                  <c:v>-3.0117317457538064E-2</c:v>
                </c:pt>
                <c:pt idx="1005">
                  <c:v>-1.7685168972158955E-2</c:v>
                </c:pt>
                <c:pt idx="1006">
                  <c:v>-1.6459464191910307E-2</c:v>
                </c:pt>
                <c:pt idx="1007">
                  <c:v>-1.068114165645245E-2</c:v>
                </c:pt>
                <c:pt idx="1008">
                  <c:v>1.4008054631412764E-3</c:v>
                </c:pt>
                <c:pt idx="1009">
                  <c:v>1.1381544388023088E-2</c:v>
                </c:pt>
                <c:pt idx="1010">
                  <c:v>2.2412887410260922E-2</c:v>
                </c:pt>
                <c:pt idx="1011">
                  <c:v>4.2024163894239165E-2</c:v>
                </c:pt>
                <c:pt idx="1012">
                  <c:v>1.9961477849763626E-2</c:v>
                </c:pt>
                <c:pt idx="1013">
                  <c:v>2.0836981264226891E-2</c:v>
                </c:pt>
                <c:pt idx="1014">
                  <c:v>2.8191209945718779E-2</c:v>
                </c:pt>
                <c:pt idx="1015">
                  <c:v>1.3482752582735128E-2</c:v>
                </c:pt>
                <c:pt idx="1016">
                  <c:v>2.8716511994396787E-2</c:v>
                </c:pt>
                <c:pt idx="1017">
                  <c:v>5.2880406233584365E-2</c:v>
                </c:pt>
                <c:pt idx="1018">
                  <c:v>6.2510943792680795E-2</c:v>
                </c:pt>
                <c:pt idx="1019">
                  <c:v>5.8833829451934855E-2</c:v>
                </c:pt>
                <c:pt idx="1020">
                  <c:v>5.7433023988793575E-2</c:v>
                </c:pt>
                <c:pt idx="1021">
                  <c:v>5.4281211696725645E-2</c:v>
                </c:pt>
                <c:pt idx="1022">
                  <c:v>5.2004902819120978E-2</c:v>
                </c:pt>
                <c:pt idx="1023">
                  <c:v>3.8522150236385971E-2</c:v>
                </c:pt>
                <c:pt idx="1024">
                  <c:v>3.0467518823323447E-2</c:v>
                </c:pt>
                <c:pt idx="1025">
                  <c:v>2.2062686044475539E-2</c:v>
                </c:pt>
                <c:pt idx="1026">
                  <c:v>3.5020136578533152E-3</c:v>
                </c:pt>
                <c:pt idx="1027">
                  <c:v>6.6538259499212497E-3</c:v>
                </c:pt>
                <c:pt idx="1028">
                  <c:v>1.0856242339345078E-2</c:v>
                </c:pt>
                <c:pt idx="1029">
                  <c:v>1.1206443705130461E-2</c:v>
                </c:pt>
                <c:pt idx="1030">
                  <c:v>1.0506040973559823E-2</c:v>
                </c:pt>
                <c:pt idx="1031">
                  <c:v>2.4514095604972835E-2</c:v>
                </c:pt>
                <c:pt idx="1032">
                  <c:v>4.2199264577131919E-2</c:v>
                </c:pt>
                <c:pt idx="1033">
                  <c:v>4.0098056382419874E-2</c:v>
                </c:pt>
                <c:pt idx="1034">
                  <c:v>4.9203291892838424E-2</c:v>
                </c:pt>
                <c:pt idx="1035">
                  <c:v>5.1129399404657709E-2</c:v>
                </c:pt>
                <c:pt idx="1036">
                  <c:v>7.529329364384516E-3</c:v>
                </c:pt>
                <c:pt idx="1037">
                  <c:v>-1.7685168972158955E-2</c:v>
                </c:pt>
                <c:pt idx="1038">
                  <c:v>-1.8560672386622349E-2</c:v>
                </c:pt>
                <c:pt idx="1039">
                  <c:v>-4.8327788478375031E-2</c:v>
                </c:pt>
                <c:pt idx="1040">
                  <c:v>-1.8910873752407603E-2</c:v>
                </c:pt>
                <c:pt idx="1041">
                  <c:v>1.5759061460340292E-3</c:v>
                </c:pt>
                <c:pt idx="1042">
                  <c:v>1.5408860094554415E-2</c:v>
                </c:pt>
                <c:pt idx="1043">
                  <c:v>2.8016109262826151E-2</c:v>
                </c:pt>
                <c:pt idx="1044">
                  <c:v>2.4689196287865589E-2</c:v>
                </c:pt>
                <c:pt idx="1045">
                  <c:v>1.6459464191910307E-2</c:v>
                </c:pt>
                <c:pt idx="1046">
                  <c:v>1.7510068289266576E-3</c:v>
                </c:pt>
                <c:pt idx="1047">
                  <c:v>-4.0273157065312008E-3</c:v>
                </c:pt>
                <c:pt idx="1048">
                  <c:v>1.2607249168271736E-2</c:v>
                </c:pt>
                <c:pt idx="1049">
                  <c:v>7.529329364384516E-3</c:v>
                </c:pt>
                <c:pt idx="1050">
                  <c:v>2.2587988093153547E-2</c:v>
                </c:pt>
                <c:pt idx="1051">
                  <c:v>1.7510068289266576E-3</c:v>
                </c:pt>
                <c:pt idx="1052">
                  <c:v>-2.6265102433899244E-3</c:v>
                </c:pt>
                <c:pt idx="1053">
                  <c:v>9.9807389248818129E-3</c:v>
                </c:pt>
                <c:pt idx="1054">
                  <c:v>1.7159866923481072E-2</c:v>
                </c:pt>
                <c:pt idx="1055">
                  <c:v>3.7296445456137327E-2</c:v>
                </c:pt>
                <c:pt idx="1056">
                  <c:v>4.0623358431097885E-2</c:v>
                </c:pt>
                <c:pt idx="1057">
                  <c:v>8.930134827525792E-3</c:v>
                </c:pt>
                <c:pt idx="1058">
                  <c:v>1.7685168972158955E-2</c:v>
                </c:pt>
                <c:pt idx="1059">
                  <c:v>4.0273157065313248E-3</c:v>
                </c:pt>
                <c:pt idx="1060">
                  <c:v>9.2803361933111745E-3</c:v>
                </c:pt>
                <c:pt idx="1061">
                  <c:v>-8.2297320959551536E-3</c:v>
                </c:pt>
                <c:pt idx="1062">
                  <c:v>-5.07791980388722E-3</c:v>
                </c:pt>
                <c:pt idx="1063">
                  <c:v>-9.8056382419891841E-3</c:v>
                </c:pt>
                <c:pt idx="1064">
                  <c:v>9.1052355104185457E-3</c:v>
                </c:pt>
                <c:pt idx="1065">
                  <c:v>3.0467518823323447E-2</c:v>
                </c:pt>
                <c:pt idx="1066">
                  <c:v>8.492383120294171E-2</c:v>
                </c:pt>
                <c:pt idx="1067">
                  <c:v>7.669409910698656E-2</c:v>
                </c:pt>
                <c:pt idx="1068">
                  <c:v>6.7763964279460645E-2</c:v>
                </c:pt>
                <c:pt idx="1069">
                  <c:v>7.0390474522850688E-2</c:v>
                </c:pt>
                <c:pt idx="1070">
                  <c:v>6.6012957450534107E-2</c:v>
                </c:pt>
                <c:pt idx="1071">
                  <c:v>7.4592890912274529E-2</c:v>
                </c:pt>
                <c:pt idx="1072">
                  <c:v>8.0721414813517758E-2</c:v>
                </c:pt>
                <c:pt idx="1073">
                  <c:v>6.8114165645246028E-2</c:v>
                </c:pt>
                <c:pt idx="1074">
                  <c:v>7.511819296095254E-2</c:v>
                </c:pt>
                <c:pt idx="1075">
                  <c:v>7.9845911399054503E-2</c:v>
                </c:pt>
                <c:pt idx="1076">
                  <c:v>8.9651549641043562E-2</c:v>
                </c:pt>
                <c:pt idx="1077">
                  <c:v>8.2297320959551792E-2</c:v>
                </c:pt>
                <c:pt idx="1078">
                  <c:v>6.3736648572929447E-2</c:v>
                </c:pt>
                <c:pt idx="1079">
                  <c:v>8.0021012081947132E-2</c:v>
                </c:pt>
                <c:pt idx="1080">
                  <c:v>8.4748730520049095E-2</c:v>
                </c:pt>
                <c:pt idx="1081">
                  <c:v>9.0527053055506942E-2</c:v>
                </c:pt>
                <c:pt idx="1082">
                  <c:v>7.1441078620206586E-2</c:v>
                </c:pt>
                <c:pt idx="1083">
                  <c:v>7.9320609350376492E-2</c:v>
                </c:pt>
                <c:pt idx="1084">
                  <c:v>7.73945018385572E-2</c:v>
                </c:pt>
                <c:pt idx="1085">
                  <c:v>0.10471020836981271</c:v>
                </c:pt>
                <c:pt idx="1086">
                  <c:v>9.3503764664682257E-2</c:v>
                </c:pt>
                <c:pt idx="1087">
                  <c:v>0.10138329539485202</c:v>
                </c:pt>
                <c:pt idx="1088">
                  <c:v>9.9982489931710744E-2</c:v>
                </c:pt>
                <c:pt idx="1089">
                  <c:v>9.2102959201540852E-2</c:v>
                </c:pt>
                <c:pt idx="1090">
                  <c:v>8.0196112764839747E-2</c:v>
                </c:pt>
                <c:pt idx="1091">
                  <c:v>0.10173349676063741</c:v>
                </c:pt>
                <c:pt idx="1092">
                  <c:v>0.10471020836981271</c:v>
                </c:pt>
                <c:pt idx="1093">
                  <c:v>0.12116967256172302</c:v>
                </c:pt>
                <c:pt idx="1094">
                  <c:v>0.13167571353528271</c:v>
                </c:pt>
                <c:pt idx="1095">
                  <c:v>0.13920504289966737</c:v>
                </c:pt>
                <c:pt idx="1096">
                  <c:v>0.13622833129049206</c:v>
                </c:pt>
                <c:pt idx="1097">
                  <c:v>0.12852390124321492</c:v>
                </c:pt>
                <c:pt idx="1098">
                  <c:v>0.12589739099982486</c:v>
                </c:pt>
                <c:pt idx="1099">
                  <c:v>0.11731745753808445</c:v>
                </c:pt>
                <c:pt idx="1100">
                  <c:v>0.1255471896340396</c:v>
                </c:pt>
                <c:pt idx="1101">
                  <c:v>0.13272631763263873</c:v>
                </c:pt>
                <c:pt idx="1102">
                  <c:v>0.13237611626685347</c:v>
                </c:pt>
                <c:pt idx="1103">
                  <c:v>0.12432148485379083</c:v>
                </c:pt>
                <c:pt idx="1104">
                  <c:v>0.11959376641568899</c:v>
                </c:pt>
                <c:pt idx="1105">
                  <c:v>0.13132551216949745</c:v>
                </c:pt>
                <c:pt idx="1106">
                  <c:v>0.12362108212222032</c:v>
                </c:pt>
                <c:pt idx="1107">
                  <c:v>0.1225704780248643</c:v>
                </c:pt>
                <c:pt idx="1108">
                  <c:v>0.1185431623183331</c:v>
                </c:pt>
                <c:pt idx="1109">
                  <c:v>0.11276483978287512</c:v>
                </c:pt>
                <c:pt idx="1110">
                  <c:v>9.6130274908072175E-2</c:v>
                </c:pt>
                <c:pt idx="1111">
                  <c:v>9.7706181054106084E-2</c:v>
                </c:pt>
                <c:pt idx="1112">
                  <c:v>0.12064437051304501</c:v>
                </c:pt>
                <c:pt idx="1113">
                  <c:v>0.1315006128523902</c:v>
                </c:pt>
                <c:pt idx="1114">
                  <c:v>0.14148135177727189</c:v>
                </c:pt>
                <c:pt idx="1115">
                  <c:v>0.14358255997198394</c:v>
                </c:pt>
                <c:pt idx="1116">
                  <c:v>0.14113115041148663</c:v>
                </c:pt>
                <c:pt idx="1117">
                  <c:v>0.13640343197338481</c:v>
                </c:pt>
                <c:pt idx="1118">
                  <c:v>0.13220101558396072</c:v>
                </c:pt>
                <c:pt idx="1119">
                  <c:v>0.10838732271055854</c:v>
                </c:pt>
                <c:pt idx="1120">
                  <c:v>0.11416564524601651</c:v>
                </c:pt>
                <c:pt idx="1121">
                  <c:v>0.11889336368411836</c:v>
                </c:pt>
                <c:pt idx="1122">
                  <c:v>0.14340745928909118</c:v>
                </c:pt>
                <c:pt idx="1123">
                  <c:v>0.16336893713885481</c:v>
                </c:pt>
                <c:pt idx="1124">
                  <c:v>0.17177376991770271</c:v>
                </c:pt>
                <c:pt idx="1125">
                  <c:v>0.19401155664507089</c:v>
                </c:pt>
                <c:pt idx="1126">
                  <c:v>0.13640343197338481</c:v>
                </c:pt>
                <c:pt idx="1127">
                  <c:v>0.12659779373139562</c:v>
                </c:pt>
                <c:pt idx="1128">
                  <c:v>0.13675363333917007</c:v>
                </c:pt>
                <c:pt idx="1129">
                  <c:v>0.14515846611801797</c:v>
                </c:pt>
                <c:pt idx="1130">
                  <c:v>0.15443880231132914</c:v>
                </c:pt>
                <c:pt idx="1131">
                  <c:v>0.13657853265627731</c:v>
                </c:pt>
                <c:pt idx="1132">
                  <c:v>0.11399054456312377</c:v>
                </c:pt>
                <c:pt idx="1133">
                  <c:v>9.8756785151462106E-2</c:v>
                </c:pt>
                <c:pt idx="1134">
                  <c:v>7.6869199789879189E-2</c:v>
                </c:pt>
                <c:pt idx="1135">
                  <c:v>0.10383470495534933</c:v>
                </c:pt>
                <c:pt idx="1136">
                  <c:v>0.11766765890386971</c:v>
                </c:pt>
                <c:pt idx="1137">
                  <c:v>0.11836806163544035</c:v>
                </c:pt>
                <c:pt idx="1138">
                  <c:v>0.11924356504990373</c:v>
                </c:pt>
                <c:pt idx="1139">
                  <c:v>0.12677289441428813</c:v>
                </c:pt>
                <c:pt idx="1140">
                  <c:v>0.12624759236561012</c:v>
                </c:pt>
                <c:pt idx="1141">
                  <c:v>0.11626685344072843</c:v>
                </c:pt>
                <c:pt idx="1142">
                  <c:v>0.13045000875503421</c:v>
                </c:pt>
                <c:pt idx="1143">
                  <c:v>0.12764839782875165</c:v>
                </c:pt>
                <c:pt idx="1144">
                  <c:v>0.13500262651024328</c:v>
                </c:pt>
                <c:pt idx="1145">
                  <c:v>0.14095604972859388</c:v>
                </c:pt>
                <c:pt idx="1146">
                  <c:v>0.12834880056032216</c:v>
                </c:pt>
                <c:pt idx="1147">
                  <c:v>0.12817369987742966</c:v>
                </c:pt>
                <c:pt idx="1148">
                  <c:v>0.12799859919453691</c:v>
                </c:pt>
                <c:pt idx="1149">
                  <c:v>0.14008054631413064</c:v>
                </c:pt>
                <c:pt idx="1150">
                  <c:v>0.14008054631413064</c:v>
                </c:pt>
                <c:pt idx="1151">
                  <c:v>0.13973034494834538</c:v>
                </c:pt>
                <c:pt idx="1152">
                  <c:v>0.15198739275083184</c:v>
                </c:pt>
                <c:pt idx="1153">
                  <c:v>0.16564524601645936</c:v>
                </c:pt>
                <c:pt idx="1154">
                  <c:v>0.15899142006653824</c:v>
                </c:pt>
                <c:pt idx="1155">
                  <c:v>0.18945893888986179</c:v>
                </c:pt>
                <c:pt idx="1156">
                  <c:v>0.19663806688846094</c:v>
                </c:pt>
                <c:pt idx="1157">
                  <c:v>0.19733846962003146</c:v>
                </c:pt>
                <c:pt idx="1158">
                  <c:v>0.19191034845035884</c:v>
                </c:pt>
                <c:pt idx="1159">
                  <c:v>0.19243565049903685</c:v>
                </c:pt>
                <c:pt idx="1160">
                  <c:v>0.18823323410961304</c:v>
                </c:pt>
                <c:pt idx="1161">
                  <c:v>0.18578182454911574</c:v>
                </c:pt>
                <c:pt idx="1162">
                  <c:v>0.20154088600945552</c:v>
                </c:pt>
                <c:pt idx="1163">
                  <c:v>0.20241638942391879</c:v>
                </c:pt>
                <c:pt idx="1164">
                  <c:v>0.21134652425144471</c:v>
                </c:pt>
                <c:pt idx="1165">
                  <c:v>0.21029592015408868</c:v>
                </c:pt>
                <c:pt idx="1166">
                  <c:v>0.22097706181054114</c:v>
                </c:pt>
                <c:pt idx="1167">
                  <c:v>0.23393451234459814</c:v>
                </c:pt>
                <c:pt idx="1168">
                  <c:v>0.22080196112764838</c:v>
                </c:pt>
                <c:pt idx="1169">
                  <c:v>0.21467343722640528</c:v>
                </c:pt>
                <c:pt idx="1170">
                  <c:v>0.19961477849763623</c:v>
                </c:pt>
                <c:pt idx="1171">
                  <c:v>0.19033444230432506</c:v>
                </c:pt>
                <c:pt idx="1172">
                  <c:v>0.19436175801085614</c:v>
                </c:pt>
                <c:pt idx="1173">
                  <c:v>0.19331115391350037</c:v>
                </c:pt>
                <c:pt idx="1174">
                  <c:v>0.20224128874102604</c:v>
                </c:pt>
                <c:pt idx="1175">
                  <c:v>0.18683242864647176</c:v>
                </c:pt>
                <c:pt idx="1176">
                  <c:v>0.1840308177201892</c:v>
                </c:pt>
                <c:pt idx="1177">
                  <c:v>0.18140430747679914</c:v>
                </c:pt>
                <c:pt idx="1178">
                  <c:v>0.18455611976886721</c:v>
                </c:pt>
                <c:pt idx="1179">
                  <c:v>0.1677464542111714</c:v>
                </c:pt>
                <c:pt idx="1180">
                  <c:v>0.17194887060059547</c:v>
                </c:pt>
                <c:pt idx="1181">
                  <c:v>0.19103484503589557</c:v>
                </c:pt>
                <c:pt idx="1182">
                  <c:v>0.20994571878830318</c:v>
                </c:pt>
                <c:pt idx="1183">
                  <c:v>0.21659954473822457</c:v>
                </c:pt>
                <c:pt idx="1184">
                  <c:v>0.20311679215548931</c:v>
                </c:pt>
                <c:pt idx="1185">
                  <c:v>0.20836981264226942</c:v>
                </c:pt>
                <c:pt idx="1186">
                  <c:v>0.22325337068814569</c:v>
                </c:pt>
                <c:pt idx="1187">
                  <c:v>0.23288390824724212</c:v>
                </c:pt>
                <c:pt idx="1188">
                  <c:v>0.20136578532656277</c:v>
                </c:pt>
                <c:pt idx="1189">
                  <c:v>0.18683242864647176</c:v>
                </c:pt>
                <c:pt idx="1190">
                  <c:v>0.17825249518473135</c:v>
                </c:pt>
                <c:pt idx="1191">
                  <c:v>0.17107336718613195</c:v>
                </c:pt>
                <c:pt idx="1192">
                  <c:v>0.16144282962703552</c:v>
                </c:pt>
                <c:pt idx="1193">
                  <c:v>0.16004202416389426</c:v>
                </c:pt>
                <c:pt idx="1194">
                  <c:v>0.1652950446506741</c:v>
                </c:pt>
                <c:pt idx="1195">
                  <c:v>0.15531430572579241</c:v>
                </c:pt>
                <c:pt idx="1196">
                  <c:v>0.15654001050604094</c:v>
                </c:pt>
                <c:pt idx="1197">
                  <c:v>0.15986692348100151</c:v>
                </c:pt>
                <c:pt idx="1198">
                  <c:v>0.16231833304149879</c:v>
                </c:pt>
                <c:pt idx="1199">
                  <c:v>0.14918578182454906</c:v>
                </c:pt>
                <c:pt idx="1200">
                  <c:v>0.15006128523901258</c:v>
                </c:pt>
                <c:pt idx="1201">
                  <c:v>0.1628436350901768</c:v>
                </c:pt>
                <c:pt idx="1202">
                  <c:v>0.17107336718613195</c:v>
                </c:pt>
                <c:pt idx="1203">
                  <c:v>0.16967256172299069</c:v>
                </c:pt>
                <c:pt idx="1204">
                  <c:v>0.16249343372439154</c:v>
                </c:pt>
                <c:pt idx="1205">
                  <c:v>0.16547014533356685</c:v>
                </c:pt>
                <c:pt idx="1206">
                  <c:v>0.15321309753108037</c:v>
                </c:pt>
                <c:pt idx="1207">
                  <c:v>0.14655927158115925</c:v>
                </c:pt>
                <c:pt idx="1208">
                  <c:v>0.14778497636140778</c:v>
                </c:pt>
                <c:pt idx="1209">
                  <c:v>0.13815443880231135</c:v>
                </c:pt>
                <c:pt idx="1210">
                  <c:v>0.1488355804587638</c:v>
                </c:pt>
                <c:pt idx="1211">
                  <c:v>0.16336893713885481</c:v>
                </c:pt>
                <c:pt idx="1212">
                  <c:v>0.18928383820696904</c:v>
                </c:pt>
                <c:pt idx="1213">
                  <c:v>0.16687095079670813</c:v>
                </c:pt>
                <c:pt idx="1214">
                  <c:v>0.14690947294694451</c:v>
                </c:pt>
                <c:pt idx="1215">
                  <c:v>0.1383295394852041</c:v>
                </c:pt>
                <c:pt idx="1216">
                  <c:v>0.12362108212222032</c:v>
                </c:pt>
                <c:pt idx="1217">
                  <c:v>0.13430222377867276</c:v>
                </c:pt>
                <c:pt idx="1218">
                  <c:v>0.11749255822097708</c:v>
                </c:pt>
                <c:pt idx="1219">
                  <c:v>0.13517772719313603</c:v>
                </c:pt>
                <c:pt idx="1220">
                  <c:v>0.11959376641568899</c:v>
                </c:pt>
                <c:pt idx="1221">
                  <c:v>0.12064437051304501</c:v>
                </c:pt>
                <c:pt idx="1222">
                  <c:v>0.11171423568551922</c:v>
                </c:pt>
                <c:pt idx="1223">
                  <c:v>0.11626685344072843</c:v>
                </c:pt>
                <c:pt idx="1224">
                  <c:v>0.12274557870775706</c:v>
                </c:pt>
                <c:pt idx="1225">
                  <c:v>0.12169497461040103</c:v>
                </c:pt>
                <c:pt idx="1226">
                  <c:v>0.13815443880231135</c:v>
                </c:pt>
                <c:pt idx="1227">
                  <c:v>9.3853966030467514E-2</c:v>
                </c:pt>
                <c:pt idx="1228">
                  <c:v>9.5955174225179546E-2</c:v>
                </c:pt>
                <c:pt idx="1229">
                  <c:v>0.11766765890386971</c:v>
                </c:pt>
                <c:pt idx="1230">
                  <c:v>9.4729469444930894E-2</c:v>
                </c:pt>
                <c:pt idx="1231">
                  <c:v>7.4592890912274529E-2</c:v>
                </c:pt>
                <c:pt idx="1232">
                  <c:v>4.9203291892838424E-2</c:v>
                </c:pt>
                <c:pt idx="1233">
                  <c:v>7.6518998424093806E-2</c:v>
                </c:pt>
                <c:pt idx="1234">
                  <c:v>8.5974435300297733E-2</c:v>
                </c:pt>
                <c:pt idx="1235">
                  <c:v>4.8152687795482402E-2</c:v>
                </c:pt>
                <c:pt idx="1236">
                  <c:v>6.4261950621607458E-2</c:v>
                </c:pt>
                <c:pt idx="1237">
                  <c:v>6.7588863596568016E-2</c:v>
                </c:pt>
                <c:pt idx="1238">
                  <c:v>6.0234634915076128E-2</c:v>
                </c:pt>
                <c:pt idx="1239">
                  <c:v>4.0973559796883267E-2</c:v>
                </c:pt>
                <c:pt idx="1240">
                  <c:v>3.8347049553493218E-2</c:v>
                </c:pt>
                <c:pt idx="1241">
                  <c:v>3.3969532481176637E-2</c:v>
                </c:pt>
                <c:pt idx="1242">
                  <c:v>3.5545438627210664E-2</c:v>
                </c:pt>
                <c:pt idx="1243">
                  <c:v>5.2004902819120978E-2</c:v>
                </c:pt>
                <c:pt idx="1244">
                  <c:v>5.2180003502013725E-2</c:v>
                </c:pt>
                <c:pt idx="1245">
                  <c:v>4.8853090527053042E-2</c:v>
                </c:pt>
                <c:pt idx="1246">
                  <c:v>4.3775170723165821E-2</c:v>
                </c:pt>
                <c:pt idx="1247">
                  <c:v>4.2724566625809798E-2</c:v>
                </c:pt>
                <c:pt idx="1248">
                  <c:v>5.3405708282262251E-2</c:v>
                </c:pt>
                <c:pt idx="1249">
                  <c:v>6.1110138329539522E-2</c:v>
                </c:pt>
                <c:pt idx="1250">
                  <c:v>3.4144633164069391E-2</c:v>
                </c:pt>
                <c:pt idx="1251">
                  <c:v>1.0330940290667194E-2</c:v>
                </c:pt>
                <c:pt idx="1252">
                  <c:v>2.5389599019436226E-2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C1C-441A-933A-29620D311CBD}"/>
            </c:ext>
          </c:extLst>
        </c:ser>
        <c:ser>
          <c:idx val="1"/>
          <c:order val="1"/>
          <c:tx>
            <c:v>MCD</c:v>
          </c:tx>
          <c:spPr>
            <a:ln w="9525" cmpd="sng">
              <a:solidFill>
                <a:srgbClr val="FFFF00">
                  <a:alpha val="100000"/>
                </a:srgbClr>
              </a:solidFill>
            </a:ln>
          </c:spPr>
          <c:marker>
            <c:symbol val="none"/>
          </c:marker>
          <c:cat>
            <c:numRef>
              <c:f>'Share Price Performance'!$AF$3:$AF$1255</c:f>
              <c:numCache>
                <c:formatCode>m/d/yyyy</c:formatCode>
                <c:ptCount val="1253"/>
                <c:pt idx="0">
                  <c:v>46045</c:v>
                </c:pt>
                <c:pt idx="1">
                  <c:v>46044</c:v>
                </c:pt>
                <c:pt idx="2">
                  <c:v>46043</c:v>
                </c:pt>
                <c:pt idx="3">
                  <c:v>46042</c:v>
                </c:pt>
                <c:pt idx="4">
                  <c:v>46038</c:v>
                </c:pt>
                <c:pt idx="5">
                  <c:v>46037</c:v>
                </c:pt>
                <c:pt idx="6">
                  <c:v>46036</c:v>
                </c:pt>
                <c:pt idx="7">
                  <c:v>46035</c:v>
                </c:pt>
                <c:pt idx="8">
                  <c:v>46034</c:v>
                </c:pt>
                <c:pt idx="9">
                  <c:v>46031</c:v>
                </c:pt>
                <c:pt idx="10">
                  <c:v>46030</c:v>
                </c:pt>
                <c:pt idx="11">
                  <c:v>46029</c:v>
                </c:pt>
                <c:pt idx="12">
                  <c:v>46028</c:v>
                </c:pt>
                <c:pt idx="13">
                  <c:v>46027</c:v>
                </c:pt>
                <c:pt idx="14">
                  <c:v>46024</c:v>
                </c:pt>
                <c:pt idx="15">
                  <c:v>46022</c:v>
                </c:pt>
                <c:pt idx="16">
                  <c:v>46021</c:v>
                </c:pt>
                <c:pt idx="17">
                  <c:v>46020</c:v>
                </c:pt>
                <c:pt idx="18">
                  <c:v>46017</c:v>
                </c:pt>
                <c:pt idx="19">
                  <c:v>46015</c:v>
                </c:pt>
                <c:pt idx="20">
                  <c:v>46014</c:v>
                </c:pt>
                <c:pt idx="21">
                  <c:v>46013</c:v>
                </c:pt>
                <c:pt idx="22">
                  <c:v>46010</c:v>
                </c:pt>
                <c:pt idx="23">
                  <c:v>46009</c:v>
                </c:pt>
                <c:pt idx="24">
                  <c:v>46008</c:v>
                </c:pt>
                <c:pt idx="25">
                  <c:v>46007</c:v>
                </c:pt>
                <c:pt idx="26">
                  <c:v>46006</c:v>
                </c:pt>
                <c:pt idx="27">
                  <c:v>46003</c:v>
                </c:pt>
                <c:pt idx="28">
                  <c:v>46002</c:v>
                </c:pt>
                <c:pt idx="29">
                  <c:v>46001</c:v>
                </c:pt>
                <c:pt idx="30">
                  <c:v>46000</c:v>
                </c:pt>
                <c:pt idx="31">
                  <c:v>45999</c:v>
                </c:pt>
                <c:pt idx="32">
                  <c:v>45996</c:v>
                </c:pt>
                <c:pt idx="33">
                  <c:v>45995</c:v>
                </c:pt>
                <c:pt idx="34">
                  <c:v>45994</c:v>
                </c:pt>
                <c:pt idx="35">
                  <c:v>45993</c:v>
                </c:pt>
                <c:pt idx="36">
                  <c:v>45992</c:v>
                </c:pt>
                <c:pt idx="37">
                  <c:v>45989</c:v>
                </c:pt>
                <c:pt idx="38">
                  <c:v>45987</c:v>
                </c:pt>
                <c:pt idx="39">
                  <c:v>45986</c:v>
                </c:pt>
                <c:pt idx="40">
                  <c:v>45985</c:v>
                </c:pt>
                <c:pt idx="41">
                  <c:v>45982</c:v>
                </c:pt>
                <c:pt idx="42">
                  <c:v>45981</c:v>
                </c:pt>
                <c:pt idx="43">
                  <c:v>45980</c:v>
                </c:pt>
                <c:pt idx="44">
                  <c:v>45979</c:v>
                </c:pt>
                <c:pt idx="45">
                  <c:v>45978</c:v>
                </c:pt>
                <c:pt idx="46">
                  <c:v>45975</c:v>
                </c:pt>
                <c:pt idx="47">
                  <c:v>45974</c:v>
                </c:pt>
                <c:pt idx="48">
                  <c:v>45973</c:v>
                </c:pt>
                <c:pt idx="49">
                  <c:v>45972</c:v>
                </c:pt>
                <c:pt idx="50">
                  <c:v>45971</c:v>
                </c:pt>
                <c:pt idx="51">
                  <c:v>45968</c:v>
                </c:pt>
                <c:pt idx="52">
                  <c:v>45967</c:v>
                </c:pt>
                <c:pt idx="53">
                  <c:v>45966</c:v>
                </c:pt>
                <c:pt idx="54">
                  <c:v>45965</c:v>
                </c:pt>
                <c:pt idx="55">
                  <c:v>45964</c:v>
                </c:pt>
                <c:pt idx="56">
                  <c:v>45961</c:v>
                </c:pt>
                <c:pt idx="57">
                  <c:v>45960</c:v>
                </c:pt>
                <c:pt idx="58">
                  <c:v>45959</c:v>
                </c:pt>
                <c:pt idx="59">
                  <c:v>45958</c:v>
                </c:pt>
                <c:pt idx="60">
                  <c:v>45957</c:v>
                </c:pt>
                <c:pt idx="61">
                  <c:v>45954</c:v>
                </c:pt>
                <c:pt idx="62">
                  <c:v>45953</c:v>
                </c:pt>
                <c:pt idx="63">
                  <c:v>45952</c:v>
                </c:pt>
                <c:pt idx="64">
                  <c:v>45951</c:v>
                </c:pt>
                <c:pt idx="65">
                  <c:v>45950</c:v>
                </c:pt>
                <c:pt idx="66">
                  <c:v>45947</c:v>
                </c:pt>
                <c:pt idx="67">
                  <c:v>45946</c:v>
                </c:pt>
                <c:pt idx="68">
                  <c:v>45945</c:v>
                </c:pt>
                <c:pt idx="69">
                  <c:v>45944</c:v>
                </c:pt>
                <c:pt idx="70">
                  <c:v>45943</c:v>
                </c:pt>
                <c:pt idx="71">
                  <c:v>45940</c:v>
                </c:pt>
                <c:pt idx="72">
                  <c:v>45939</c:v>
                </c:pt>
                <c:pt idx="73">
                  <c:v>45938</c:v>
                </c:pt>
                <c:pt idx="74">
                  <c:v>45937</c:v>
                </c:pt>
                <c:pt idx="75">
                  <c:v>45936</c:v>
                </c:pt>
                <c:pt idx="76">
                  <c:v>45933</c:v>
                </c:pt>
                <c:pt idx="77">
                  <c:v>45932</c:v>
                </c:pt>
                <c:pt idx="78">
                  <c:v>45931</c:v>
                </c:pt>
                <c:pt idx="79">
                  <c:v>45930</c:v>
                </c:pt>
                <c:pt idx="80">
                  <c:v>45929</c:v>
                </c:pt>
                <c:pt idx="81">
                  <c:v>45926</c:v>
                </c:pt>
                <c:pt idx="82">
                  <c:v>45925</c:v>
                </c:pt>
                <c:pt idx="83">
                  <c:v>45924</c:v>
                </c:pt>
                <c:pt idx="84">
                  <c:v>45923</c:v>
                </c:pt>
                <c:pt idx="85">
                  <c:v>45922</c:v>
                </c:pt>
                <c:pt idx="86">
                  <c:v>45919</c:v>
                </c:pt>
                <c:pt idx="87">
                  <c:v>45918</c:v>
                </c:pt>
                <c:pt idx="88">
                  <c:v>45917</c:v>
                </c:pt>
                <c:pt idx="89">
                  <c:v>45916</c:v>
                </c:pt>
                <c:pt idx="90">
                  <c:v>45915</c:v>
                </c:pt>
                <c:pt idx="91">
                  <c:v>45912</c:v>
                </c:pt>
                <c:pt idx="92">
                  <c:v>45911</c:v>
                </c:pt>
                <c:pt idx="93">
                  <c:v>45910</c:v>
                </c:pt>
                <c:pt idx="94">
                  <c:v>45909</c:v>
                </c:pt>
                <c:pt idx="95">
                  <c:v>45908</c:v>
                </c:pt>
                <c:pt idx="96">
                  <c:v>45905</c:v>
                </c:pt>
                <c:pt idx="97">
                  <c:v>45904</c:v>
                </c:pt>
                <c:pt idx="98">
                  <c:v>45903</c:v>
                </c:pt>
                <c:pt idx="99">
                  <c:v>45902</c:v>
                </c:pt>
                <c:pt idx="100">
                  <c:v>45898</c:v>
                </c:pt>
                <c:pt idx="101">
                  <c:v>45897</c:v>
                </c:pt>
                <c:pt idx="102">
                  <c:v>45896</c:v>
                </c:pt>
                <c:pt idx="103">
                  <c:v>45895</c:v>
                </c:pt>
                <c:pt idx="104">
                  <c:v>45894</c:v>
                </c:pt>
                <c:pt idx="105">
                  <c:v>45891</c:v>
                </c:pt>
                <c:pt idx="106">
                  <c:v>45890</c:v>
                </c:pt>
                <c:pt idx="107">
                  <c:v>45889</c:v>
                </c:pt>
                <c:pt idx="108">
                  <c:v>45888</c:v>
                </c:pt>
                <c:pt idx="109">
                  <c:v>45887</c:v>
                </c:pt>
                <c:pt idx="110">
                  <c:v>45884</c:v>
                </c:pt>
                <c:pt idx="111">
                  <c:v>45883</c:v>
                </c:pt>
                <c:pt idx="112">
                  <c:v>45882</c:v>
                </c:pt>
                <c:pt idx="113">
                  <c:v>45881</c:v>
                </c:pt>
                <c:pt idx="114">
                  <c:v>45880</c:v>
                </c:pt>
                <c:pt idx="115">
                  <c:v>45877</c:v>
                </c:pt>
                <c:pt idx="116">
                  <c:v>45876</c:v>
                </c:pt>
                <c:pt idx="117">
                  <c:v>45875</c:v>
                </c:pt>
                <c:pt idx="118">
                  <c:v>45874</c:v>
                </c:pt>
                <c:pt idx="119">
                  <c:v>45873</c:v>
                </c:pt>
                <c:pt idx="120">
                  <c:v>45870</c:v>
                </c:pt>
                <c:pt idx="121">
                  <c:v>45869</c:v>
                </c:pt>
                <c:pt idx="122">
                  <c:v>45868</c:v>
                </c:pt>
                <c:pt idx="123">
                  <c:v>45867</c:v>
                </c:pt>
                <c:pt idx="124">
                  <c:v>45866</c:v>
                </c:pt>
                <c:pt idx="125">
                  <c:v>45863</c:v>
                </c:pt>
                <c:pt idx="126">
                  <c:v>45862</c:v>
                </c:pt>
                <c:pt idx="127">
                  <c:v>45861</c:v>
                </c:pt>
                <c:pt idx="128">
                  <c:v>45860</c:v>
                </c:pt>
                <c:pt idx="129">
                  <c:v>45859</c:v>
                </c:pt>
                <c:pt idx="130">
                  <c:v>45856</c:v>
                </c:pt>
                <c:pt idx="131">
                  <c:v>45855</c:v>
                </c:pt>
                <c:pt idx="132">
                  <c:v>45854</c:v>
                </c:pt>
                <c:pt idx="133">
                  <c:v>45853</c:v>
                </c:pt>
                <c:pt idx="134">
                  <c:v>45852</c:v>
                </c:pt>
                <c:pt idx="135">
                  <c:v>45849</c:v>
                </c:pt>
                <c:pt idx="136">
                  <c:v>45848</c:v>
                </c:pt>
                <c:pt idx="137">
                  <c:v>45847</c:v>
                </c:pt>
                <c:pt idx="138">
                  <c:v>45846</c:v>
                </c:pt>
                <c:pt idx="139">
                  <c:v>45845</c:v>
                </c:pt>
                <c:pt idx="140">
                  <c:v>45841</c:v>
                </c:pt>
                <c:pt idx="141">
                  <c:v>45840</c:v>
                </c:pt>
                <c:pt idx="142">
                  <c:v>45839</c:v>
                </c:pt>
                <c:pt idx="143">
                  <c:v>45838</c:v>
                </c:pt>
                <c:pt idx="144">
                  <c:v>45835</c:v>
                </c:pt>
                <c:pt idx="145">
                  <c:v>45834</c:v>
                </c:pt>
                <c:pt idx="146">
                  <c:v>45833</c:v>
                </c:pt>
                <c:pt idx="147">
                  <c:v>45832</c:v>
                </c:pt>
                <c:pt idx="148">
                  <c:v>45831</c:v>
                </c:pt>
                <c:pt idx="149">
                  <c:v>45828</c:v>
                </c:pt>
                <c:pt idx="150">
                  <c:v>45826</c:v>
                </c:pt>
                <c:pt idx="151">
                  <c:v>45825</c:v>
                </c:pt>
                <c:pt idx="152">
                  <c:v>45824</c:v>
                </c:pt>
                <c:pt idx="153">
                  <c:v>45821</c:v>
                </c:pt>
                <c:pt idx="154">
                  <c:v>45820</c:v>
                </c:pt>
                <c:pt idx="155">
                  <c:v>45819</c:v>
                </c:pt>
                <c:pt idx="156">
                  <c:v>45818</c:v>
                </c:pt>
                <c:pt idx="157">
                  <c:v>45817</c:v>
                </c:pt>
                <c:pt idx="158">
                  <c:v>45814</c:v>
                </c:pt>
                <c:pt idx="159">
                  <c:v>45813</c:v>
                </c:pt>
                <c:pt idx="160">
                  <c:v>45812</c:v>
                </c:pt>
                <c:pt idx="161">
                  <c:v>45811</c:v>
                </c:pt>
                <c:pt idx="162">
                  <c:v>45810</c:v>
                </c:pt>
                <c:pt idx="163">
                  <c:v>45807</c:v>
                </c:pt>
                <c:pt idx="164">
                  <c:v>45806</c:v>
                </c:pt>
                <c:pt idx="165">
                  <c:v>45805</c:v>
                </c:pt>
                <c:pt idx="166">
                  <c:v>45804</c:v>
                </c:pt>
                <c:pt idx="167">
                  <c:v>45800</c:v>
                </c:pt>
                <c:pt idx="168">
                  <c:v>45799</c:v>
                </c:pt>
                <c:pt idx="169">
                  <c:v>45798</c:v>
                </c:pt>
                <c:pt idx="170">
                  <c:v>45797</c:v>
                </c:pt>
                <c:pt idx="171">
                  <c:v>45796</c:v>
                </c:pt>
                <c:pt idx="172">
                  <c:v>45793</c:v>
                </c:pt>
                <c:pt idx="173">
                  <c:v>45792</c:v>
                </c:pt>
                <c:pt idx="174">
                  <c:v>45791</c:v>
                </c:pt>
                <c:pt idx="175">
                  <c:v>45790</c:v>
                </c:pt>
                <c:pt idx="176">
                  <c:v>45789</c:v>
                </c:pt>
                <c:pt idx="177">
                  <c:v>45786</c:v>
                </c:pt>
                <c:pt idx="178">
                  <c:v>45785</c:v>
                </c:pt>
                <c:pt idx="179">
                  <c:v>45784</c:v>
                </c:pt>
                <c:pt idx="180">
                  <c:v>45783</c:v>
                </c:pt>
                <c:pt idx="181">
                  <c:v>45782</c:v>
                </c:pt>
                <c:pt idx="182">
                  <c:v>45779</c:v>
                </c:pt>
                <c:pt idx="183">
                  <c:v>45778</c:v>
                </c:pt>
                <c:pt idx="184">
                  <c:v>45777</c:v>
                </c:pt>
                <c:pt idx="185">
                  <c:v>45776</c:v>
                </c:pt>
                <c:pt idx="186">
                  <c:v>45775</c:v>
                </c:pt>
                <c:pt idx="187">
                  <c:v>45772</c:v>
                </c:pt>
                <c:pt idx="188">
                  <c:v>45771</c:v>
                </c:pt>
                <c:pt idx="189">
                  <c:v>45770</c:v>
                </c:pt>
                <c:pt idx="190">
                  <c:v>45769</c:v>
                </c:pt>
                <c:pt idx="191">
                  <c:v>45768</c:v>
                </c:pt>
                <c:pt idx="192">
                  <c:v>45764</c:v>
                </c:pt>
                <c:pt idx="193">
                  <c:v>45763</c:v>
                </c:pt>
                <c:pt idx="194">
                  <c:v>45762</c:v>
                </c:pt>
                <c:pt idx="195">
                  <c:v>45761</c:v>
                </c:pt>
                <c:pt idx="196">
                  <c:v>45758</c:v>
                </c:pt>
                <c:pt idx="197">
                  <c:v>45757</c:v>
                </c:pt>
                <c:pt idx="198">
                  <c:v>45756</c:v>
                </c:pt>
                <c:pt idx="199">
                  <c:v>45755</c:v>
                </c:pt>
                <c:pt idx="200">
                  <c:v>45754</c:v>
                </c:pt>
                <c:pt idx="201">
                  <c:v>45751</c:v>
                </c:pt>
                <c:pt idx="202">
                  <c:v>45750</c:v>
                </c:pt>
                <c:pt idx="203">
                  <c:v>45749</c:v>
                </c:pt>
                <c:pt idx="204">
                  <c:v>45748</c:v>
                </c:pt>
                <c:pt idx="205">
                  <c:v>45747</c:v>
                </c:pt>
                <c:pt idx="206">
                  <c:v>45744</c:v>
                </c:pt>
                <c:pt idx="207">
                  <c:v>45743</c:v>
                </c:pt>
                <c:pt idx="208">
                  <c:v>45742</c:v>
                </c:pt>
                <c:pt idx="209">
                  <c:v>45741</c:v>
                </c:pt>
                <c:pt idx="210">
                  <c:v>45740</c:v>
                </c:pt>
                <c:pt idx="211">
                  <c:v>45737</c:v>
                </c:pt>
                <c:pt idx="212">
                  <c:v>45736</c:v>
                </c:pt>
                <c:pt idx="213">
                  <c:v>45735</c:v>
                </c:pt>
                <c:pt idx="214">
                  <c:v>45734</c:v>
                </c:pt>
                <c:pt idx="215">
                  <c:v>45733</c:v>
                </c:pt>
                <c:pt idx="216">
                  <c:v>45730</c:v>
                </c:pt>
                <c:pt idx="217">
                  <c:v>45729</c:v>
                </c:pt>
                <c:pt idx="218">
                  <c:v>45728</c:v>
                </c:pt>
                <c:pt idx="219">
                  <c:v>45727</c:v>
                </c:pt>
                <c:pt idx="220">
                  <c:v>45726</c:v>
                </c:pt>
                <c:pt idx="221">
                  <c:v>45723</c:v>
                </c:pt>
                <c:pt idx="222">
                  <c:v>45722</c:v>
                </c:pt>
                <c:pt idx="223">
                  <c:v>45721</c:v>
                </c:pt>
                <c:pt idx="224">
                  <c:v>45720</c:v>
                </c:pt>
                <c:pt idx="225">
                  <c:v>45719</c:v>
                </c:pt>
                <c:pt idx="226">
                  <c:v>45716</c:v>
                </c:pt>
                <c:pt idx="227">
                  <c:v>45715</c:v>
                </c:pt>
                <c:pt idx="228">
                  <c:v>45714</c:v>
                </c:pt>
                <c:pt idx="229">
                  <c:v>45713</c:v>
                </c:pt>
                <c:pt idx="230">
                  <c:v>45712</c:v>
                </c:pt>
                <c:pt idx="231">
                  <c:v>45709</c:v>
                </c:pt>
                <c:pt idx="232">
                  <c:v>45708</c:v>
                </c:pt>
                <c:pt idx="233">
                  <c:v>45707</c:v>
                </c:pt>
                <c:pt idx="234">
                  <c:v>45706</c:v>
                </c:pt>
                <c:pt idx="235">
                  <c:v>45702</c:v>
                </c:pt>
                <c:pt idx="236">
                  <c:v>45701</c:v>
                </c:pt>
                <c:pt idx="237">
                  <c:v>45700</c:v>
                </c:pt>
                <c:pt idx="238">
                  <c:v>45699</c:v>
                </c:pt>
                <c:pt idx="239">
                  <c:v>45698</c:v>
                </c:pt>
                <c:pt idx="240">
                  <c:v>45695</c:v>
                </c:pt>
                <c:pt idx="241">
                  <c:v>45694</c:v>
                </c:pt>
                <c:pt idx="242">
                  <c:v>45693</c:v>
                </c:pt>
                <c:pt idx="243">
                  <c:v>45692</c:v>
                </c:pt>
                <c:pt idx="244">
                  <c:v>45691</c:v>
                </c:pt>
                <c:pt idx="245">
                  <c:v>45688</c:v>
                </c:pt>
                <c:pt idx="246">
                  <c:v>45687</c:v>
                </c:pt>
                <c:pt idx="247">
                  <c:v>45686</c:v>
                </c:pt>
                <c:pt idx="248">
                  <c:v>45685</c:v>
                </c:pt>
                <c:pt idx="249">
                  <c:v>45684</c:v>
                </c:pt>
                <c:pt idx="250">
                  <c:v>45681</c:v>
                </c:pt>
                <c:pt idx="251">
                  <c:v>45680</c:v>
                </c:pt>
                <c:pt idx="252">
                  <c:v>45679</c:v>
                </c:pt>
                <c:pt idx="253">
                  <c:v>45678</c:v>
                </c:pt>
                <c:pt idx="254">
                  <c:v>45674</c:v>
                </c:pt>
                <c:pt idx="255">
                  <c:v>45673</c:v>
                </c:pt>
                <c:pt idx="256">
                  <c:v>45672</c:v>
                </c:pt>
                <c:pt idx="257">
                  <c:v>45671</c:v>
                </c:pt>
                <c:pt idx="258">
                  <c:v>45670</c:v>
                </c:pt>
                <c:pt idx="259">
                  <c:v>45667</c:v>
                </c:pt>
                <c:pt idx="260">
                  <c:v>45665</c:v>
                </c:pt>
                <c:pt idx="261">
                  <c:v>45664</c:v>
                </c:pt>
                <c:pt idx="262">
                  <c:v>45663</c:v>
                </c:pt>
                <c:pt idx="263">
                  <c:v>45660</c:v>
                </c:pt>
                <c:pt idx="264">
                  <c:v>45659</c:v>
                </c:pt>
                <c:pt idx="265">
                  <c:v>45657</c:v>
                </c:pt>
                <c:pt idx="266">
                  <c:v>45656</c:v>
                </c:pt>
                <c:pt idx="267">
                  <c:v>45653</c:v>
                </c:pt>
                <c:pt idx="268">
                  <c:v>45652</c:v>
                </c:pt>
                <c:pt idx="269">
                  <c:v>45650</c:v>
                </c:pt>
                <c:pt idx="270">
                  <c:v>45649</c:v>
                </c:pt>
                <c:pt idx="271">
                  <c:v>45646</c:v>
                </c:pt>
                <c:pt idx="272">
                  <c:v>45645</c:v>
                </c:pt>
                <c:pt idx="273">
                  <c:v>45644</c:v>
                </c:pt>
                <c:pt idx="274">
                  <c:v>45643</c:v>
                </c:pt>
                <c:pt idx="275">
                  <c:v>45642</c:v>
                </c:pt>
                <c:pt idx="276">
                  <c:v>45639</c:v>
                </c:pt>
                <c:pt idx="277">
                  <c:v>45638</c:v>
                </c:pt>
                <c:pt idx="278">
                  <c:v>45637</c:v>
                </c:pt>
                <c:pt idx="279">
                  <c:v>45636</c:v>
                </c:pt>
                <c:pt idx="280">
                  <c:v>45635</c:v>
                </c:pt>
                <c:pt idx="281">
                  <c:v>45632</c:v>
                </c:pt>
                <c:pt idx="282">
                  <c:v>45631</c:v>
                </c:pt>
                <c:pt idx="283">
                  <c:v>45630</c:v>
                </c:pt>
                <c:pt idx="284">
                  <c:v>45629</c:v>
                </c:pt>
                <c:pt idx="285">
                  <c:v>45628</c:v>
                </c:pt>
                <c:pt idx="286">
                  <c:v>45625</c:v>
                </c:pt>
                <c:pt idx="287">
                  <c:v>45623</c:v>
                </c:pt>
                <c:pt idx="288">
                  <c:v>45622</c:v>
                </c:pt>
                <c:pt idx="289">
                  <c:v>45621</c:v>
                </c:pt>
                <c:pt idx="290">
                  <c:v>45618</c:v>
                </c:pt>
                <c:pt idx="291">
                  <c:v>45617</c:v>
                </c:pt>
                <c:pt idx="292">
                  <c:v>45616</c:v>
                </c:pt>
                <c:pt idx="293">
                  <c:v>45615</c:v>
                </c:pt>
                <c:pt idx="294">
                  <c:v>45614</c:v>
                </c:pt>
                <c:pt idx="295">
                  <c:v>45611</c:v>
                </c:pt>
                <c:pt idx="296">
                  <c:v>45610</c:v>
                </c:pt>
                <c:pt idx="297">
                  <c:v>45609</c:v>
                </c:pt>
                <c:pt idx="298">
                  <c:v>45608</c:v>
                </c:pt>
                <c:pt idx="299">
                  <c:v>45607</c:v>
                </c:pt>
                <c:pt idx="300">
                  <c:v>45604</c:v>
                </c:pt>
                <c:pt idx="301">
                  <c:v>45603</c:v>
                </c:pt>
                <c:pt idx="302">
                  <c:v>45602</c:v>
                </c:pt>
                <c:pt idx="303">
                  <c:v>45601</c:v>
                </c:pt>
                <c:pt idx="304">
                  <c:v>45600</c:v>
                </c:pt>
                <c:pt idx="305">
                  <c:v>45597</c:v>
                </c:pt>
                <c:pt idx="306">
                  <c:v>45596</c:v>
                </c:pt>
                <c:pt idx="307">
                  <c:v>45595</c:v>
                </c:pt>
                <c:pt idx="308">
                  <c:v>45594</c:v>
                </c:pt>
                <c:pt idx="309">
                  <c:v>45593</c:v>
                </c:pt>
                <c:pt idx="310">
                  <c:v>45590</c:v>
                </c:pt>
                <c:pt idx="311">
                  <c:v>45589</c:v>
                </c:pt>
                <c:pt idx="312">
                  <c:v>45588</c:v>
                </c:pt>
                <c:pt idx="313">
                  <c:v>45587</c:v>
                </c:pt>
                <c:pt idx="314">
                  <c:v>45586</c:v>
                </c:pt>
                <c:pt idx="315">
                  <c:v>45583</c:v>
                </c:pt>
                <c:pt idx="316">
                  <c:v>45582</c:v>
                </c:pt>
                <c:pt idx="317">
                  <c:v>45581</c:v>
                </c:pt>
                <c:pt idx="318">
                  <c:v>45580</c:v>
                </c:pt>
                <c:pt idx="319">
                  <c:v>45579</c:v>
                </c:pt>
                <c:pt idx="320">
                  <c:v>45576</c:v>
                </c:pt>
                <c:pt idx="321">
                  <c:v>45575</c:v>
                </c:pt>
                <c:pt idx="322">
                  <c:v>45574</c:v>
                </c:pt>
                <c:pt idx="323">
                  <c:v>45573</c:v>
                </c:pt>
                <c:pt idx="324">
                  <c:v>45572</c:v>
                </c:pt>
                <c:pt idx="325">
                  <c:v>45569</c:v>
                </c:pt>
                <c:pt idx="326">
                  <c:v>45568</c:v>
                </c:pt>
                <c:pt idx="327">
                  <c:v>45567</c:v>
                </c:pt>
                <c:pt idx="328">
                  <c:v>45566</c:v>
                </c:pt>
                <c:pt idx="329">
                  <c:v>45565</c:v>
                </c:pt>
                <c:pt idx="330">
                  <c:v>45562</c:v>
                </c:pt>
                <c:pt idx="331">
                  <c:v>45561</c:v>
                </c:pt>
                <c:pt idx="332">
                  <c:v>45560</c:v>
                </c:pt>
                <c:pt idx="333">
                  <c:v>45559</c:v>
                </c:pt>
                <c:pt idx="334">
                  <c:v>45558</c:v>
                </c:pt>
                <c:pt idx="335">
                  <c:v>45555</c:v>
                </c:pt>
                <c:pt idx="336">
                  <c:v>45554</c:v>
                </c:pt>
                <c:pt idx="337">
                  <c:v>45553</c:v>
                </c:pt>
                <c:pt idx="338">
                  <c:v>45552</c:v>
                </c:pt>
                <c:pt idx="339">
                  <c:v>45551</c:v>
                </c:pt>
                <c:pt idx="340">
                  <c:v>45548</c:v>
                </c:pt>
                <c:pt idx="341">
                  <c:v>45547</c:v>
                </c:pt>
                <c:pt idx="342">
                  <c:v>45546</c:v>
                </c:pt>
                <c:pt idx="343">
                  <c:v>45545</c:v>
                </c:pt>
                <c:pt idx="344">
                  <c:v>45544</c:v>
                </c:pt>
                <c:pt idx="345">
                  <c:v>45541</c:v>
                </c:pt>
                <c:pt idx="346">
                  <c:v>45540</c:v>
                </c:pt>
                <c:pt idx="347">
                  <c:v>45539</c:v>
                </c:pt>
                <c:pt idx="348">
                  <c:v>45538</c:v>
                </c:pt>
                <c:pt idx="349">
                  <c:v>45534</c:v>
                </c:pt>
                <c:pt idx="350">
                  <c:v>45533</c:v>
                </c:pt>
                <c:pt idx="351">
                  <c:v>45532</c:v>
                </c:pt>
                <c:pt idx="352">
                  <c:v>45531</c:v>
                </c:pt>
                <c:pt idx="353">
                  <c:v>45530</c:v>
                </c:pt>
                <c:pt idx="354">
                  <c:v>45527</c:v>
                </c:pt>
                <c:pt idx="355">
                  <c:v>45526</c:v>
                </c:pt>
                <c:pt idx="356">
                  <c:v>45525</c:v>
                </c:pt>
                <c:pt idx="357">
                  <c:v>45524</c:v>
                </c:pt>
                <c:pt idx="358">
                  <c:v>45523</c:v>
                </c:pt>
                <c:pt idx="359">
                  <c:v>45520</c:v>
                </c:pt>
                <c:pt idx="360">
                  <c:v>45519</c:v>
                </c:pt>
                <c:pt idx="361">
                  <c:v>45518</c:v>
                </c:pt>
                <c:pt idx="362">
                  <c:v>45517</c:v>
                </c:pt>
                <c:pt idx="363">
                  <c:v>45516</c:v>
                </c:pt>
                <c:pt idx="364">
                  <c:v>45513</c:v>
                </c:pt>
                <c:pt idx="365">
                  <c:v>45512</c:v>
                </c:pt>
                <c:pt idx="366">
                  <c:v>45511</c:v>
                </c:pt>
                <c:pt idx="367">
                  <c:v>45510</c:v>
                </c:pt>
                <c:pt idx="368">
                  <c:v>45509</c:v>
                </c:pt>
                <c:pt idx="369">
                  <c:v>45506</c:v>
                </c:pt>
                <c:pt idx="370">
                  <c:v>45505</c:v>
                </c:pt>
                <c:pt idx="371">
                  <c:v>45504</c:v>
                </c:pt>
                <c:pt idx="372">
                  <c:v>45503</c:v>
                </c:pt>
                <c:pt idx="373">
                  <c:v>45502</c:v>
                </c:pt>
                <c:pt idx="374">
                  <c:v>45499</c:v>
                </c:pt>
                <c:pt idx="375">
                  <c:v>45498</c:v>
                </c:pt>
                <c:pt idx="376">
                  <c:v>45497</c:v>
                </c:pt>
                <c:pt idx="377">
                  <c:v>45496</c:v>
                </c:pt>
                <c:pt idx="378">
                  <c:v>45495</c:v>
                </c:pt>
                <c:pt idx="379">
                  <c:v>45492</c:v>
                </c:pt>
                <c:pt idx="380">
                  <c:v>45491</c:v>
                </c:pt>
                <c:pt idx="381">
                  <c:v>45490</c:v>
                </c:pt>
                <c:pt idx="382">
                  <c:v>45489</c:v>
                </c:pt>
                <c:pt idx="383">
                  <c:v>45488</c:v>
                </c:pt>
                <c:pt idx="384">
                  <c:v>45485</c:v>
                </c:pt>
                <c:pt idx="385">
                  <c:v>45484</c:v>
                </c:pt>
                <c:pt idx="386">
                  <c:v>45483</c:v>
                </c:pt>
                <c:pt idx="387">
                  <c:v>45482</c:v>
                </c:pt>
                <c:pt idx="388">
                  <c:v>45481</c:v>
                </c:pt>
                <c:pt idx="389">
                  <c:v>45478</c:v>
                </c:pt>
                <c:pt idx="390">
                  <c:v>45476</c:v>
                </c:pt>
                <c:pt idx="391">
                  <c:v>45475</c:v>
                </c:pt>
                <c:pt idx="392">
                  <c:v>45474</c:v>
                </c:pt>
                <c:pt idx="393">
                  <c:v>45471</c:v>
                </c:pt>
                <c:pt idx="394">
                  <c:v>45470</c:v>
                </c:pt>
                <c:pt idx="395">
                  <c:v>45469</c:v>
                </c:pt>
                <c:pt idx="396">
                  <c:v>45468</c:v>
                </c:pt>
                <c:pt idx="397">
                  <c:v>45467</c:v>
                </c:pt>
                <c:pt idx="398">
                  <c:v>45464</c:v>
                </c:pt>
                <c:pt idx="399">
                  <c:v>45463</c:v>
                </c:pt>
                <c:pt idx="400">
                  <c:v>45461</c:v>
                </c:pt>
                <c:pt idx="401">
                  <c:v>45460</c:v>
                </c:pt>
                <c:pt idx="402">
                  <c:v>45457</c:v>
                </c:pt>
                <c:pt idx="403">
                  <c:v>45456</c:v>
                </c:pt>
                <c:pt idx="404">
                  <c:v>45455</c:v>
                </c:pt>
                <c:pt idx="405">
                  <c:v>45454</c:v>
                </c:pt>
                <c:pt idx="406">
                  <c:v>45453</c:v>
                </c:pt>
                <c:pt idx="407">
                  <c:v>45450</c:v>
                </c:pt>
                <c:pt idx="408">
                  <c:v>45449</c:v>
                </c:pt>
                <c:pt idx="409">
                  <c:v>45448</c:v>
                </c:pt>
                <c:pt idx="410">
                  <c:v>45447</c:v>
                </c:pt>
                <c:pt idx="411">
                  <c:v>45446</c:v>
                </c:pt>
                <c:pt idx="412">
                  <c:v>45443</c:v>
                </c:pt>
                <c:pt idx="413">
                  <c:v>45442</c:v>
                </c:pt>
                <c:pt idx="414">
                  <c:v>45441</c:v>
                </c:pt>
                <c:pt idx="415">
                  <c:v>45440</c:v>
                </c:pt>
                <c:pt idx="416">
                  <c:v>45436</c:v>
                </c:pt>
                <c:pt idx="417">
                  <c:v>45435</c:v>
                </c:pt>
                <c:pt idx="418">
                  <c:v>45434</c:v>
                </c:pt>
                <c:pt idx="419">
                  <c:v>45433</c:v>
                </c:pt>
                <c:pt idx="420">
                  <c:v>45432</c:v>
                </c:pt>
                <c:pt idx="421">
                  <c:v>45429</c:v>
                </c:pt>
                <c:pt idx="422">
                  <c:v>45428</c:v>
                </c:pt>
                <c:pt idx="423">
                  <c:v>45427</c:v>
                </c:pt>
                <c:pt idx="424">
                  <c:v>45426</c:v>
                </c:pt>
                <c:pt idx="425">
                  <c:v>45425</c:v>
                </c:pt>
                <c:pt idx="426">
                  <c:v>45422</c:v>
                </c:pt>
                <c:pt idx="427">
                  <c:v>45421</c:v>
                </c:pt>
                <c:pt idx="428">
                  <c:v>45420</c:v>
                </c:pt>
                <c:pt idx="429">
                  <c:v>45419</c:v>
                </c:pt>
                <c:pt idx="430">
                  <c:v>45418</c:v>
                </c:pt>
                <c:pt idx="431">
                  <c:v>45415</c:v>
                </c:pt>
                <c:pt idx="432">
                  <c:v>45414</c:v>
                </c:pt>
                <c:pt idx="433">
                  <c:v>45413</c:v>
                </c:pt>
                <c:pt idx="434">
                  <c:v>45412</c:v>
                </c:pt>
                <c:pt idx="435">
                  <c:v>45411</c:v>
                </c:pt>
                <c:pt idx="436">
                  <c:v>45408</c:v>
                </c:pt>
                <c:pt idx="437">
                  <c:v>45407</c:v>
                </c:pt>
                <c:pt idx="438">
                  <c:v>45406</c:v>
                </c:pt>
                <c:pt idx="439">
                  <c:v>45405</c:v>
                </c:pt>
                <c:pt idx="440">
                  <c:v>45404</c:v>
                </c:pt>
                <c:pt idx="441">
                  <c:v>45401</c:v>
                </c:pt>
                <c:pt idx="442">
                  <c:v>45400</c:v>
                </c:pt>
                <c:pt idx="443">
                  <c:v>45399</c:v>
                </c:pt>
                <c:pt idx="444">
                  <c:v>45398</c:v>
                </c:pt>
                <c:pt idx="445">
                  <c:v>45397</c:v>
                </c:pt>
                <c:pt idx="446">
                  <c:v>45394</c:v>
                </c:pt>
                <c:pt idx="447">
                  <c:v>45393</c:v>
                </c:pt>
                <c:pt idx="448">
                  <c:v>45392</c:v>
                </c:pt>
                <c:pt idx="449">
                  <c:v>45391</c:v>
                </c:pt>
                <c:pt idx="450">
                  <c:v>45390</c:v>
                </c:pt>
                <c:pt idx="451">
                  <c:v>45387</c:v>
                </c:pt>
                <c:pt idx="452">
                  <c:v>45386</c:v>
                </c:pt>
                <c:pt idx="453">
                  <c:v>45385</c:v>
                </c:pt>
                <c:pt idx="454">
                  <c:v>45384</c:v>
                </c:pt>
                <c:pt idx="455">
                  <c:v>45383</c:v>
                </c:pt>
                <c:pt idx="456">
                  <c:v>45379</c:v>
                </c:pt>
                <c:pt idx="457">
                  <c:v>45378</c:v>
                </c:pt>
                <c:pt idx="458">
                  <c:v>45377</c:v>
                </c:pt>
                <c:pt idx="459">
                  <c:v>45376</c:v>
                </c:pt>
                <c:pt idx="460">
                  <c:v>45373</c:v>
                </c:pt>
                <c:pt idx="461">
                  <c:v>45372</c:v>
                </c:pt>
                <c:pt idx="462">
                  <c:v>45371</c:v>
                </c:pt>
                <c:pt idx="463">
                  <c:v>45370</c:v>
                </c:pt>
                <c:pt idx="464">
                  <c:v>45369</c:v>
                </c:pt>
                <c:pt idx="465">
                  <c:v>45366</c:v>
                </c:pt>
                <c:pt idx="466">
                  <c:v>45365</c:v>
                </c:pt>
                <c:pt idx="467">
                  <c:v>45364</c:v>
                </c:pt>
                <c:pt idx="468">
                  <c:v>45363</c:v>
                </c:pt>
                <c:pt idx="469">
                  <c:v>45362</c:v>
                </c:pt>
                <c:pt idx="470">
                  <c:v>45359</c:v>
                </c:pt>
                <c:pt idx="471">
                  <c:v>45358</c:v>
                </c:pt>
                <c:pt idx="472">
                  <c:v>45357</c:v>
                </c:pt>
                <c:pt idx="473">
                  <c:v>45356</c:v>
                </c:pt>
                <c:pt idx="474">
                  <c:v>45355</c:v>
                </c:pt>
                <c:pt idx="475">
                  <c:v>45352</c:v>
                </c:pt>
                <c:pt idx="476">
                  <c:v>45351</c:v>
                </c:pt>
                <c:pt idx="477">
                  <c:v>45350</c:v>
                </c:pt>
                <c:pt idx="478">
                  <c:v>45349</c:v>
                </c:pt>
                <c:pt idx="479">
                  <c:v>45348</c:v>
                </c:pt>
                <c:pt idx="480">
                  <c:v>45345</c:v>
                </c:pt>
                <c:pt idx="481">
                  <c:v>45344</c:v>
                </c:pt>
                <c:pt idx="482">
                  <c:v>45343</c:v>
                </c:pt>
                <c:pt idx="483">
                  <c:v>45342</c:v>
                </c:pt>
                <c:pt idx="484">
                  <c:v>45338</c:v>
                </c:pt>
                <c:pt idx="485">
                  <c:v>45337</c:v>
                </c:pt>
                <c:pt idx="486">
                  <c:v>45336</c:v>
                </c:pt>
                <c:pt idx="487">
                  <c:v>45335</c:v>
                </c:pt>
                <c:pt idx="488">
                  <c:v>45334</c:v>
                </c:pt>
                <c:pt idx="489">
                  <c:v>45331</c:v>
                </c:pt>
                <c:pt idx="490">
                  <c:v>45330</c:v>
                </c:pt>
                <c:pt idx="491">
                  <c:v>45329</c:v>
                </c:pt>
                <c:pt idx="492">
                  <c:v>45328</c:v>
                </c:pt>
                <c:pt idx="493">
                  <c:v>45327</c:v>
                </c:pt>
                <c:pt idx="494">
                  <c:v>45324</c:v>
                </c:pt>
                <c:pt idx="495">
                  <c:v>45323</c:v>
                </c:pt>
                <c:pt idx="496">
                  <c:v>45322</c:v>
                </c:pt>
                <c:pt idx="497">
                  <c:v>45321</c:v>
                </c:pt>
                <c:pt idx="498">
                  <c:v>45320</c:v>
                </c:pt>
                <c:pt idx="499">
                  <c:v>45317</c:v>
                </c:pt>
                <c:pt idx="500">
                  <c:v>45316</c:v>
                </c:pt>
                <c:pt idx="501">
                  <c:v>45315</c:v>
                </c:pt>
                <c:pt idx="502">
                  <c:v>45314</c:v>
                </c:pt>
                <c:pt idx="503">
                  <c:v>45313</c:v>
                </c:pt>
                <c:pt idx="504">
                  <c:v>45310</c:v>
                </c:pt>
                <c:pt idx="505">
                  <c:v>45309</c:v>
                </c:pt>
                <c:pt idx="506">
                  <c:v>45308</c:v>
                </c:pt>
                <c:pt idx="507">
                  <c:v>45307</c:v>
                </c:pt>
                <c:pt idx="508">
                  <c:v>45303</c:v>
                </c:pt>
                <c:pt idx="509">
                  <c:v>45302</c:v>
                </c:pt>
                <c:pt idx="510">
                  <c:v>45301</c:v>
                </c:pt>
                <c:pt idx="511">
                  <c:v>45300</c:v>
                </c:pt>
                <c:pt idx="512">
                  <c:v>45299</c:v>
                </c:pt>
                <c:pt idx="513">
                  <c:v>45296</c:v>
                </c:pt>
                <c:pt idx="514">
                  <c:v>45295</c:v>
                </c:pt>
                <c:pt idx="515">
                  <c:v>45294</c:v>
                </c:pt>
                <c:pt idx="516">
                  <c:v>45293</c:v>
                </c:pt>
                <c:pt idx="517">
                  <c:v>45289</c:v>
                </c:pt>
                <c:pt idx="518">
                  <c:v>45288</c:v>
                </c:pt>
                <c:pt idx="519">
                  <c:v>45287</c:v>
                </c:pt>
                <c:pt idx="520">
                  <c:v>45286</c:v>
                </c:pt>
                <c:pt idx="521">
                  <c:v>45282</c:v>
                </c:pt>
                <c:pt idx="522">
                  <c:v>45281</c:v>
                </c:pt>
                <c:pt idx="523">
                  <c:v>45280</c:v>
                </c:pt>
                <c:pt idx="524">
                  <c:v>45279</c:v>
                </c:pt>
                <c:pt idx="525">
                  <c:v>45278</c:v>
                </c:pt>
                <c:pt idx="526">
                  <c:v>45275</c:v>
                </c:pt>
                <c:pt idx="527">
                  <c:v>45274</c:v>
                </c:pt>
                <c:pt idx="528">
                  <c:v>45273</c:v>
                </c:pt>
                <c:pt idx="529">
                  <c:v>45272</c:v>
                </c:pt>
                <c:pt idx="530">
                  <c:v>45271</c:v>
                </c:pt>
                <c:pt idx="531">
                  <c:v>45268</c:v>
                </c:pt>
                <c:pt idx="532">
                  <c:v>45267</c:v>
                </c:pt>
                <c:pt idx="533">
                  <c:v>45266</c:v>
                </c:pt>
                <c:pt idx="534">
                  <c:v>45265</c:v>
                </c:pt>
                <c:pt idx="535">
                  <c:v>45264</c:v>
                </c:pt>
                <c:pt idx="536">
                  <c:v>45261</c:v>
                </c:pt>
                <c:pt idx="537">
                  <c:v>45260</c:v>
                </c:pt>
                <c:pt idx="538">
                  <c:v>45259</c:v>
                </c:pt>
                <c:pt idx="539">
                  <c:v>45258</c:v>
                </c:pt>
                <c:pt idx="540">
                  <c:v>45257</c:v>
                </c:pt>
                <c:pt idx="541">
                  <c:v>45254</c:v>
                </c:pt>
                <c:pt idx="542">
                  <c:v>45252</c:v>
                </c:pt>
                <c:pt idx="543">
                  <c:v>45251</c:v>
                </c:pt>
                <c:pt idx="544">
                  <c:v>45250</c:v>
                </c:pt>
                <c:pt idx="545">
                  <c:v>45247</c:v>
                </c:pt>
                <c:pt idx="546">
                  <c:v>45246</c:v>
                </c:pt>
                <c:pt idx="547">
                  <c:v>45245</c:v>
                </c:pt>
                <c:pt idx="548">
                  <c:v>45244</c:v>
                </c:pt>
                <c:pt idx="549">
                  <c:v>45243</c:v>
                </c:pt>
                <c:pt idx="550">
                  <c:v>45240</c:v>
                </c:pt>
                <c:pt idx="551">
                  <c:v>45239</c:v>
                </c:pt>
                <c:pt idx="552">
                  <c:v>45238</c:v>
                </c:pt>
                <c:pt idx="553">
                  <c:v>45237</c:v>
                </c:pt>
                <c:pt idx="554">
                  <c:v>45236</c:v>
                </c:pt>
                <c:pt idx="555">
                  <c:v>45233</c:v>
                </c:pt>
                <c:pt idx="556">
                  <c:v>45232</c:v>
                </c:pt>
                <c:pt idx="557">
                  <c:v>45231</c:v>
                </c:pt>
                <c:pt idx="558">
                  <c:v>45230</c:v>
                </c:pt>
                <c:pt idx="559">
                  <c:v>45229</c:v>
                </c:pt>
                <c:pt idx="560">
                  <c:v>45226</c:v>
                </c:pt>
                <c:pt idx="561">
                  <c:v>45225</c:v>
                </c:pt>
                <c:pt idx="562">
                  <c:v>45224</c:v>
                </c:pt>
                <c:pt idx="563">
                  <c:v>45223</c:v>
                </c:pt>
                <c:pt idx="564">
                  <c:v>45222</c:v>
                </c:pt>
                <c:pt idx="565">
                  <c:v>45219</c:v>
                </c:pt>
                <c:pt idx="566">
                  <c:v>45218</c:v>
                </c:pt>
                <c:pt idx="567">
                  <c:v>45217</c:v>
                </c:pt>
                <c:pt idx="568">
                  <c:v>45216</c:v>
                </c:pt>
                <c:pt idx="569">
                  <c:v>45215</c:v>
                </c:pt>
                <c:pt idx="570">
                  <c:v>45212</c:v>
                </c:pt>
                <c:pt idx="571">
                  <c:v>45211</c:v>
                </c:pt>
                <c:pt idx="572">
                  <c:v>45210</c:v>
                </c:pt>
                <c:pt idx="573">
                  <c:v>45209</c:v>
                </c:pt>
                <c:pt idx="574">
                  <c:v>45208</c:v>
                </c:pt>
                <c:pt idx="575">
                  <c:v>45205</c:v>
                </c:pt>
                <c:pt idx="576">
                  <c:v>45204</c:v>
                </c:pt>
                <c:pt idx="577">
                  <c:v>45203</c:v>
                </c:pt>
                <c:pt idx="578">
                  <c:v>45202</c:v>
                </c:pt>
                <c:pt idx="579">
                  <c:v>45201</c:v>
                </c:pt>
                <c:pt idx="580">
                  <c:v>45198</c:v>
                </c:pt>
                <c:pt idx="581">
                  <c:v>45197</c:v>
                </c:pt>
                <c:pt idx="582">
                  <c:v>45196</c:v>
                </c:pt>
                <c:pt idx="583">
                  <c:v>45195</c:v>
                </c:pt>
                <c:pt idx="584">
                  <c:v>45194</c:v>
                </c:pt>
                <c:pt idx="585">
                  <c:v>45191</c:v>
                </c:pt>
                <c:pt idx="586">
                  <c:v>45190</c:v>
                </c:pt>
                <c:pt idx="587">
                  <c:v>45189</c:v>
                </c:pt>
                <c:pt idx="588">
                  <c:v>45188</c:v>
                </c:pt>
                <c:pt idx="589">
                  <c:v>45187</c:v>
                </c:pt>
                <c:pt idx="590">
                  <c:v>45184</c:v>
                </c:pt>
                <c:pt idx="591">
                  <c:v>45183</c:v>
                </c:pt>
                <c:pt idx="592">
                  <c:v>45182</c:v>
                </c:pt>
                <c:pt idx="593">
                  <c:v>45181</c:v>
                </c:pt>
                <c:pt idx="594">
                  <c:v>45180</c:v>
                </c:pt>
                <c:pt idx="595">
                  <c:v>45177</c:v>
                </c:pt>
                <c:pt idx="596">
                  <c:v>45176</c:v>
                </c:pt>
                <c:pt idx="597">
                  <c:v>45175</c:v>
                </c:pt>
                <c:pt idx="598">
                  <c:v>45174</c:v>
                </c:pt>
                <c:pt idx="599">
                  <c:v>45170</c:v>
                </c:pt>
                <c:pt idx="600">
                  <c:v>45169</c:v>
                </c:pt>
                <c:pt idx="601">
                  <c:v>45168</c:v>
                </c:pt>
                <c:pt idx="602">
                  <c:v>45167</c:v>
                </c:pt>
                <c:pt idx="603">
                  <c:v>45166</c:v>
                </c:pt>
                <c:pt idx="604">
                  <c:v>45163</c:v>
                </c:pt>
                <c:pt idx="605">
                  <c:v>45162</c:v>
                </c:pt>
                <c:pt idx="606">
                  <c:v>45161</c:v>
                </c:pt>
                <c:pt idx="607">
                  <c:v>45160</c:v>
                </c:pt>
                <c:pt idx="608">
                  <c:v>45159</c:v>
                </c:pt>
                <c:pt idx="609">
                  <c:v>45156</c:v>
                </c:pt>
                <c:pt idx="610">
                  <c:v>45155</c:v>
                </c:pt>
                <c:pt idx="611">
                  <c:v>45154</c:v>
                </c:pt>
                <c:pt idx="612">
                  <c:v>45153</c:v>
                </c:pt>
                <c:pt idx="613">
                  <c:v>45152</c:v>
                </c:pt>
                <c:pt idx="614">
                  <c:v>45149</c:v>
                </c:pt>
                <c:pt idx="615">
                  <c:v>45148</c:v>
                </c:pt>
                <c:pt idx="616">
                  <c:v>45147</c:v>
                </c:pt>
                <c:pt idx="617">
                  <c:v>45146</c:v>
                </c:pt>
                <c:pt idx="618">
                  <c:v>45145</c:v>
                </c:pt>
                <c:pt idx="619">
                  <c:v>45142</c:v>
                </c:pt>
                <c:pt idx="620">
                  <c:v>45141</c:v>
                </c:pt>
                <c:pt idx="621">
                  <c:v>45140</c:v>
                </c:pt>
                <c:pt idx="622">
                  <c:v>45139</c:v>
                </c:pt>
                <c:pt idx="623">
                  <c:v>45138</c:v>
                </c:pt>
                <c:pt idx="624">
                  <c:v>45135</c:v>
                </c:pt>
                <c:pt idx="625">
                  <c:v>45134</c:v>
                </c:pt>
                <c:pt idx="626">
                  <c:v>45133</c:v>
                </c:pt>
                <c:pt idx="627">
                  <c:v>45132</c:v>
                </c:pt>
                <c:pt idx="628">
                  <c:v>45131</c:v>
                </c:pt>
                <c:pt idx="629">
                  <c:v>45128</c:v>
                </c:pt>
                <c:pt idx="630">
                  <c:v>45127</c:v>
                </c:pt>
                <c:pt idx="631">
                  <c:v>45126</c:v>
                </c:pt>
                <c:pt idx="632">
                  <c:v>45125</c:v>
                </c:pt>
                <c:pt idx="633">
                  <c:v>45124</c:v>
                </c:pt>
                <c:pt idx="634">
                  <c:v>45121</c:v>
                </c:pt>
                <c:pt idx="635">
                  <c:v>45120</c:v>
                </c:pt>
                <c:pt idx="636">
                  <c:v>45119</c:v>
                </c:pt>
                <c:pt idx="637">
                  <c:v>45118</c:v>
                </c:pt>
                <c:pt idx="638">
                  <c:v>45117</c:v>
                </c:pt>
                <c:pt idx="639">
                  <c:v>45114</c:v>
                </c:pt>
                <c:pt idx="640">
                  <c:v>45113</c:v>
                </c:pt>
                <c:pt idx="641">
                  <c:v>45112</c:v>
                </c:pt>
                <c:pt idx="642">
                  <c:v>45110</c:v>
                </c:pt>
                <c:pt idx="643">
                  <c:v>45107</c:v>
                </c:pt>
                <c:pt idx="644">
                  <c:v>45106</c:v>
                </c:pt>
                <c:pt idx="645">
                  <c:v>45105</c:v>
                </c:pt>
                <c:pt idx="646">
                  <c:v>45104</c:v>
                </c:pt>
                <c:pt idx="647">
                  <c:v>45103</c:v>
                </c:pt>
                <c:pt idx="648">
                  <c:v>45100</c:v>
                </c:pt>
                <c:pt idx="649">
                  <c:v>45099</c:v>
                </c:pt>
                <c:pt idx="650">
                  <c:v>45098</c:v>
                </c:pt>
                <c:pt idx="651">
                  <c:v>45097</c:v>
                </c:pt>
                <c:pt idx="652">
                  <c:v>45093</c:v>
                </c:pt>
                <c:pt idx="653">
                  <c:v>45092</c:v>
                </c:pt>
                <c:pt idx="654">
                  <c:v>45091</c:v>
                </c:pt>
                <c:pt idx="655">
                  <c:v>45090</c:v>
                </c:pt>
                <c:pt idx="656">
                  <c:v>45089</c:v>
                </c:pt>
                <c:pt idx="657">
                  <c:v>45086</c:v>
                </c:pt>
                <c:pt idx="658">
                  <c:v>45085</c:v>
                </c:pt>
                <c:pt idx="659">
                  <c:v>45084</c:v>
                </c:pt>
                <c:pt idx="660">
                  <c:v>45083</c:v>
                </c:pt>
                <c:pt idx="661">
                  <c:v>45082</c:v>
                </c:pt>
                <c:pt idx="662">
                  <c:v>45079</c:v>
                </c:pt>
                <c:pt idx="663">
                  <c:v>45078</c:v>
                </c:pt>
                <c:pt idx="664">
                  <c:v>45077</c:v>
                </c:pt>
                <c:pt idx="665">
                  <c:v>45076</c:v>
                </c:pt>
                <c:pt idx="666">
                  <c:v>45072</c:v>
                </c:pt>
                <c:pt idx="667">
                  <c:v>45071</c:v>
                </c:pt>
                <c:pt idx="668">
                  <c:v>45070</c:v>
                </c:pt>
                <c:pt idx="669">
                  <c:v>45069</c:v>
                </c:pt>
                <c:pt idx="670">
                  <c:v>45068</c:v>
                </c:pt>
                <c:pt idx="671">
                  <c:v>45065</c:v>
                </c:pt>
                <c:pt idx="672">
                  <c:v>45064</c:v>
                </c:pt>
                <c:pt idx="673">
                  <c:v>45063</c:v>
                </c:pt>
                <c:pt idx="674">
                  <c:v>45062</c:v>
                </c:pt>
                <c:pt idx="675">
                  <c:v>45061</c:v>
                </c:pt>
                <c:pt idx="676">
                  <c:v>45058</c:v>
                </c:pt>
                <c:pt idx="677">
                  <c:v>45057</c:v>
                </c:pt>
                <c:pt idx="678">
                  <c:v>45056</c:v>
                </c:pt>
                <c:pt idx="679">
                  <c:v>45055</c:v>
                </c:pt>
                <c:pt idx="680">
                  <c:v>45054</c:v>
                </c:pt>
                <c:pt idx="681">
                  <c:v>45051</c:v>
                </c:pt>
                <c:pt idx="682">
                  <c:v>45050</c:v>
                </c:pt>
                <c:pt idx="683">
                  <c:v>45049</c:v>
                </c:pt>
                <c:pt idx="684">
                  <c:v>45048</c:v>
                </c:pt>
                <c:pt idx="685">
                  <c:v>45047</c:v>
                </c:pt>
                <c:pt idx="686">
                  <c:v>45044</c:v>
                </c:pt>
                <c:pt idx="687">
                  <c:v>45043</c:v>
                </c:pt>
                <c:pt idx="688">
                  <c:v>45042</c:v>
                </c:pt>
                <c:pt idx="689">
                  <c:v>45041</c:v>
                </c:pt>
                <c:pt idx="690">
                  <c:v>45040</c:v>
                </c:pt>
                <c:pt idx="691">
                  <c:v>45037</c:v>
                </c:pt>
                <c:pt idx="692">
                  <c:v>45036</c:v>
                </c:pt>
                <c:pt idx="693">
                  <c:v>45035</c:v>
                </c:pt>
                <c:pt idx="694">
                  <c:v>45034</c:v>
                </c:pt>
                <c:pt idx="695">
                  <c:v>45033</c:v>
                </c:pt>
                <c:pt idx="696">
                  <c:v>45030</c:v>
                </c:pt>
                <c:pt idx="697">
                  <c:v>45029</c:v>
                </c:pt>
                <c:pt idx="698">
                  <c:v>45028</c:v>
                </c:pt>
                <c:pt idx="699">
                  <c:v>45027</c:v>
                </c:pt>
                <c:pt idx="700">
                  <c:v>45026</c:v>
                </c:pt>
                <c:pt idx="701">
                  <c:v>45022</c:v>
                </c:pt>
                <c:pt idx="702">
                  <c:v>45021</c:v>
                </c:pt>
                <c:pt idx="703">
                  <c:v>45020</c:v>
                </c:pt>
                <c:pt idx="704">
                  <c:v>45019</c:v>
                </c:pt>
                <c:pt idx="705">
                  <c:v>45016</c:v>
                </c:pt>
                <c:pt idx="706">
                  <c:v>45015</c:v>
                </c:pt>
                <c:pt idx="707">
                  <c:v>45014</c:v>
                </c:pt>
                <c:pt idx="708">
                  <c:v>45013</c:v>
                </c:pt>
                <c:pt idx="709">
                  <c:v>45012</c:v>
                </c:pt>
                <c:pt idx="710">
                  <c:v>45009</c:v>
                </c:pt>
                <c:pt idx="711">
                  <c:v>45008</c:v>
                </c:pt>
                <c:pt idx="712">
                  <c:v>45007</c:v>
                </c:pt>
                <c:pt idx="713">
                  <c:v>45006</c:v>
                </c:pt>
                <c:pt idx="714">
                  <c:v>45005</c:v>
                </c:pt>
                <c:pt idx="715">
                  <c:v>45002</c:v>
                </c:pt>
                <c:pt idx="716">
                  <c:v>45001</c:v>
                </c:pt>
                <c:pt idx="717">
                  <c:v>45000</c:v>
                </c:pt>
                <c:pt idx="718">
                  <c:v>44999</c:v>
                </c:pt>
                <c:pt idx="719">
                  <c:v>44998</c:v>
                </c:pt>
                <c:pt idx="720">
                  <c:v>44995</c:v>
                </c:pt>
                <c:pt idx="721">
                  <c:v>44994</c:v>
                </c:pt>
                <c:pt idx="722">
                  <c:v>44993</c:v>
                </c:pt>
                <c:pt idx="723">
                  <c:v>44992</c:v>
                </c:pt>
                <c:pt idx="724">
                  <c:v>44991</c:v>
                </c:pt>
                <c:pt idx="725">
                  <c:v>44988</c:v>
                </c:pt>
                <c:pt idx="726">
                  <c:v>44987</c:v>
                </c:pt>
                <c:pt idx="727">
                  <c:v>44986</c:v>
                </c:pt>
                <c:pt idx="728">
                  <c:v>44985</c:v>
                </c:pt>
                <c:pt idx="729">
                  <c:v>44984</c:v>
                </c:pt>
                <c:pt idx="730">
                  <c:v>44981</c:v>
                </c:pt>
                <c:pt idx="731">
                  <c:v>44980</c:v>
                </c:pt>
                <c:pt idx="732">
                  <c:v>44979</c:v>
                </c:pt>
                <c:pt idx="733">
                  <c:v>44978</c:v>
                </c:pt>
                <c:pt idx="734">
                  <c:v>44974</c:v>
                </c:pt>
                <c:pt idx="735">
                  <c:v>44973</c:v>
                </c:pt>
                <c:pt idx="736">
                  <c:v>44972</c:v>
                </c:pt>
                <c:pt idx="737">
                  <c:v>44971</c:v>
                </c:pt>
                <c:pt idx="738">
                  <c:v>44970</c:v>
                </c:pt>
                <c:pt idx="739">
                  <c:v>44967</c:v>
                </c:pt>
                <c:pt idx="740">
                  <c:v>44966</c:v>
                </c:pt>
                <c:pt idx="741">
                  <c:v>44965</c:v>
                </c:pt>
                <c:pt idx="742">
                  <c:v>44964</c:v>
                </c:pt>
                <c:pt idx="743">
                  <c:v>44963</c:v>
                </c:pt>
                <c:pt idx="744">
                  <c:v>44960</c:v>
                </c:pt>
                <c:pt idx="745">
                  <c:v>44959</c:v>
                </c:pt>
                <c:pt idx="746">
                  <c:v>44958</c:v>
                </c:pt>
                <c:pt idx="747">
                  <c:v>44957</c:v>
                </c:pt>
                <c:pt idx="748">
                  <c:v>44956</c:v>
                </c:pt>
                <c:pt idx="749">
                  <c:v>44953</c:v>
                </c:pt>
                <c:pt idx="750">
                  <c:v>44952</c:v>
                </c:pt>
                <c:pt idx="751">
                  <c:v>44951</c:v>
                </c:pt>
                <c:pt idx="752">
                  <c:v>44950</c:v>
                </c:pt>
                <c:pt idx="753">
                  <c:v>44949</c:v>
                </c:pt>
                <c:pt idx="754">
                  <c:v>44946</c:v>
                </c:pt>
                <c:pt idx="755">
                  <c:v>44945</c:v>
                </c:pt>
                <c:pt idx="756">
                  <c:v>44944</c:v>
                </c:pt>
                <c:pt idx="757">
                  <c:v>44943</c:v>
                </c:pt>
                <c:pt idx="758">
                  <c:v>44939</c:v>
                </c:pt>
                <c:pt idx="759">
                  <c:v>44938</c:v>
                </c:pt>
                <c:pt idx="760">
                  <c:v>44937</c:v>
                </c:pt>
                <c:pt idx="761">
                  <c:v>44936</c:v>
                </c:pt>
                <c:pt idx="762">
                  <c:v>44935</c:v>
                </c:pt>
                <c:pt idx="763">
                  <c:v>44932</c:v>
                </c:pt>
                <c:pt idx="764">
                  <c:v>44931</c:v>
                </c:pt>
                <c:pt idx="765">
                  <c:v>44930</c:v>
                </c:pt>
                <c:pt idx="766">
                  <c:v>44929</c:v>
                </c:pt>
                <c:pt idx="767">
                  <c:v>44925</c:v>
                </c:pt>
                <c:pt idx="768">
                  <c:v>44924</c:v>
                </c:pt>
                <c:pt idx="769">
                  <c:v>44923</c:v>
                </c:pt>
                <c:pt idx="770">
                  <c:v>44922</c:v>
                </c:pt>
                <c:pt idx="771">
                  <c:v>44918</c:v>
                </c:pt>
                <c:pt idx="772">
                  <c:v>44917</c:v>
                </c:pt>
                <c:pt idx="773">
                  <c:v>44916</c:v>
                </c:pt>
                <c:pt idx="774">
                  <c:v>44915</c:v>
                </c:pt>
                <c:pt idx="775">
                  <c:v>44914</c:v>
                </c:pt>
                <c:pt idx="776">
                  <c:v>44911</c:v>
                </c:pt>
                <c:pt idx="777">
                  <c:v>44910</c:v>
                </c:pt>
                <c:pt idx="778">
                  <c:v>44909</c:v>
                </c:pt>
                <c:pt idx="779">
                  <c:v>44908</c:v>
                </c:pt>
                <c:pt idx="780">
                  <c:v>44907</c:v>
                </c:pt>
                <c:pt idx="781">
                  <c:v>44904</c:v>
                </c:pt>
                <c:pt idx="782">
                  <c:v>44903</c:v>
                </c:pt>
                <c:pt idx="783">
                  <c:v>44902</c:v>
                </c:pt>
                <c:pt idx="784">
                  <c:v>44901</c:v>
                </c:pt>
                <c:pt idx="785">
                  <c:v>44900</c:v>
                </c:pt>
                <c:pt idx="786">
                  <c:v>44897</c:v>
                </c:pt>
                <c:pt idx="787">
                  <c:v>44896</c:v>
                </c:pt>
                <c:pt idx="788">
                  <c:v>44895</c:v>
                </c:pt>
                <c:pt idx="789">
                  <c:v>44894</c:v>
                </c:pt>
                <c:pt idx="790">
                  <c:v>44893</c:v>
                </c:pt>
                <c:pt idx="791">
                  <c:v>44890</c:v>
                </c:pt>
                <c:pt idx="792">
                  <c:v>44888</c:v>
                </c:pt>
                <c:pt idx="793">
                  <c:v>44887</c:v>
                </c:pt>
                <c:pt idx="794">
                  <c:v>44886</c:v>
                </c:pt>
                <c:pt idx="795">
                  <c:v>44883</c:v>
                </c:pt>
                <c:pt idx="796">
                  <c:v>44882</c:v>
                </c:pt>
                <c:pt idx="797">
                  <c:v>44881</c:v>
                </c:pt>
                <c:pt idx="798">
                  <c:v>44880</c:v>
                </c:pt>
                <c:pt idx="799">
                  <c:v>44879</c:v>
                </c:pt>
                <c:pt idx="800">
                  <c:v>44876</c:v>
                </c:pt>
                <c:pt idx="801">
                  <c:v>44875</c:v>
                </c:pt>
                <c:pt idx="802">
                  <c:v>44874</c:v>
                </c:pt>
                <c:pt idx="803">
                  <c:v>44873</c:v>
                </c:pt>
                <c:pt idx="804">
                  <c:v>44872</c:v>
                </c:pt>
                <c:pt idx="805">
                  <c:v>44869</c:v>
                </c:pt>
                <c:pt idx="806">
                  <c:v>44868</c:v>
                </c:pt>
                <c:pt idx="807">
                  <c:v>44867</c:v>
                </c:pt>
                <c:pt idx="808">
                  <c:v>44866</c:v>
                </c:pt>
                <c:pt idx="809">
                  <c:v>44865</c:v>
                </c:pt>
                <c:pt idx="810">
                  <c:v>44862</c:v>
                </c:pt>
                <c:pt idx="811">
                  <c:v>44861</c:v>
                </c:pt>
                <c:pt idx="812">
                  <c:v>44860</c:v>
                </c:pt>
                <c:pt idx="813">
                  <c:v>44859</c:v>
                </c:pt>
                <c:pt idx="814">
                  <c:v>44858</c:v>
                </c:pt>
                <c:pt idx="815">
                  <c:v>44855</c:v>
                </c:pt>
                <c:pt idx="816">
                  <c:v>44854</c:v>
                </c:pt>
                <c:pt idx="817">
                  <c:v>44853</c:v>
                </c:pt>
                <c:pt idx="818">
                  <c:v>44852</c:v>
                </c:pt>
                <c:pt idx="819">
                  <c:v>44851</c:v>
                </c:pt>
                <c:pt idx="820">
                  <c:v>44848</c:v>
                </c:pt>
                <c:pt idx="821">
                  <c:v>44847</c:v>
                </c:pt>
                <c:pt idx="822">
                  <c:v>44846</c:v>
                </c:pt>
                <c:pt idx="823">
                  <c:v>44845</c:v>
                </c:pt>
                <c:pt idx="824">
                  <c:v>44844</c:v>
                </c:pt>
                <c:pt idx="825">
                  <c:v>44841</c:v>
                </c:pt>
                <c:pt idx="826">
                  <c:v>44840</c:v>
                </c:pt>
                <c:pt idx="827">
                  <c:v>44839</c:v>
                </c:pt>
                <c:pt idx="828">
                  <c:v>44838</c:v>
                </c:pt>
                <c:pt idx="829">
                  <c:v>44837</c:v>
                </c:pt>
                <c:pt idx="830">
                  <c:v>44834</c:v>
                </c:pt>
                <c:pt idx="831">
                  <c:v>44833</c:v>
                </c:pt>
                <c:pt idx="832">
                  <c:v>44832</c:v>
                </c:pt>
                <c:pt idx="833">
                  <c:v>44831</c:v>
                </c:pt>
                <c:pt idx="834">
                  <c:v>44830</c:v>
                </c:pt>
                <c:pt idx="835">
                  <c:v>44827</c:v>
                </c:pt>
                <c:pt idx="836">
                  <c:v>44826</c:v>
                </c:pt>
                <c:pt idx="837">
                  <c:v>44825</c:v>
                </c:pt>
                <c:pt idx="838">
                  <c:v>44824</c:v>
                </c:pt>
                <c:pt idx="839">
                  <c:v>44823</c:v>
                </c:pt>
                <c:pt idx="840">
                  <c:v>44820</c:v>
                </c:pt>
                <c:pt idx="841">
                  <c:v>44819</c:v>
                </c:pt>
                <c:pt idx="842">
                  <c:v>44818</c:v>
                </c:pt>
                <c:pt idx="843">
                  <c:v>44817</c:v>
                </c:pt>
                <c:pt idx="844">
                  <c:v>44816</c:v>
                </c:pt>
                <c:pt idx="845">
                  <c:v>44813</c:v>
                </c:pt>
                <c:pt idx="846">
                  <c:v>44812</c:v>
                </c:pt>
                <c:pt idx="847">
                  <c:v>44811</c:v>
                </c:pt>
                <c:pt idx="848">
                  <c:v>44810</c:v>
                </c:pt>
                <c:pt idx="849">
                  <c:v>44806</c:v>
                </c:pt>
                <c:pt idx="850">
                  <c:v>44805</c:v>
                </c:pt>
                <c:pt idx="851">
                  <c:v>44804</c:v>
                </c:pt>
                <c:pt idx="852">
                  <c:v>44803</c:v>
                </c:pt>
                <c:pt idx="853">
                  <c:v>44802</c:v>
                </c:pt>
                <c:pt idx="854">
                  <c:v>44799</c:v>
                </c:pt>
                <c:pt idx="855">
                  <c:v>44798</c:v>
                </c:pt>
                <c:pt idx="856">
                  <c:v>44797</c:v>
                </c:pt>
                <c:pt idx="857">
                  <c:v>44796</c:v>
                </c:pt>
                <c:pt idx="858">
                  <c:v>44795</c:v>
                </c:pt>
                <c:pt idx="859">
                  <c:v>44792</c:v>
                </c:pt>
                <c:pt idx="860">
                  <c:v>44791</c:v>
                </c:pt>
                <c:pt idx="861">
                  <c:v>44790</c:v>
                </c:pt>
                <c:pt idx="862">
                  <c:v>44789</c:v>
                </c:pt>
                <c:pt idx="863">
                  <c:v>44788</c:v>
                </c:pt>
                <c:pt idx="864">
                  <c:v>44785</c:v>
                </c:pt>
                <c:pt idx="865">
                  <c:v>44784</c:v>
                </c:pt>
                <c:pt idx="866">
                  <c:v>44783</c:v>
                </c:pt>
                <c:pt idx="867">
                  <c:v>44782</c:v>
                </c:pt>
                <c:pt idx="868">
                  <c:v>44781</c:v>
                </c:pt>
                <c:pt idx="869">
                  <c:v>44778</c:v>
                </c:pt>
                <c:pt idx="870">
                  <c:v>44777</c:v>
                </c:pt>
                <c:pt idx="871">
                  <c:v>44776</c:v>
                </c:pt>
                <c:pt idx="872">
                  <c:v>44775</c:v>
                </c:pt>
                <c:pt idx="873">
                  <c:v>44774</c:v>
                </c:pt>
                <c:pt idx="874">
                  <c:v>44771</c:v>
                </c:pt>
                <c:pt idx="875">
                  <c:v>44770</c:v>
                </c:pt>
                <c:pt idx="876">
                  <c:v>44769</c:v>
                </c:pt>
                <c:pt idx="877">
                  <c:v>44768</c:v>
                </c:pt>
                <c:pt idx="878">
                  <c:v>44767</c:v>
                </c:pt>
                <c:pt idx="879">
                  <c:v>44764</c:v>
                </c:pt>
                <c:pt idx="880">
                  <c:v>44763</c:v>
                </c:pt>
                <c:pt idx="881">
                  <c:v>44762</c:v>
                </c:pt>
                <c:pt idx="882">
                  <c:v>44761</c:v>
                </c:pt>
                <c:pt idx="883">
                  <c:v>44760</c:v>
                </c:pt>
                <c:pt idx="884">
                  <c:v>44757</c:v>
                </c:pt>
                <c:pt idx="885">
                  <c:v>44756</c:v>
                </c:pt>
                <c:pt idx="886">
                  <c:v>44755</c:v>
                </c:pt>
                <c:pt idx="887">
                  <c:v>44754</c:v>
                </c:pt>
                <c:pt idx="888">
                  <c:v>44753</c:v>
                </c:pt>
                <c:pt idx="889">
                  <c:v>44750</c:v>
                </c:pt>
                <c:pt idx="890">
                  <c:v>44749</c:v>
                </c:pt>
                <c:pt idx="891">
                  <c:v>44748</c:v>
                </c:pt>
                <c:pt idx="892">
                  <c:v>44747</c:v>
                </c:pt>
                <c:pt idx="893">
                  <c:v>44743</c:v>
                </c:pt>
                <c:pt idx="894">
                  <c:v>44742</c:v>
                </c:pt>
                <c:pt idx="895">
                  <c:v>44741</c:v>
                </c:pt>
                <c:pt idx="896">
                  <c:v>44740</c:v>
                </c:pt>
                <c:pt idx="897">
                  <c:v>44739</c:v>
                </c:pt>
                <c:pt idx="898">
                  <c:v>44736</c:v>
                </c:pt>
                <c:pt idx="899">
                  <c:v>44735</c:v>
                </c:pt>
                <c:pt idx="900">
                  <c:v>44734</c:v>
                </c:pt>
                <c:pt idx="901">
                  <c:v>44733</c:v>
                </c:pt>
                <c:pt idx="902">
                  <c:v>44729</c:v>
                </c:pt>
                <c:pt idx="903">
                  <c:v>44728</c:v>
                </c:pt>
                <c:pt idx="904">
                  <c:v>44727</c:v>
                </c:pt>
                <c:pt idx="905">
                  <c:v>44726</c:v>
                </c:pt>
                <c:pt idx="906">
                  <c:v>44725</c:v>
                </c:pt>
                <c:pt idx="907">
                  <c:v>44722</c:v>
                </c:pt>
                <c:pt idx="908">
                  <c:v>44721</c:v>
                </c:pt>
                <c:pt idx="909">
                  <c:v>44720</c:v>
                </c:pt>
                <c:pt idx="910">
                  <c:v>44719</c:v>
                </c:pt>
                <c:pt idx="911">
                  <c:v>44718</c:v>
                </c:pt>
                <c:pt idx="912">
                  <c:v>44715</c:v>
                </c:pt>
                <c:pt idx="913">
                  <c:v>44714</c:v>
                </c:pt>
                <c:pt idx="914">
                  <c:v>44713</c:v>
                </c:pt>
                <c:pt idx="915">
                  <c:v>44712</c:v>
                </c:pt>
                <c:pt idx="916">
                  <c:v>44708</c:v>
                </c:pt>
                <c:pt idx="917">
                  <c:v>44707</c:v>
                </c:pt>
                <c:pt idx="918">
                  <c:v>44706</c:v>
                </c:pt>
                <c:pt idx="919">
                  <c:v>44705</c:v>
                </c:pt>
                <c:pt idx="920">
                  <c:v>44704</c:v>
                </c:pt>
                <c:pt idx="921">
                  <c:v>44701</c:v>
                </c:pt>
                <c:pt idx="922">
                  <c:v>44700</c:v>
                </c:pt>
                <c:pt idx="923">
                  <c:v>44699</c:v>
                </c:pt>
                <c:pt idx="924">
                  <c:v>44698</c:v>
                </c:pt>
                <c:pt idx="925">
                  <c:v>44697</c:v>
                </c:pt>
                <c:pt idx="926">
                  <c:v>44694</c:v>
                </c:pt>
                <c:pt idx="927">
                  <c:v>44693</c:v>
                </c:pt>
                <c:pt idx="928">
                  <c:v>44692</c:v>
                </c:pt>
                <c:pt idx="929">
                  <c:v>44691</c:v>
                </c:pt>
                <c:pt idx="930">
                  <c:v>44690</c:v>
                </c:pt>
                <c:pt idx="931">
                  <c:v>44687</c:v>
                </c:pt>
                <c:pt idx="932">
                  <c:v>44686</c:v>
                </c:pt>
                <c:pt idx="933">
                  <c:v>44685</c:v>
                </c:pt>
                <c:pt idx="934">
                  <c:v>44684</c:v>
                </c:pt>
                <c:pt idx="935">
                  <c:v>44683</c:v>
                </c:pt>
                <c:pt idx="936">
                  <c:v>44680</c:v>
                </c:pt>
                <c:pt idx="937">
                  <c:v>44679</c:v>
                </c:pt>
                <c:pt idx="938">
                  <c:v>44678</c:v>
                </c:pt>
                <c:pt idx="939">
                  <c:v>44677</c:v>
                </c:pt>
                <c:pt idx="940">
                  <c:v>44676</c:v>
                </c:pt>
                <c:pt idx="941">
                  <c:v>44673</c:v>
                </c:pt>
                <c:pt idx="942">
                  <c:v>44672</c:v>
                </c:pt>
                <c:pt idx="943">
                  <c:v>44671</c:v>
                </c:pt>
                <c:pt idx="944">
                  <c:v>44670</c:v>
                </c:pt>
                <c:pt idx="945">
                  <c:v>44669</c:v>
                </c:pt>
                <c:pt idx="946">
                  <c:v>44665</c:v>
                </c:pt>
                <c:pt idx="947">
                  <c:v>44664</c:v>
                </c:pt>
                <c:pt idx="948">
                  <c:v>44663</c:v>
                </c:pt>
                <c:pt idx="949">
                  <c:v>44662</c:v>
                </c:pt>
                <c:pt idx="950">
                  <c:v>44659</c:v>
                </c:pt>
                <c:pt idx="951">
                  <c:v>44658</c:v>
                </c:pt>
                <c:pt idx="952">
                  <c:v>44657</c:v>
                </c:pt>
                <c:pt idx="953">
                  <c:v>44656</c:v>
                </c:pt>
                <c:pt idx="954">
                  <c:v>44655</c:v>
                </c:pt>
                <c:pt idx="955">
                  <c:v>44652</c:v>
                </c:pt>
                <c:pt idx="956">
                  <c:v>44651</c:v>
                </c:pt>
                <c:pt idx="957">
                  <c:v>44650</c:v>
                </c:pt>
                <c:pt idx="958">
                  <c:v>44649</c:v>
                </c:pt>
                <c:pt idx="959">
                  <c:v>44648</c:v>
                </c:pt>
                <c:pt idx="960">
                  <c:v>44645</c:v>
                </c:pt>
                <c:pt idx="961">
                  <c:v>44644</c:v>
                </c:pt>
                <c:pt idx="962">
                  <c:v>44643</c:v>
                </c:pt>
                <c:pt idx="963">
                  <c:v>44642</c:v>
                </c:pt>
                <c:pt idx="964">
                  <c:v>44641</c:v>
                </c:pt>
                <c:pt idx="965">
                  <c:v>44638</c:v>
                </c:pt>
                <c:pt idx="966">
                  <c:v>44637</c:v>
                </c:pt>
                <c:pt idx="967">
                  <c:v>44636</c:v>
                </c:pt>
                <c:pt idx="968">
                  <c:v>44635</c:v>
                </c:pt>
                <c:pt idx="969">
                  <c:v>44634</c:v>
                </c:pt>
                <c:pt idx="970">
                  <c:v>44631</c:v>
                </c:pt>
                <c:pt idx="971">
                  <c:v>44630</c:v>
                </c:pt>
                <c:pt idx="972">
                  <c:v>44629</c:v>
                </c:pt>
                <c:pt idx="973">
                  <c:v>44628</c:v>
                </c:pt>
                <c:pt idx="974">
                  <c:v>44627</c:v>
                </c:pt>
                <c:pt idx="975">
                  <c:v>44624</c:v>
                </c:pt>
                <c:pt idx="976">
                  <c:v>44623</c:v>
                </c:pt>
                <c:pt idx="977">
                  <c:v>44622</c:v>
                </c:pt>
                <c:pt idx="978">
                  <c:v>44621</c:v>
                </c:pt>
                <c:pt idx="979">
                  <c:v>44620</c:v>
                </c:pt>
                <c:pt idx="980">
                  <c:v>44617</c:v>
                </c:pt>
                <c:pt idx="981">
                  <c:v>44616</c:v>
                </c:pt>
                <c:pt idx="982">
                  <c:v>44615</c:v>
                </c:pt>
                <c:pt idx="983">
                  <c:v>44614</c:v>
                </c:pt>
                <c:pt idx="984">
                  <c:v>44610</c:v>
                </c:pt>
                <c:pt idx="985">
                  <c:v>44609</c:v>
                </c:pt>
                <c:pt idx="986">
                  <c:v>44608</c:v>
                </c:pt>
                <c:pt idx="987">
                  <c:v>44607</c:v>
                </c:pt>
                <c:pt idx="988">
                  <c:v>44606</c:v>
                </c:pt>
                <c:pt idx="989">
                  <c:v>44603</c:v>
                </c:pt>
                <c:pt idx="990">
                  <c:v>44602</c:v>
                </c:pt>
                <c:pt idx="991">
                  <c:v>44601</c:v>
                </c:pt>
                <c:pt idx="992">
                  <c:v>44600</c:v>
                </c:pt>
                <c:pt idx="993">
                  <c:v>44599</c:v>
                </c:pt>
                <c:pt idx="994">
                  <c:v>44596</c:v>
                </c:pt>
                <c:pt idx="995">
                  <c:v>44595</c:v>
                </c:pt>
                <c:pt idx="996">
                  <c:v>44594</c:v>
                </c:pt>
                <c:pt idx="997">
                  <c:v>44593</c:v>
                </c:pt>
                <c:pt idx="998">
                  <c:v>44592</c:v>
                </c:pt>
                <c:pt idx="999">
                  <c:v>44589</c:v>
                </c:pt>
                <c:pt idx="1000">
                  <c:v>44588</c:v>
                </c:pt>
                <c:pt idx="1001">
                  <c:v>44587</c:v>
                </c:pt>
                <c:pt idx="1002">
                  <c:v>44586</c:v>
                </c:pt>
                <c:pt idx="1003">
                  <c:v>44585</c:v>
                </c:pt>
                <c:pt idx="1004">
                  <c:v>44582</c:v>
                </c:pt>
                <c:pt idx="1005">
                  <c:v>44581</c:v>
                </c:pt>
                <c:pt idx="1006">
                  <c:v>44580</c:v>
                </c:pt>
                <c:pt idx="1007">
                  <c:v>44579</c:v>
                </c:pt>
                <c:pt idx="1008">
                  <c:v>44575</c:v>
                </c:pt>
                <c:pt idx="1009">
                  <c:v>44574</c:v>
                </c:pt>
                <c:pt idx="1010">
                  <c:v>44573</c:v>
                </c:pt>
                <c:pt idx="1011">
                  <c:v>44572</c:v>
                </c:pt>
                <c:pt idx="1012">
                  <c:v>44571</c:v>
                </c:pt>
                <c:pt idx="1013">
                  <c:v>44568</c:v>
                </c:pt>
                <c:pt idx="1014">
                  <c:v>44567</c:v>
                </c:pt>
                <c:pt idx="1015">
                  <c:v>44566</c:v>
                </c:pt>
                <c:pt idx="1016">
                  <c:v>44565</c:v>
                </c:pt>
                <c:pt idx="1017">
                  <c:v>44564</c:v>
                </c:pt>
                <c:pt idx="1018">
                  <c:v>44561</c:v>
                </c:pt>
                <c:pt idx="1019">
                  <c:v>44560</c:v>
                </c:pt>
                <c:pt idx="1020">
                  <c:v>44559</c:v>
                </c:pt>
                <c:pt idx="1021">
                  <c:v>44558</c:v>
                </c:pt>
                <c:pt idx="1022">
                  <c:v>44557</c:v>
                </c:pt>
                <c:pt idx="1023">
                  <c:v>44553</c:v>
                </c:pt>
                <c:pt idx="1024">
                  <c:v>44552</c:v>
                </c:pt>
                <c:pt idx="1025">
                  <c:v>44551</c:v>
                </c:pt>
                <c:pt idx="1026">
                  <c:v>44550</c:v>
                </c:pt>
                <c:pt idx="1027">
                  <c:v>44547</c:v>
                </c:pt>
                <c:pt idx="1028">
                  <c:v>44546</c:v>
                </c:pt>
                <c:pt idx="1029">
                  <c:v>44545</c:v>
                </c:pt>
                <c:pt idx="1030">
                  <c:v>44544</c:v>
                </c:pt>
                <c:pt idx="1031">
                  <c:v>44543</c:v>
                </c:pt>
                <c:pt idx="1032">
                  <c:v>44540</c:v>
                </c:pt>
                <c:pt idx="1033">
                  <c:v>44539</c:v>
                </c:pt>
                <c:pt idx="1034">
                  <c:v>44538</c:v>
                </c:pt>
                <c:pt idx="1035">
                  <c:v>44537</c:v>
                </c:pt>
                <c:pt idx="1036">
                  <c:v>44536</c:v>
                </c:pt>
                <c:pt idx="1037">
                  <c:v>44533</c:v>
                </c:pt>
                <c:pt idx="1038">
                  <c:v>44532</c:v>
                </c:pt>
                <c:pt idx="1039">
                  <c:v>44531</c:v>
                </c:pt>
                <c:pt idx="1040">
                  <c:v>44530</c:v>
                </c:pt>
                <c:pt idx="1041">
                  <c:v>44529</c:v>
                </c:pt>
                <c:pt idx="1042">
                  <c:v>44526</c:v>
                </c:pt>
                <c:pt idx="1043">
                  <c:v>44524</c:v>
                </c:pt>
                <c:pt idx="1044">
                  <c:v>44523</c:v>
                </c:pt>
                <c:pt idx="1045">
                  <c:v>44522</c:v>
                </c:pt>
                <c:pt idx="1046">
                  <c:v>44519</c:v>
                </c:pt>
                <c:pt idx="1047">
                  <c:v>44518</c:v>
                </c:pt>
                <c:pt idx="1048">
                  <c:v>44517</c:v>
                </c:pt>
                <c:pt idx="1049">
                  <c:v>44516</c:v>
                </c:pt>
                <c:pt idx="1050">
                  <c:v>44515</c:v>
                </c:pt>
                <c:pt idx="1051">
                  <c:v>44512</c:v>
                </c:pt>
                <c:pt idx="1052">
                  <c:v>44511</c:v>
                </c:pt>
                <c:pt idx="1053">
                  <c:v>44510</c:v>
                </c:pt>
                <c:pt idx="1054">
                  <c:v>44509</c:v>
                </c:pt>
                <c:pt idx="1055">
                  <c:v>44508</c:v>
                </c:pt>
                <c:pt idx="1056">
                  <c:v>44505</c:v>
                </c:pt>
                <c:pt idx="1057">
                  <c:v>44504</c:v>
                </c:pt>
                <c:pt idx="1058">
                  <c:v>44503</c:v>
                </c:pt>
                <c:pt idx="1059">
                  <c:v>44502</c:v>
                </c:pt>
                <c:pt idx="1060">
                  <c:v>44501</c:v>
                </c:pt>
                <c:pt idx="1061">
                  <c:v>44498</c:v>
                </c:pt>
                <c:pt idx="1062">
                  <c:v>44497</c:v>
                </c:pt>
                <c:pt idx="1063">
                  <c:v>44496</c:v>
                </c:pt>
                <c:pt idx="1064">
                  <c:v>44495</c:v>
                </c:pt>
                <c:pt idx="1065">
                  <c:v>44494</c:v>
                </c:pt>
                <c:pt idx="1066">
                  <c:v>44491</c:v>
                </c:pt>
                <c:pt idx="1067">
                  <c:v>44490</c:v>
                </c:pt>
                <c:pt idx="1068">
                  <c:v>44489</c:v>
                </c:pt>
                <c:pt idx="1069">
                  <c:v>44488</c:v>
                </c:pt>
                <c:pt idx="1070">
                  <c:v>44487</c:v>
                </c:pt>
                <c:pt idx="1071">
                  <c:v>44484</c:v>
                </c:pt>
                <c:pt idx="1072">
                  <c:v>44483</c:v>
                </c:pt>
                <c:pt idx="1073">
                  <c:v>44482</c:v>
                </c:pt>
                <c:pt idx="1074">
                  <c:v>44481</c:v>
                </c:pt>
                <c:pt idx="1075">
                  <c:v>44480</c:v>
                </c:pt>
                <c:pt idx="1076">
                  <c:v>44477</c:v>
                </c:pt>
                <c:pt idx="1077">
                  <c:v>44476</c:v>
                </c:pt>
                <c:pt idx="1078">
                  <c:v>44475</c:v>
                </c:pt>
                <c:pt idx="1079">
                  <c:v>44474</c:v>
                </c:pt>
                <c:pt idx="1080">
                  <c:v>44473</c:v>
                </c:pt>
                <c:pt idx="1081">
                  <c:v>44470</c:v>
                </c:pt>
                <c:pt idx="1082">
                  <c:v>44469</c:v>
                </c:pt>
                <c:pt idx="1083">
                  <c:v>44468</c:v>
                </c:pt>
                <c:pt idx="1084">
                  <c:v>44467</c:v>
                </c:pt>
                <c:pt idx="1085">
                  <c:v>44466</c:v>
                </c:pt>
                <c:pt idx="1086">
                  <c:v>44463</c:v>
                </c:pt>
                <c:pt idx="1087">
                  <c:v>44462</c:v>
                </c:pt>
                <c:pt idx="1088">
                  <c:v>44461</c:v>
                </c:pt>
                <c:pt idx="1089">
                  <c:v>44460</c:v>
                </c:pt>
                <c:pt idx="1090">
                  <c:v>44459</c:v>
                </c:pt>
                <c:pt idx="1091">
                  <c:v>44456</c:v>
                </c:pt>
                <c:pt idx="1092">
                  <c:v>44455</c:v>
                </c:pt>
                <c:pt idx="1093">
                  <c:v>44454</c:v>
                </c:pt>
                <c:pt idx="1094">
                  <c:v>44453</c:v>
                </c:pt>
                <c:pt idx="1095">
                  <c:v>44452</c:v>
                </c:pt>
                <c:pt idx="1096">
                  <c:v>44449</c:v>
                </c:pt>
                <c:pt idx="1097">
                  <c:v>44448</c:v>
                </c:pt>
                <c:pt idx="1098">
                  <c:v>44447</c:v>
                </c:pt>
                <c:pt idx="1099">
                  <c:v>44446</c:v>
                </c:pt>
                <c:pt idx="1100">
                  <c:v>44442</c:v>
                </c:pt>
                <c:pt idx="1101">
                  <c:v>44441</c:v>
                </c:pt>
                <c:pt idx="1102">
                  <c:v>44440</c:v>
                </c:pt>
                <c:pt idx="1103">
                  <c:v>44439</c:v>
                </c:pt>
                <c:pt idx="1104">
                  <c:v>44438</c:v>
                </c:pt>
                <c:pt idx="1105">
                  <c:v>44435</c:v>
                </c:pt>
                <c:pt idx="1106">
                  <c:v>44434</c:v>
                </c:pt>
                <c:pt idx="1107">
                  <c:v>44433</c:v>
                </c:pt>
                <c:pt idx="1108">
                  <c:v>44432</c:v>
                </c:pt>
                <c:pt idx="1109">
                  <c:v>44431</c:v>
                </c:pt>
                <c:pt idx="1110">
                  <c:v>44428</c:v>
                </c:pt>
                <c:pt idx="1111">
                  <c:v>44427</c:v>
                </c:pt>
                <c:pt idx="1112">
                  <c:v>44426</c:v>
                </c:pt>
                <c:pt idx="1113">
                  <c:v>44425</c:v>
                </c:pt>
                <c:pt idx="1114">
                  <c:v>44424</c:v>
                </c:pt>
                <c:pt idx="1115">
                  <c:v>44421</c:v>
                </c:pt>
                <c:pt idx="1116">
                  <c:v>44420</c:v>
                </c:pt>
                <c:pt idx="1117">
                  <c:v>44419</c:v>
                </c:pt>
                <c:pt idx="1118">
                  <c:v>44418</c:v>
                </c:pt>
                <c:pt idx="1119">
                  <c:v>44417</c:v>
                </c:pt>
                <c:pt idx="1120">
                  <c:v>44414</c:v>
                </c:pt>
                <c:pt idx="1121">
                  <c:v>44413</c:v>
                </c:pt>
                <c:pt idx="1122">
                  <c:v>44412</c:v>
                </c:pt>
                <c:pt idx="1123">
                  <c:v>44411</c:v>
                </c:pt>
                <c:pt idx="1124">
                  <c:v>44410</c:v>
                </c:pt>
                <c:pt idx="1125">
                  <c:v>44407</c:v>
                </c:pt>
                <c:pt idx="1126">
                  <c:v>44406</c:v>
                </c:pt>
                <c:pt idx="1127">
                  <c:v>44405</c:v>
                </c:pt>
                <c:pt idx="1128">
                  <c:v>44404</c:v>
                </c:pt>
                <c:pt idx="1129">
                  <c:v>44403</c:v>
                </c:pt>
                <c:pt idx="1130">
                  <c:v>44400</c:v>
                </c:pt>
                <c:pt idx="1131">
                  <c:v>44399</c:v>
                </c:pt>
                <c:pt idx="1132">
                  <c:v>44398</c:v>
                </c:pt>
                <c:pt idx="1133">
                  <c:v>44397</c:v>
                </c:pt>
                <c:pt idx="1134">
                  <c:v>44396</c:v>
                </c:pt>
                <c:pt idx="1135">
                  <c:v>44393</c:v>
                </c:pt>
                <c:pt idx="1136">
                  <c:v>44392</c:v>
                </c:pt>
                <c:pt idx="1137">
                  <c:v>44391</c:v>
                </c:pt>
                <c:pt idx="1138">
                  <c:v>44390</c:v>
                </c:pt>
                <c:pt idx="1139">
                  <c:v>44389</c:v>
                </c:pt>
                <c:pt idx="1140">
                  <c:v>44386</c:v>
                </c:pt>
                <c:pt idx="1141">
                  <c:v>44385</c:v>
                </c:pt>
                <c:pt idx="1142">
                  <c:v>44384</c:v>
                </c:pt>
                <c:pt idx="1143">
                  <c:v>44383</c:v>
                </c:pt>
                <c:pt idx="1144">
                  <c:v>44379</c:v>
                </c:pt>
                <c:pt idx="1145">
                  <c:v>44378</c:v>
                </c:pt>
                <c:pt idx="1146">
                  <c:v>44377</c:v>
                </c:pt>
                <c:pt idx="1147">
                  <c:v>44376</c:v>
                </c:pt>
                <c:pt idx="1148">
                  <c:v>44375</c:v>
                </c:pt>
                <c:pt idx="1149">
                  <c:v>44372</c:v>
                </c:pt>
                <c:pt idx="1150">
                  <c:v>44371</c:v>
                </c:pt>
                <c:pt idx="1151">
                  <c:v>44370</c:v>
                </c:pt>
                <c:pt idx="1152">
                  <c:v>44369</c:v>
                </c:pt>
                <c:pt idx="1153">
                  <c:v>44368</c:v>
                </c:pt>
                <c:pt idx="1154">
                  <c:v>44365</c:v>
                </c:pt>
                <c:pt idx="1155">
                  <c:v>44364</c:v>
                </c:pt>
                <c:pt idx="1156">
                  <c:v>44363</c:v>
                </c:pt>
                <c:pt idx="1157">
                  <c:v>44362</c:v>
                </c:pt>
                <c:pt idx="1158">
                  <c:v>44361</c:v>
                </c:pt>
                <c:pt idx="1159">
                  <c:v>44358</c:v>
                </c:pt>
                <c:pt idx="1160">
                  <c:v>44357</c:v>
                </c:pt>
                <c:pt idx="1161">
                  <c:v>44356</c:v>
                </c:pt>
                <c:pt idx="1162">
                  <c:v>44355</c:v>
                </c:pt>
                <c:pt idx="1163">
                  <c:v>44354</c:v>
                </c:pt>
                <c:pt idx="1164">
                  <c:v>44351</c:v>
                </c:pt>
                <c:pt idx="1165">
                  <c:v>44350</c:v>
                </c:pt>
                <c:pt idx="1166">
                  <c:v>44349</c:v>
                </c:pt>
                <c:pt idx="1167">
                  <c:v>44348</c:v>
                </c:pt>
                <c:pt idx="1168">
                  <c:v>44344</c:v>
                </c:pt>
                <c:pt idx="1169">
                  <c:v>44343</c:v>
                </c:pt>
                <c:pt idx="1170">
                  <c:v>44342</c:v>
                </c:pt>
                <c:pt idx="1171">
                  <c:v>44341</c:v>
                </c:pt>
                <c:pt idx="1172">
                  <c:v>44340</c:v>
                </c:pt>
                <c:pt idx="1173">
                  <c:v>44337</c:v>
                </c:pt>
                <c:pt idx="1174">
                  <c:v>44336</c:v>
                </c:pt>
                <c:pt idx="1175">
                  <c:v>44335</c:v>
                </c:pt>
                <c:pt idx="1176">
                  <c:v>44334</c:v>
                </c:pt>
                <c:pt idx="1177">
                  <c:v>44333</c:v>
                </c:pt>
                <c:pt idx="1178">
                  <c:v>44330</c:v>
                </c:pt>
                <c:pt idx="1179">
                  <c:v>44329</c:v>
                </c:pt>
                <c:pt idx="1180">
                  <c:v>44328</c:v>
                </c:pt>
                <c:pt idx="1181">
                  <c:v>44327</c:v>
                </c:pt>
                <c:pt idx="1182">
                  <c:v>44326</c:v>
                </c:pt>
                <c:pt idx="1183">
                  <c:v>44323</c:v>
                </c:pt>
                <c:pt idx="1184">
                  <c:v>44322</c:v>
                </c:pt>
                <c:pt idx="1185">
                  <c:v>44321</c:v>
                </c:pt>
                <c:pt idx="1186">
                  <c:v>44320</c:v>
                </c:pt>
                <c:pt idx="1187">
                  <c:v>44319</c:v>
                </c:pt>
                <c:pt idx="1188">
                  <c:v>44316</c:v>
                </c:pt>
                <c:pt idx="1189">
                  <c:v>44315</c:v>
                </c:pt>
                <c:pt idx="1190">
                  <c:v>44314</c:v>
                </c:pt>
                <c:pt idx="1191">
                  <c:v>44313</c:v>
                </c:pt>
                <c:pt idx="1192">
                  <c:v>44312</c:v>
                </c:pt>
                <c:pt idx="1193">
                  <c:v>44309</c:v>
                </c:pt>
                <c:pt idx="1194">
                  <c:v>44308</c:v>
                </c:pt>
                <c:pt idx="1195">
                  <c:v>44307</c:v>
                </c:pt>
                <c:pt idx="1196">
                  <c:v>44306</c:v>
                </c:pt>
                <c:pt idx="1197">
                  <c:v>44305</c:v>
                </c:pt>
                <c:pt idx="1198">
                  <c:v>44302</c:v>
                </c:pt>
                <c:pt idx="1199">
                  <c:v>44301</c:v>
                </c:pt>
                <c:pt idx="1200">
                  <c:v>44300</c:v>
                </c:pt>
                <c:pt idx="1201">
                  <c:v>44299</c:v>
                </c:pt>
                <c:pt idx="1202">
                  <c:v>44298</c:v>
                </c:pt>
                <c:pt idx="1203">
                  <c:v>44295</c:v>
                </c:pt>
                <c:pt idx="1204">
                  <c:v>44294</c:v>
                </c:pt>
                <c:pt idx="1205">
                  <c:v>44293</c:v>
                </c:pt>
                <c:pt idx="1206">
                  <c:v>44292</c:v>
                </c:pt>
                <c:pt idx="1207">
                  <c:v>44291</c:v>
                </c:pt>
                <c:pt idx="1208">
                  <c:v>44287</c:v>
                </c:pt>
                <c:pt idx="1209">
                  <c:v>44286</c:v>
                </c:pt>
                <c:pt idx="1210">
                  <c:v>44285</c:v>
                </c:pt>
                <c:pt idx="1211">
                  <c:v>44284</c:v>
                </c:pt>
                <c:pt idx="1212">
                  <c:v>44281</c:v>
                </c:pt>
                <c:pt idx="1213">
                  <c:v>44280</c:v>
                </c:pt>
                <c:pt idx="1214">
                  <c:v>44279</c:v>
                </c:pt>
                <c:pt idx="1215">
                  <c:v>44278</c:v>
                </c:pt>
                <c:pt idx="1216">
                  <c:v>44277</c:v>
                </c:pt>
                <c:pt idx="1217">
                  <c:v>44274</c:v>
                </c:pt>
                <c:pt idx="1218">
                  <c:v>44273</c:v>
                </c:pt>
                <c:pt idx="1219">
                  <c:v>44272</c:v>
                </c:pt>
                <c:pt idx="1220">
                  <c:v>44271</c:v>
                </c:pt>
                <c:pt idx="1221">
                  <c:v>44270</c:v>
                </c:pt>
                <c:pt idx="1222">
                  <c:v>44267</c:v>
                </c:pt>
                <c:pt idx="1223">
                  <c:v>44266</c:v>
                </c:pt>
                <c:pt idx="1224">
                  <c:v>44265</c:v>
                </c:pt>
                <c:pt idx="1225">
                  <c:v>44264</c:v>
                </c:pt>
                <c:pt idx="1226">
                  <c:v>44263</c:v>
                </c:pt>
                <c:pt idx="1227">
                  <c:v>44260</c:v>
                </c:pt>
                <c:pt idx="1228">
                  <c:v>44259</c:v>
                </c:pt>
                <c:pt idx="1229">
                  <c:v>44258</c:v>
                </c:pt>
                <c:pt idx="1230">
                  <c:v>44257</c:v>
                </c:pt>
                <c:pt idx="1231">
                  <c:v>44256</c:v>
                </c:pt>
                <c:pt idx="1232">
                  <c:v>44253</c:v>
                </c:pt>
                <c:pt idx="1233">
                  <c:v>44252</c:v>
                </c:pt>
                <c:pt idx="1234">
                  <c:v>44251</c:v>
                </c:pt>
                <c:pt idx="1235">
                  <c:v>44250</c:v>
                </c:pt>
                <c:pt idx="1236">
                  <c:v>44249</c:v>
                </c:pt>
                <c:pt idx="1237">
                  <c:v>44246</c:v>
                </c:pt>
                <c:pt idx="1238">
                  <c:v>44245</c:v>
                </c:pt>
                <c:pt idx="1239">
                  <c:v>44244</c:v>
                </c:pt>
                <c:pt idx="1240">
                  <c:v>44243</c:v>
                </c:pt>
                <c:pt idx="1241">
                  <c:v>44239</c:v>
                </c:pt>
                <c:pt idx="1242">
                  <c:v>44238</c:v>
                </c:pt>
                <c:pt idx="1243">
                  <c:v>44237</c:v>
                </c:pt>
                <c:pt idx="1244">
                  <c:v>44236</c:v>
                </c:pt>
                <c:pt idx="1245">
                  <c:v>44235</c:v>
                </c:pt>
                <c:pt idx="1246">
                  <c:v>44232</c:v>
                </c:pt>
                <c:pt idx="1247">
                  <c:v>44231</c:v>
                </c:pt>
                <c:pt idx="1248">
                  <c:v>44230</c:v>
                </c:pt>
                <c:pt idx="1249">
                  <c:v>44229</c:v>
                </c:pt>
                <c:pt idx="1250">
                  <c:v>44228</c:v>
                </c:pt>
                <c:pt idx="1251">
                  <c:v>44225</c:v>
                </c:pt>
                <c:pt idx="1252">
                  <c:v>44224</c:v>
                </c:pt>
              </c:numCache>
            </c:numRef>
          </c:cat>
          <c:val>
            <c:numRef>
              <c:f>'Share Price Performance'!$AH$3:$AH$1255</c:f>
              <c:numCache>
                <c:formatCode>0.00%</c:formatCode>
                <c:ptCount val="1253"/>
                <c:pt idx="0">
                  <c:v>0.4939613526570048</c:v>
                </c:pt>
                <c:pt idx="1">
                  <c:v>0.47840579710144915</c:v>
                </c:pt>
                <c:pt idx="2">
                  <c:v>0.4767632850241546</c:v>
                </c:pt>
                <c:pt idx="3">
                  <c:v>0.46299516908212546</c:v>
                </c:pt>
                <c:pt idx="4">
                  <c:v>0.48516908212560389</c:v>
                </c:pt>
                <c:pt idx="5">
                  <c:v>0.49091787439613527</c:v>
                </c:pt>
                <c:pt idx="6">
                  <c:v>0.48855072463768112</c:v>
                </c:pt>
                <c:pt idx="7">
                  <c:v>0.49487922705314008</c:v>
                </c:pt>
                <c:pt idx="8">
                  <c:v>0.48188405797101447</c:v>
                </c:pt>
                <c:pt idx="9">
                  <c:v>0.48463768115942024</c:v>
                </c:pt>
                <c:pt idx="10">
                  <c:v>0.49217391304347824</c:v>
                </c:pt>
                <c:pt idx="11">
                  <c:v>0.46937198067632863</c:v>
                </c:pt>
                <c:pt idx="12">
                  <c:v>0.46265700483091776</c:v>
                </c:pt>
                <c:pt idx="13">
                  <c:v>0.44859903381642519</c:v>
                </c:pt>
                <c:pt idx="14">
                  <c:v>0.46502415458937196</c:v>
                </c:pt>
                <c:pt idx="15">
                  <c:v>0.47647342995169079</c:v>
                </c:pt>
                <c:pt idx="16">
                  <c:v>0.48806763285024141</c:v>
                </c:pt>
                <c:pt idx="17">
                  <c:v>0.49048309178743948</c:v>
                </c:pt>
                <c:pt idx="18">
                  <c:v>0.50086956521739134</c:v>
                </c:pt>
                <c:pt idx="19">
                  <c:v>0.513671497584541</c:v>
                </c:pt>
                <c:pt idx="20">
                  <c:v>0.5016425120772946</c:v>
                </c:pt>
                <c:pt idx="21">
                  <c:v>0.52763285024154605</c:v>
                </c:pt>
                <c:pt idx="22">
                  <c:v>0.52579710144927527</c:v>
                </c:pt>
                <c:pt idx="23">
                  <c:v>0.54420289855072457</c:v>
                </c:pt>
                <c:pt idx="24">
                  <c:v>0.53956521739130436</c:v>
                </c:pt>
                <c:pt idx="25">
                  <c:v>0.51932367149758452</c:v>
                </c:pt>
                <c:pt idx="26">
                  <c:v>0.53975845410628032</c:v>
                </c:pt>
                <c:pt idx="27">
                  <c:v>0.53004830917874413</c:v>
                </c:pt>
                <c:pt idx="28">
                  <c:v>0.49618357487922693</c:v>
                </c:pt>
                <c:pt idx="29">
                  <c:v>0.50014492753623174</c:v>
                </c:pt>
                <c:pt idx="30">
                  <c:v>0.50140096618357499</c:v>
                </c:pt>
                <c:pt idx="31">
                  <c:v>0.49657004830917884</c:v>
                </c:pt>
                <c:pt idx="32">
                  <c:v>0.50352657004830925</c:v>
                </c:pt>
                <c:pt idx="33">
                  <c:v>0.49053140096618369</c:v>
                </c:pt>
                <c:pt idx="34">
                  <c:v>0.48652173913043467</c:v>
                </c:pt>
                <c:pt idx="35">
                  <c:v>0.45275362318840595</c:v>
                </c:pt>
                <c:pt idx="36">
                  <c:v>0.46652173913043476</c:v>
                </c:pt>
                <c:pt idx="37">
                  <c:v>0.50637681159420289</c:v>
                </c:pt>
                <c:pt idx="38">
                  <c:v>0.50917874396135254</c:v>
                </c:pt>
                <c:pt idx="39">
                  <c:v>0.49975845410628011</c:v>
                </c:pt>
                <c:pt idx="40">
                  <c:v>0.47294685990338153</c:v>
                </c:pt>
                <c:pt idx="41">
                  <c:v>0.49444444444444458</c:v>
                </c:pt>
                <c:pt idx="42">
                  <c:v>0.46937198067632863</c:v>
                </c:pt>
                <c:pt idx="43">
                  <c:v>0.46251207729468602</c:v>
                </c:pt>
                <c:pt idx="44">
                  <c:v>0.47144927536231873</c:v>
                </c:pt>
                <c:pt idx="45">
                  <c:v>0.47294685990338153</c:v>
                </c:pt>
                <c:pt idx="46">
                  <c:v>0.48323671497584531</c:v>
                </c:pt>
                <c:pt idx="47">
                  <c:v>0.48589371980676321</c:v>
                </c:pt>
                <c:pt idx="48">
                  <c:v>0.48280193236714974</c:v>
                </c:pt>
                <c:pt idx="49">
                  <c:v>0.4822705314009661</c:v>
                </c:pt>
                <c:pt idx="50">
                  <c:v>0.44492753623188419</c:v>
                </c:pt>
                <c:pt idx="51">
                  <c:v>0.44763285024154603</c:v>
                </c:pt>
                <c:pt idx="52">
                  <c:v>0.44159420289855084</c:v>
                </c:pt>
                <c:pt idx="53">
                  <c:v>0.47666666666666674</c:v>
                </c:pt>
                <c:pt idx="54">
                  <c:v>0.44545893719806756</c:v>
                </c:pt>
                <c:pt idx="55">
                  <c:v>0.43173913043478263</c:v>
                </c:pt>
                <c:pt idx="56">
                  <c:v>0.4416908212560387</c:v>
                </c:pt>
                <c:pt idx="57">
                  <c:v>0.46101449275362322</c:v>
                </c:pt>
                <c:pt idx="58">
                  <c:v>0.46062801932367159</c:v>
                </c:pt>
                <c:pt idx="59">
                  <c:v>0.48019323671497571</c:v>
                </c:pt>
                <c:pt idx="60">
                  <c:v>0.49758454106280192</c:v>
                </c:pt>
                <c:pt idx="61">
                  <c:v>0.47724637681159432</c:v>
                </c:pt>
                <c:pt idx="62">
                  <c:v>0.48294685990338176</c:v>
                </c:pt>
                <c:pt idx="63">
                  <c:v>0.49811594202898557</c:v>
                </c:pt>
                <c:pt idx="64">
                  <c:v>0.48541062801932378</c:v>
                </c:pt>
                <c:pt idx="65">
                  <c:v>0.48681159420289849</c:v>
                </c:pt>
                <c:pt idx="66">
                  <c:v>0.48835748792270517</c:v>
                </c:pt>
                <c:pt idx="67">
                  <c:v>0.47502415458937192</c:v>
                </c:pt>
                <c:pt idx="68">
                  <c:v>0.47463768115942029</c:v>
                </c:pt>
                <c:pt idx="69">
                  <c:v>0.47130434782608699</c:v>
                </c:pt>
                <c:pt idx="70">
                  <c:v>0.44980676328502422</c:v>
                </c:pt>
                <c:pt idx="71">
                  <c:v>0.43483091787439609</c:v>
                </c:pt>
                <c:pt idx="72">
                  <c:v>0.41937198067632853</c:v>
                </c:pt>
                <c:pt idx="73">
                  <c:v>0.42222222222222211</c:v>
                </c:pt>
                <c:pt idx="74">
                  <c:v>0.4314975845410628</c:v>
                </c:pt>
                <c:pt idx="75">
                  <c:v>0.43014492753623196</c:v>
                </c:pt>
                <c:pt idx="76">
                  <c:v>0.45400966183574887</c:v>
                </c:pt>
                <c:pt idx="77">
                  <c:v>0.448695652173913</c:v>
                </c:pt>
                <c:pt idx="78">
                  <c:v>0.45178743961352646</c:v>
                </c:pt>
                <c:pt idx="79">
                  <c:v>0.4680676328502415</c:v>
                </c:pt>
                <c:pt idx="80">
                  <c:v>0.46371980676328506</c:v>
                </c:pt>
                <c:pt idx="81">
                  <c:v>0.47458937198067636</c:v>
                </c:pt>
                <c:pt idx="82">
                  <c:v>0.46038647342995176</c:v>
                </c:pt>
                <c:pt idx="83">
                  <c:v>0.47019323671497576</c:v>
                </c:pt>
                <c:pt idx="84">
                  <c:v>0.46468599033816427</c:v>
                </c:pt>
                <c:pt idx="85">
                  <c:v>0.46371980676328506</c:v>
                </c:pt>
                <c:pt idx="86">
                  <c:v>0.46077294685990339</c:v>
                </c:pt>
                <c:pt idx="87">
                  <c:v>0.45478260869565212</c:v>
                </c:pt>
                <c:pt idx="88">
                  <c:v>0.47328502415458951</c:v>
                </c:pt>
                <c:pt idx="89">
                  <c:v>0.46516908212560398</c:v>
                </c:pt>
                <c:pt idx="90">
                  <c:v>0.45927536231884053</c:v>
                </c:pt>
                <c:pt idx="91">
                  <c:v>0.47536231884057961</c:v>
                </c:pt>
                <c:pt idx="92">
                  <c:v>0.49000000000000005</c:v>
                </c:pt>
                <c:pt idx="93">
                  <c:v>0.47797101449275359</c:v>
                </c:pt>
                <c:pt idx="94">
                  <c:v>0.50975845410628007</c:v>
                </c:pt>
                <c:pt idx="95">
                  <c:v>0.51111111111111118</c:v>
                </c:pt>
                <c:pt idx="96">
                  <c:v>0.51874396135265699</c:v>
                </c:pt>
                <c:pt idx="97">
                  <c:v>0.53135265700483092</c:v>
                </c:pt>
                <c:pt idx="98">
                  <c:v>0.52845410628019318</c:v>
                </c:pt>
                <c:pt idx="99">
                  <c:v>0.52541062801932359</c:v>
                </c:pt>
                <c:pt idx="100">
                  <c:v>0.51468599033816431</c:v>
                </c:pt>
                <c:pt idx="101">
                  <c:v>0.50830917874396153</c:v>
                </c:pt>
                <c:pt idx="102">
                  <c:v>0.50449275362318846</c:v>
                </c:pt>
                <c:pt idx="103">
                  <c:v>0.51178743961352657</c:v>
                </c:pt>
                <c:pt idx="104">
                  <c:v>0.51420289855072465</c:v>
                </c:pt>
                <c:pt idx="105">
                  <c:v>0.51724637681159413</c:v>
                </c:pt>
                <c:pt idx="106">
                  <c:v>0.51314009661835758</c:v>
                </c:pt>
                <c:pt idx="107">
                  <c:v>0.51246376811594196</c:v>
                </c:pt>
                <c:pt idx="108">
                  <c:v>0.50207729468599038</c:v>
                </c:pt>
                <c:pt idx="109">
                  <c:v>0.4913043478260869</c:v>
                </c:pt>
                <c:pt idx="110">
                  <c:v>0.49241545893719812</c:v>
                </c:pt>
                <c:pt idx="111">
                  <c:v>0.49251207729468593</c:v>
                </c:pt>
                <c:pt idx="112">
                  <c:v>0.47376811594202894</c:v>
                </c:pt>
                <c:pt idx="113">
                  <c:v>0.4571980676328502</c:v>
                </c:pt>
                <c:pt idx="114">
                  <c:v>0.47033816425120778</c:v>
                </c:pt>
                <c:pt idx="115">
                  <c:v>0.47560386473429944</c:v>
                </c:pt>
                <c:pt idx="116">
                  <c:v>0.4874879227053141</c:v>
                </c:pt>
                <c:pt idx="117">
                  <c:v>0.48628019323671512</c:v>
                </c:pt>
                <c:pt idx="118">
                  <c:v>0.44333333333333325</c:v>
                </c:pt>
                <c:pt idx="119">
                  <c:v>0.46971014492753632</c:v>
                </c:pt>
                <c:pt idx="120">
                  <c:v>0.46323671497584534</c:v>
                </c:pt>
                <c:pt idx="121">
                  <c:v>0.44961352657004827</c:v>
                </c:pt>
                <c:pt idx="122">
                  <c:v>0.46671497584541072</c:v>
                </c:pt>
                <c:pt idx="123">
                  <c:v>0.46217391304347832</c:v>
                </c:pt>
                <c:pt idx="124">
                  <c:v>0.44550724637681172</c:v>
                </c:pt>
                <c:pt idx="125">
                  <c:v>0.4418840579710146</c:v>
                </c:pt>
                <c:pt idx="126">
                  <c:v>0.42260869565217402</c:v>
                </c:pt>
                <c:pt idx="127">
                  <c:v>0.44019323671497584</c:v>
                </c:pt>
                <c:pt idx="128">
                  <c:v>0.44526570048309189</c:v>
                </c:pt>
                <c:pt idx="129">
                  <c:v>0.42869565217391309</c:v>
                </c:pt>
                <c:pt idx="130">
                  <c:v>0.43512077294685986</c:v>
                </c:pt>
                <c:pt idx="131">
                  <c:v>0.4510628019323672</c:v>
                </c:pt>
                <c:pt idx="132">
                  <c:v>0.4439613526570047</c:v>
                </c:pt>
                <c:pt idx="133">
                  <c:v>0.44743961352657008</c:v>
                </c:pt>
                <c:pt idx="134">
                  <c:v>0.45835748792270531</c:v>
                </c:pt>
                <c:pt idx="135">
                  <c:v>0.44884057971014507</c:v>
                </c:pt>
                <c:pt idx="136">
                  <c:v>0.44149758454106275</c:v>
                </c:pt>
                <c:pt idx="137">
                  <c:v>0.41555555555555546</c:v>
                </c:pt>
                <c:pt idx="138">
                  <c:v>0.40903381642512088</c:v>
                </c:pt>
                <c:pt idx="139">
                  <c:v>0.41801932367149747</c:v>
                </c:pt>
                <c:pt idx="140">
                  <c:v>0.42067632850241538</c:v>
                </c:pt>
                <c:pt idx="141">
                  <c:v>0.42333333333333328</c:v>
                </c:pt>
                <c:pt idx="142">
                  <c:v>0.43714975845410631</c:v>
                </c:pt>
                <c:pt idx="143">
                  <c:v>0.4114492753623189</c:v>
                </c:pt>
                <c:pt idx="144">
                  <c:v>0.4084541062801933</c:v>
                </c:pt>
                <c:pt idx="145">
                  <c:v>0.3798550724637681</c:v>
                </c:pt>
                <c:pt idx="146">
                  <c:v>0.37946859903381647</c:v>
                </c:pt>
                <c:pt idx="147">
                  <c:v>0.40806763285024167</c:v>
                </c:pt>
                <c:pt idx="148">
                  <c:v>0.39864734299516902</c:v>
                </c:pt>
                <c:pt idx="149">
                  <c:v>0.38869565217391294</c:v>
                </c:pt>
                <c:pt idx="150">
                  <c:v>0.39917874396135261</c:v>
                </c:pt>
                <c:pt idx="151">
                  <c:v>0.41212560386473429</c:v>
                </c:pt>
                <c:pt idx="152">
                  <c:v>0.431352657004831</c:v>
                </c:pt>
                <c:pt idx="153">
                  <c:v>0.45850241545893733</c:v>
                </c:pt>
                <c:pt idx="154">
                  <c:v>0.46454106280193247</c:v>
                </c:pt>
                <c:pt idx="155">
                  <c:v>0.45758454106280205</c:v>
                </c:pt>
                <c:pt idx="156">
                  <c:v>0.45135265700483096</c:v>
                </c:pt>
                <c:pt idx="157">
                  <c:v>0.47236714975845395</c:v>
                </c:pt>
                <c:pt idx="158">
                  <c:v>0.48483091787439619</c:v>
                </c:pt>
                <c:pt idx="159">
                  <c:v>0.49265700483091796</c:v>
                </c:pt>
                <c:pt idx="160">
                  <c:v>0.50516908212560385</c:v>
                </c:pt>
                <c:pt idx="161">
                  <c:v>0.50913043478260867</c:v>
                </c:pt>
                <c:pt idx="162">
                  <c:v>0.51053140096618366</c:v>
                </c:pt>
                <c:pt idx="163">
                  <c:v>0.51618357487922717</c:v>
                </c:pt>
                <c:pt idx="164">
                  <c:v>0.50657004830917884</c:v>
                </c:pt>
                <c:pt idx="165">
                  <c:v>0.5113043478260868</c:v>
                </c:pt>
                <c:pt idx="166">
                  <c:v>0.52149758454106276</c:v>
                </c:pt>
                <c:pt idx="167">
                  <c:v>0.51966183574879221</c:v>
                </c:pt>
                <c:pt idx="168">
                  <c:v>0.51840579710144929</c:v>
                </c:pt>
                <c:pt idx="169">
                  <c:v>0.52869565217391301</c:v>
                </c:pt>
                <c:pt idx="170">
                  <c:v>0.54492753623188406</c:v>
                </c:pt>
                <c:pt idx="171">
                  <c:v>0.5518357487922706</c:v>
                </c:pt>
                <c:pt idx="172">
                  <c:v>0.53917874396135268</c:v>
                </c:pt>
                <c:pt idx="173">
                  <c:v>0.51922705314009676</c:v>
                </c:pt>
                <c:pt idx="174">
                  <c:v>0.48550724637681159</c:v>
                </c:pt>
                <c:pt idx="175">
                  <c:v>0.49125603864734296</c:v>
                </c:pt>
                <c:pt idx="176">
                  <c:v>0.50685990338164255</c:v>
                </c:pt>
                <c:pt idx="177">
                  <c:v>0.5153623188405797</c:v>
                </c:pt>
                <c:pt idx="178">
                  <c:v>0.51444444444444448</c:v>
                </c:pt>
                <c:pt idx="179">
                  <c:v>0.53685990338164247</c:v>
                </c:pt>
                <c:pt idx="180">
                  <c:v>0.53038647342995182</c:v>
                </c:pt>
                <c:pt idx="181">
                  <c:v>0.52521739130434797</c:v>
                </c:pt>
                <c:pt idx="182">
                  <c:v>0.50705314009661828</c:v>
                </c:pt>
                <c:pt idx="183">
                  <c:v>0.51516908212560375</c:v>
                </c:pt>
                <c:pt idx="184">
                  <c:v>0.54420289855072457</c:v>
                </c:pt>
                <c:pt idx="185">
                  <c:v>0.51932367149758452</c:v>
                </c:pt>
                <c:pt idx="186">
                  <c:v>0.53048309178743958</c:v>
                </c:pt>
                <c:pt idx="187">
                  <c:v>0.53014492753623188</c:v>
                </c:pt>
                <c:pt idx="188">
                  <c:v>0.52763285024154605</c:v>
                </c:pt>
                <c:pt idx="189">
                  <c:v>0.53855072463768128</c:v>
                </c:pt>
                <c:pt idx="190">
                  <c:v>0.54144927536231879</c:v>
                </c:pt>
                <c:pt idx="191">
                  <c:v>0.49140096618357504</c:v>
                </c:pt>
                <c:pt idx="192">
                  <c:v>0.50386473429951695</c:v>
                </c:pt>
                <c:pt idx="193">
                  <c:v>0.49323671497584554</c:v>
                </c:pt>
                <c:pt idx="194">
                  <c:v>0.50956521739130445</c:v>
                </c:pt>
                <c:pt idx="195">
                  <c:v>0.52690821256038645</c:v>
                </c:pt>
                <c:pt idx="196">
                  <c:v>0.49710144927536221</c:v>
                </c:pt>
                <c:pt idx="197">
                  <c:v>0.48202898550724627</c:v>
                </c:pt>
                <c:pt idx="198">
                  <c:v>0.4684057971014492</c:v>
                </c:pt>
                <c:pt idx="199">
                  <c:v>0.44845410628019317</c:v>
                </c:pt>
                <c:pt idx="200">
                  <c:v>0.44874396135265693</c:v>
                </c:pt>
                <c:pt idx="201">
                  <c:v>0.44980676328502422</c:v>
                </c:pt>
                <c:pt idx="202">
                  <c:v>0.53753623188405786</c:v>
                </c:pt>
                <c:pt idx="203">
                  <c:v>0.50521739130434773</c:v>
                </c:pt>
                <c:pt idx="204">
                  <c:v>0.51512077294685987</c:v>
                </c:pt>
                <c:pt idx="205">
                  <c:v>0.5090338164251208</c:v>
                </c:pt>
                <c:pt idx="206">
                  <c:v>0.48352657004830907</c:v>
                </c:pt>
                <c:pt idx="207">
                  <c:v>0.51057971014492753</c:v>
                </c:pt>
                <c:pt idx="208">
                  <c:v>0.51487922705314004</c:v>
                </c:pt>
                <c:pt idx="209">
                  <c:v>0.48270531400966193</c:v>
                </c:pt>
                <c:pt idx="210">
                  <c:v>0.47666666666666674</c:v>
                </c:pt>
                <c:pt idx="211">
                  <c:v>0.47555555555555556</c:v>
                </c:pt>
                <c:pt idx="212">
                  <c:v>0.48309178743961351</c:v>
                </c:pt>
                <c:pt idx="213">
                  <c:v>0.48270531400966193</c:v>
                </c:pt>
                <c:pt idx="214">
                  <c:v>0.46666666666666679</c:v>
                </c:pt>
                <c:pt idx="215">
                  <c:v>0.46845410628019335</c:v>
                </c:pt>
                <c:pt idx="216">
                  <c:v>0.44845410628019317</c:v>
                </c:pt>
                <c:pt idx="217">
                  <c:v>0.43719806763285024</c:v>
                </c:pt>
                <c:pt idx="218">
                  <c:v>0.44637681159420278</c:v>
                </c:pt>
                <c:pt idx="219">
                  <c:v>0.4819323671497584</c:v>
                </c:pt>
                <c:pt idx="220">
                  <c:v>0.53260869565217395</c:v>
                </c:pt>
                <c:pt idx="221">
                  <c:v>0.55212560386473442</c:v>
                </c:pt>
                <c:pt idx="222">
                  <c:v>0.49937198067632854</c:v>
                </c:pt>
                <c:pt idx="223">
                  <c:v>0.48526570048309176</c:v>
                </c:pt>
                <c:pt idx="224">
                  <c:v>0.47714975845410618</c:v>
                </c:pt>
                <c:pt idx="225">
                  <c:v>0.47000000000000008</c:v>
                </c:pt>
                <c:pt idx="226">
                  <c:v>0.48951690821256033</c:v>
                </c:pt>
                <c:pt idx="227">
                  <c:v>0.49734299516908209</c:v>
                </c:pt>
                <c:pt idx="228">
                  <c:v>0.469903381642512</c:v>
                </c:pt>
                <c:pt idx="229">
                  <c:v>0.5010628019323673</c:v>
                </c:pt>
                <c:pt idx="230">
                  <c:v>0.48584541062801928</c:v>
                </c:pt>
                <c:pt idx="231">
                  <c:v>0.47251207729468603</c:v>
                </c:pt>
                <c:pt idx="232">
                  <c:v>0.46400966183574882</c:v>
                </c:pt>
                <c:pt idx="233">
                  <c:v>0.45864734299516907</c:v>
                </c:pt>
                <c:pt idx="234">
                  <c:v>0.47260869565217384</c:v>
                </c:pt>
                <c:pt idx="235">
                  <c:v>0.49057971014492757</c:v>
                </c:pt>
                <c:pt idx="236">
                  <c:v>0.49768115942028979</c:v>
                </c:pt>
                <c:pt idx="237">
                  <c:v>0.4859903381642513</c:v>
                </c:pt>
                <c:pt idx="238">
                  <c:v>0.49859903381642501</c:v>
                </c:pt>
                <c:pt idx="239">
                  <c:v>0.48995169082125611</c:v>
                </c:pt>
                <c:pt idx="240">
                  <c:v>0.42173913043478267</c:v>
                </c:pt>
                <c:pt idx="241">
                  <c:v>0.42202898550724643</c:v>
                </c:pt>
                <c:pt idx="242">
                  <c:v>0.39531400966183566</c:v>
                </c:pt>
                <c:pt idx="243">
                  <c:v>0.399855072463768</c:v>
                </c:pt>
                <c:pt idx="244">
                  <c:v>0.40120772946859906</c:v>
                </c:pt>
                <c:pt idx="245">
                  <c:v>0.39468599033816421</c:v>
                </c:pt>
                <c:pt idx="246">
                  <c:v>0.40251207729468597</c:v>
                </c:pt>
                <c:pt idx="247">
                  <c:v>0.40149758454106288</c:v>
                </c:pt>
                <c:pt idx="248">
                  <c:v>0.40652173913043466</c:v>
                </c:pt>
                <c:pt idx="249">
                  <c:v>0.41589371980676315</c:v>
                </c:pt>
                <c:pt idx="250">
                  <c:v>0.37903381642512068</c:v>
                </c:pt>
                <c:pt idx="251">
                  <c:v>0.37405797101449278</c:v>
                </c:pt>
                <c:pt idx="252">
                  <c:v>0.35917874396135274</c:v>
                </c:pt>
                <c:pt idx="253">
                  <c:v>0.36526570048309187</c:v>
                </c:pt>
                <c:pt idx="254">
                  <c:v>0.35724637681159416</c:v>
                </c:pt>
                <c:pt idx="255">
                  <c:v>0.35140096618357491</c:v>
                </c:pt>
                <c:pt idx="256">
                  <c:v>0.36376811594202901</c:v>
                </c:pt>
                <c:pt idx="257">
                  <c:v>0.36028985507246369</c:v>
                </c:pt>
                <c:pt idx="258">
                  <c:v>0.37019323671497584</c:v>
                </c:pt>
                <c:pt idx="259">
                  <c:v>0.36381642512077295</c:v>
                </c:pt>
                <c:pt idx="260">
                  <c:v>0.3859903381642511</c:v>
                </c:pt>
                <c:pt idx="261">
                  <c:v>0.39777777777777767</c:v>
                </c:pt>
                <c:pt idx="262">
                  <c:v>0.41149758454106283</c:v>
                </c:pt>
                <c:pt idx="263">
                  <c:v>0.42405797101449261</c:v>
                </c:pt>
                <c:pt idx="264">
                  <c:v>0.4130917874396135</c:v>
                </c:pt>
                <c:pt idx="265">
                  <c:v>0.40043478260869558</c:v>
                </c:pt>
                <c:pt idx="266">
                  <c:v>0.39903381642512087</c:v>
                </c:pt>
                <c:pt idx="267">
                  <c:v>0.41845410628019325</c:v>
                </c:pt>
                <c:pt idx="268">
                  <c:v>0.42415458937198075</c:v>
                </c:pt>
                <c:pt idx="269">
                  <c:v>0.42024154589371987</c:v>
                </c:pt>
                <c:pt idx="270">
                  <c:v>0.40719806763285032</c:v>
                </c:pt>
                <c:pt idx="271">
                  <c:v>0.41391304347826091</c:v>
                </c:pt>
                <c:pt idx="272">
                  <c:v>0.40207729468599041</c:v>
                </c:pt>
                <c:pt idx="273">
                  <c:v>0.40521739130434781</c:v>
                </c:pt>
                <c:pt idx="274">
                  <c:v>0.43033816425120763</c:v>
                </c:pt>
                <c:pt idx="275">
                  <c:v>0.43821256038647333</c:v>
                </c:pt>
                <c:pt idx="276">
                  <c:v>0.43285024154589385</c:v>
                </c:pt>
                <c:pt idx="277">
                  <c:v>0.4329951690821256</c:v>
                </c:pt>
                <c:pt idx="278">
                  <c:v>0.43043478260869578</c:v>
                </c:pt>
                <c:pt idx="279">
                  <c:v>0.45270531400966174</c:v>
                </c:pt>
                <c:pt idx="280">
                  <c:v>0.4558937198067633</c:v>
                </c:pt>
                <c:pt idx="281">
                  <c:v>0.44434782608695661</c:v>
                </c:pt>
                <c:pt idx="282">
                  <c:v>0.44671497584541076</c:v>
                </c:pt>
                <c:pt idx="283">
                  <c:v>0.42555555555555541</c:v>
                </c:pt>
                <c:pt idx="284">
                  <c:v>0.42270531400966183</c:v>
                </c:pt>
                <c:pt idx="285">
                  <c:v>0.4127536231884058</c:v>
                </c:pt>
                <c:pt idx="286">
                  <c:v>0.42999999999999994</c:v>
                </c:pt>
                <c:pt idx="287">
                  <c:v>0.42550724637681153</c:v>
                </c:pt>
                <c:pt idx="288">
                  <c:v>0.43154589371980667</c:v>
                </c:pt>
                <c:pt idx="289">
                  <c:v>0.43086956521739128</c:v>
                </c:pt>
                <c:pt idx="290">
                  <c:v>0.40231884057971001</c:v>
                </c:pt>
                <c:pt idx="291">
                  <c:v>0.39357487922705325</c:v>
                </c:pt>
                <c:pt idx="292">
                  <c:v>0.40536231884057983</c:v>
                </c:pt>
                <c:pt idx="293">
                  <c:v>0.40449275362318848</c:v>
                </c:pt>
                <c:pt idx="294">
                  <c:v>0.4062801932367151</c:v>
                </c:pt>
                <c:pt idx="295">
                  <c:v>0.41367149758454103</c:v>
                </c:pt>
                <c:pt idx="296">
                  <c:v>0.44231884057971016</c:v>
                </c:pt>
                <c:pt idx="297">
                  <c:v>0.43647342995169092</c:v>
                </c:pt>
                <c:pt idx="298">
                  <c:v>0.44275362318840567</c:v>
                </c:pt>
                <c:pt idx="299">
                  <c:v>0.45666666666666655</c:v>
                </c:pt>
                <c:pt idx="300">
                  <c:v>0.44429951690821268</c:v>
                </c:pt>
                <c:pt idx="301">
                  <c:v>0.42347826086956536</c:v>
                </c:pt>
                <c:pt idx="302">
                  <c:v>0.42028985507246375</c:v>
                </c:pt>
                <c:pt idx="303">
                  <c:v>0.4363285024154589</c:v>
                </c:pt>
                <c:pt idx="304">
                  <c:v>0.41473429951690832</c:v>
                </c:pt>
                <c:pt idx="305">
                  <c:v>0.42613526570048299</c:v>
                </c:pt>
                <c:pt idx="306">
                  <c:v>0.41115942028985514</c:v>
                </c:pt>
                <c:pt idx="307">
                  <c:v>0.40830917874396128</c:v>
                </c:pt>
                <c:pt idx="308">
                  <c:v>0.4251207729468599</c:v>
                </c:pt>
                <c:pt idx="309">
                  <c:v>0.43376811594202908</c:v>
                </c:pt>
                <c:pt idx="310">
                  <c:v>0.41357487922705322</c:v>
                </c:pt>
                <c:pt idx="311">
                  <c:v>0.45690821256038638</c:v>
                </c:pt>
                <c:pt idx="312">
                  <c:v>0.44236714975845409</c:v>
                </c:pt>
                <c:pt idx="313">
                  <c:v>0.52024154589371985</c:v>
                </c:pt>
                <c:pt idx="314">
                  <c:v>0.52120772946859895</c:v>
                </c:pt>
                <c:pt idx="315">
                  <c:v>0.52927536231884054</c:v>
                </c:pt>
                <c:pt idx="316">
                  <c:v>0.52028985507246372</c:v>
                </c:pt>
                <c:pt idx="317">
                  <c:v>0.51169082125603871</c:v>
                </c:pt>
                <c:pt idx="318">
                  <c:v>0.51371980676328488</c:v>
                </c:pt>
                <c:pt idx="319">
                  <c:v>0.49681159420289844</c:v>
                </c:pt>
                <c:pt idx="320">
                  <c:v>0.4736231884057972</c:v>
                </c:pt>
                <c:pt idx="321">
                  <c:v>0.46879227053140105</c:v>
                </c:pt>
                <c:pt idx="322">
                  <c:v>0.46777777777777768</c:v>
                </c:pt>
                <c:pt idx="323">
                  <c:v>0.45845410628019312</c:v>
                </c:pt>
                <c:pt idx="324">
                  <c:v>0.45338164251207741</c:v>
                </c:pt>
                <c:pt idx="325">
                  <c:v>0.46743961352656999</c:v>
                </c:pt>
                <c:pt idx="326">
                  <c:v>0.46594202898550718</c:v>
                </c:pt>
                <c:pt idx="327">
                  <c:v>0.46743961352656999</c:v>
                </c:pt>
                <c:pt idx="328">
                  <c:v>0.46367149758454113</c:v>
                </c:pt>
                <c:pt idx="329">
                  <c:v>0.4710628019323671</c:v>
                </c:pt>
                <c:pt idx="330">
                  <c:v>0.46710144927536229</c:v>
                </c:pt>
                <c:pt idx="331">
                  <c:v>0.46690821256038634</c:v>
                </c:pt>
                <c:pt idx="332">
                  <c:v>0.45154589371980691</c:v>
                </c:pt>
                <c:pt idx="333">
                  <c:v>0.45057971014492743</c:v>
                </c:pt>
                <c:pt idx="334">
                  <c:v>0.44473429951690824</c:v>
                </c:pt>
                <c:pt idx="335">
                  <c:v>0.43396135265700475</c:v>
                </c:pt>
                <c:pt idx="336">
                  <c:v>0.41956521739130448</c:v>
                </c:pt>
                <c:pt idx="337">
                  <c:v>0.41077294685990323</c:v>
                </c:pt>
                <c:pt idx="338">
                  <c:v>0.41908212560386471</c:v>
                </c:pt>
                <c:pt idx="339">
                  <c:v>0.43328502415458936</c:v>
                </c:pt>
                <c:pt idx="340">
                  <c:v>0.43251207729468588</c:v>
                </c:pt>
                <c:pt idx="341">
                  <c:v>0.41231884057971024</c:v>
                </c:pt>
                <c:pt idx="342">
                  <c:v>0.40207729468599041</c:v>
                </c:pt>
                <c:pt idx="343">
                  <c:v>0.40710144927536224</c:v>
                </c:pt>
                <c:pt idx="344">
                  <c:v>0.40719806763285032</c:v>
                </c:pt>
                <c:pt idx="345">
                  <c:v>0.39859903381642509</c:v>
                </c:pt>
                <c:pt idx="346">
                  <c:v>0.39115942028985523</c:v>
                </c:pt>
                <c:pt idx="347">
                  <c:v>0.39144927536231872</c:v>
                </c:pt>
                <c:pt idx="348">
                  <c:v>0.37932367149758445</c:v>
                </c:pt>
                <c:pt idx="349">
                  <c:v>0.39449275362318853</c:v>
                </c:pt>
                <c:pt idx="350">
                  <c:v>0.39062801932367158</c:v>
                </c:pt>
                <c:pt idx="351">
                  <c:v>0.3867149758454107</c:v>
                </c:pt>
                <c:pt idx="352">
                  <c:v>0.39922705314009654</c:v>
                </c:pt>
                <c:pt idx="353">
                  <c:v>0.39458937198067634</c:v>
                </c:pt>
                <c:pt idx="354">
                  <c:v>0.39864734299516902</c:v>
                </c:pt>
                <c:pt idx="355">
                  <c:v>0.39714975845410616</c:v>
                </c:pt>
                <c:pt idx="356">
                  <c:v>0.39956521739130424</c:v>
                </c:pt>
                <c:pt idx="357">
                  <c:v>0.3798550724637681</c:v>
                </c:pt>
                <c:pt idx="358">
                  <c:v>0.38913043478260873</c:v>
                </c:pt>
                <c:pt idx="359">
                  <c:v>0.34536231884057977</c:v>
                </c:pt>
                <c:pt idx="360">
                  <c:v>0.3278743961352657</c:v>
                </c:pt>
                <c:pt idx="361">
                  <c:v>0.30990338164251197</c:v>
                </c:pt>
                <c:pt idx="362">
                  <c:v>0.30584541062801934</c:v>
                </c:pt>
                <c:pt idx="363">
                  <c:v>0.30173913043478251</c:v>
                </c:pt>
                <c:pt idx="364">
                  <c:v>0.29425120772946872</c:v>
                </c:pt>
                <c:pt idx="365">
                  <c:v>0.31009661835748792</c:v>
                </c:pt>
                <c:pt idx="366">
                  <c:v>0.301304347826087</c:v>
                </c:pt>
                <c:pt idx="367">
                  <c:v>0.3046376811594203</c:v>
                </c:pt>
                <c:pt idx="368">
                  <c:v>0.29685990338164248</c:v>
                </c:pt>
                <c:pt idx="369">
                  <c:v>0.33666666666666667</c:v>
                </c:pt>
                <c:pt idx="370">
                  <c:v>0.29830917874396135</c:v>
                </c:pt>
                <c:pt idx="371">
                  <c:v>0.28212560386473418</c:v>
                </c:pt>
                <c:pt idx="372">
                  <c:v>0.28714975845410629</c:v>
                </c:pt>
                <c:pt idx="373">
                  <c:v>0.26289855072463775</c:v>
                </c:pt>
                <c:pt idx="374">
                  <c:v>0.21739130434782608</c:v>
                </c:pt>
                <c:pt idx="375">
                  <c:v>0.21478260869565222</c:v>
                </c:pt>
                <c:pt idx="376">
                  <c:v>0.2240096618357488</c:v>
                </c:pt>
                <c:pt idx="377">
                  <c:v>0.22729468599033822</c:v>
                </c:pt>
                <c:pt idx="378">
                  <c:v>0.25381642512077307</c:v>
                </c:pt>
                <c:pt idx="379">
                  <c:v>0.24289855072463756</c:v>
                </c:pt>
                <c:pt idx="380">
                  <c:v>0.25371980676328493</c:v>
                </c:pt>
                <c:pt idx="381">
                  <c:v>0.2608695652173913</c:v>
                </c:pt>
                <c:pt idx="382">
                  <c:v>0.24285024154589363</c:v>
                </c:pt>
                <c:pt idx="383">
                  <c:v>0.21512077294685991</c:v>
                </c:pt>
                <c:pt idx="384">
                  <c:v>0.22657004830917876</c:v>
                </c:pt>
                <c:pt idx="385">
                  <c:v>0.23091787439613531</c:v>
                </c:pt>
                <c:pt idx="386">
                  <c:v>0.21009661835748797</c:v>
                </c:pt>
                <c:pt idx="387">
                  <c:v>0.18753623188405794</c:v>
                </c:pt>
                <c:pt idx="388">
                  <c:v>0.1973429951690821</c:v>
                </c:pt>
                <c:pt idx="389">
                  <c:v>0.21299516908212562</c:v>
                </c:pt>
                <c:pt idx="390">
                  <c:v>0.20772946859903382</c:v>
                </c:pt>
                <c:pt idx="391">
                  <c:v>0.19705314009661831</c:v>
                </c:pt>
                <c:pt idx="392">
                  <c:v>0.20768115942028989</c:v>
                </c:pt>
                <c:pt idx="393">
                  <c:v>0.23111111111111113</c:v>
                </c:pt>
                <c:pt idx="394">
                  <c:v>0.24719806763285032</c:v>
                </c:pt>
                <c:pt idx="395">
                  <c:v>0.24555555555555547</c:v>
                </c:pt>
                <c:pt idx="396">
                  <c:v>0.24338164251207728</c:v>
                </c:pt>
                <c:pt idx="397">
                  <c:v>0.25787439613526569</c:v>
                </c:pt>
                <c:pt idx="398">
                  <c:v>0.25309178743961347</c:v>
                </c:pt>
                <c:pt idx="399">
                  <c:v>0.22608695652173919</c:v>
                </c:pt>
                <c:pt idx="400">
                  <c:v>0.21154589371980673</c:v>
                </c:pt>
                <c:pt idx="401">
                  <c:v>0.22468599033816422</c:v>
                </c:pt>
                <c:pt idx="402">
                  <c:v>0.22502415458937203</c:v>
                </c:pt>
                <c:pt idx="403">
                  <c:v>0.22560386473429947</c:v>
                </c:pt>
                <c:pt idx="404">
                  <c:v>0.22937198067632844</c:v>
                </c:pt>
                <c:pt idx="405">
                  <c:v>0.22840579710144929</c:v>
                </c:pt>
                <c:pt idx="406">
                  <c:v>0.22613526570048309</c:v>
                </c:pt>
                <c:pt idx="407">
                  <c:v>0.23772946859903371</c:v>
                </c:pt>
                <c:pt idx="408">
                  <c:v>0.25951690821256052</c:v>
                </c:pt>
                <c:pt idx="409">
                  <c:v>0.25599033816425126</c:v>
                </c:pt>
                <c:pt idx="410">
                  <c:v>0.26917874396135277</c:v>
                </c:pt>
                <c:pt idx="411">
                  <c:v>0.25483091787439616</c:v>
                </c:pt>
                <c:pt idx="412">
                  <c:v>0.25067632850241539</c:v>
                </c:pt>
                <c:pt idx="413">
                  <c:v>0.21772946859903378</c:v>
                </c:pt>
                <c:pt idx="414">
                  <c:v>0.20468599033816429</c:v>
                </c:pt>
                <c:pt idx="415">
                  <c:v>0.2248309178743961</c:v>
                </c:pt>
                <c:pt idx="416">
                  <c:v>0.24690821256038653</c:v>
                </c:pt>
                <c:pt idx="417">
                  <c:v>0.24603864734299521</c:v>
                </c:pt>
                <c:pt idx="418">
                  <c:v>0.2839130434782608</c:v>
                </c:pt>
                <c:pt idx="419">
                  <c:v>0.28439613526570051</c:v>
                </c:pt>
                <c:pt idx="420">
                  <c:v>0.29405797101449277</c:v>
                </c:pt>
                <c:pt idx="421">
                  <c:v>0.3158454106280193</c:v>
                </c:pt>
                <c:pt idx="422">
                  <c:v>0.32130434782608691</c:v>
                </c:pt>
                <c:pt idx="423">
                  <c:v>0.3230434782608696</c:v>
                </c:pt>
                <c:pt idx="424">
                  <c:v>0.3075362318840581</c:v>
                </c:pt>
                <c:pt idx="425">
                  <c:v>0.31072463768115938</c:v>
                </c:pt>
                <c:pt idx="426">
                  <c:v>0.32850241545893721</c:v>
                </c:pt>
                <c:pt idx="427">
                  <c:v>0.2944444444444444</c:v>
                </c:pt>
                <c:pt idx="428">
                  <c:v>0.29705314009661843</c:v>
                </c:pt>
                <c:pt idx="429">
                  <c:v>0.2922705314009662</c:v>
                </c:pt>
                <c:pt idx="430">
                  <c:v>0.30096618357487931</c:v>
                </c:pt>
                <c:pt idx="431">
                  <c:v>0.30589371980676328</c:v>
                </c:pt>
                <c:pt idx="432">
                  <c:v>0.32019323671497574</c:v>
                </c:pt>
                <c:pt idx="433">
                  <c:v>0.32574879227053144</c:v>
                </c:pt>
                <c:pt idx="434">
                  <c:v>0.31903381642512085</c:v>
                </c:pt>
                <c:pt idx="435">
                  <c:v>0.32149758454106286</c:v>
                </c:pt>
                <c:pt idx="436">
                  <c:v>0.31927536231884046</c:v>
                </c:pt>
                <c:pt idx="437">
                  <c:v>0.33140096618357501</c:v>
                </c:pt>
                <c:pt idx="438">
                  <c:v>0.33695652173913043</c:v>
                </c:pt>
                <c:pt idx="439">
                  <c:v>0.33758454106280189</c:v>
                </c:pt>
                <c:pt idx="440">
                  <c:v>0.33130434782608686</c:v>
                </c:pt>
                <c:pt idx="441">
                  <c:v>0.31396135265700487</c:v>
                </c:pt>
                <c:pt idx="442">
                  <c:v>0.30908212560386483</c:v>
                </c:pt>
                <c:pt idx="443">
                  <c:v>0.30410628019323666</c:v>
                </c:pt>
                <c:pt idx="444">
                  <c:v>0.2822705314009662</c:v>
                </c:pt>
                <c:pt idx="445">
                  <c:v>0.2861352657004832</c:v>
                </c:pt>
                <c:pt idx="446">
                  <c:v>0.29173913043478256</c:v>
                </c:pt>
                <c:pt idx="447">
                  <c:v>0.29768115942028989</c:v>
                </c:pt>
                <c:pt idx="448">
                  <c:v>0.29792270531400972</c:v>
                </c:pt>
                <c:pt idx="449">
                  <c:v>0.3016425120772947</c:v>
                </c:pt>
                <c:pt idx="450">
                  <c:v>0.29256038647342997</c:v>
                </c:pt>
                <c:pt idx="451">
                  <c:v>0.28835748792270532</c:v>
                </c:pt>
                <c:pt idx="452">
                  <c:v>0.30478260869565205</c:v>
                </c:pt>
                <c:pt idx="453">
                  <c:v>0.33111111111111119</c:v>
                </c:pt>
                <c:pt idx="454">
                  <c:v>0.34173913043478266</c:v>
                </c:pt>
                <c:pt idx="455">
                  <c:v>0.35371980676328518</c:v>
                </c:pt>
                <c:pt idx="456">
                  <c:v>0.36207729468599026</c:v>
                </c:pt>
                <c:pt idx="457">
                  <c:v>0.36241545893719795</c:v>
                </c:pt>
                <c:pt idx="458">
                  <c:v>0.34599033816425123</c:v>
                </c:pt>
                <c:pt idx="459">
                  <c:v>0.34599033816425123</c:v>
                </c:pt>
                <c:pt idx="460">
                  <c:v>0.36536231884057968</c:v>
                </c:pt>
                <c:pt idx="461">
                  <c:v>0.36971014492753612</c:v>
                </c:pt>
                <c:pt idx="462">
                  <c:v>0.37415458937198059</c:v>
                </c:pt>
                <c:pt idx="463">
                  <c:v>0.36652173913043479</c:v>
                </c:pt>
                <c:pt idx="464">
                  <c:v>0.34579710144927528</c:v>
                </c:pt>
                <c:pt idx="465">
                  <c:v>0.34850241545893712</c:v>
                </c:pt>
                <c:pt idx="466">
                  <c:v>0.3610144927536233</c:v>
                </c:pt>
                <c:pt idx="467">
                  <c:v>0.36647342995169091</c:v>
                </c:pt>
                <c:pt idx="468">
                  <c:v>0.4217874396135266</c:v>
                </c:pt>
                <c:pt idx="469">
                  <c:v>0.42425120772946856</c:v>
                </c:pt>
                <c:pt idx="470">
                  <c:v>0.41328502415458945</c:v>
                </c:pt>
                <c:pt idx="471">
                  <c:v>0.40632850241545898</c:v>
                </c:pt>
                <c:pt idx="472">
                  <c:v>0.41512077294685995</c:v>
                </c:pt>
                <c:pt idx="473">
                  <c:v>0.41323671497584552</c:v>
                </c:pt>
                <c:pt idx="474">
                  <c:v>0.40550724637681157</c:v>
                </c:pt>
                <c:pt idx="475">
                  <c:v>0.40449275362318848</c:v>
                </c:pt>
                <c:pt idx="476">
                  <c:v>0.41198067632850227</c:v>
                </c:pt>
                <c:pt idx="477">
                  <c:v>0.42603864734299518</c:v>
                </c:pt>
                <c:pt idx="478">
                  <c:v>0.41913043478260864</c:v>
                </c:pt>
                <c:pt idx="479">
                  <c:v>0.43536231884057974</c:v>
                </c:pt>
                <c:pt idx="480">
                  <c:v>0.43840579710144928</c:v>
                </c:pt>
                <c:pt idx="481">
                  <c:v>0.42956521739130443</c:v>
                </c:pt>
                <c:pt idx="482">
                  <c:v>0.41985507246376824</c:v>
                </c:pt>
                <c:pt idx="483">
                  <c:v>0.41376811594202889</c:v>
                </c:pt>
                <c:pt idx="484">
                  <c:v>0.41072463768115935</c:v>
                </c:pt>
                <c:pt idx="485">
                  <c:v>0.4099516908212561</c:v>
                </c:pt>
                <c:pt idx="486">
                  <c:v>0.39212560386473438</c:v>
                </c:pt>
                <c:pt idx="487">
                  <c:v>0.38700483091787446</c:v>
                </c:pt>
                <c:pt idx="488">
                  <c:v>0.39826086956521739</c:v>
                </c:pt>
                <c:pt idx="489">
                  <c:v>0.39840579710144941</c:v>
                </c:pt>
                <c:pt idx="490">
                  <c:v>0.41028985507246379</c:v>
                </c:pt>
                <c:pt idx="491">
                  <c:v>0.38806763285024148</c:v>
                </c:pt>
                <c:pt idx="492">
                  <c:v>0.3751207729468598</c:v>
                </c:pt>
                <c:pt idx="493">
                  <c:v>0.38149758454106292</c:v>
                </c:pt>
                <c:pt idx="494">
                  <c:v>0.43502415458937205</c:v>
                </c:pt>
                <c:pt idx="495">
                  <c:v>0.43999999999999995</c:v>
                </c:pt>
                <c:pt idx="496">
                  <c:v>0.41410628019323686</c:v>
                </c:pt>
                <c:pt idx="497">
                  <c:v>0.42342995169082115</c:v>
                </c:pt>
                <c:pt idx="498">
                  <c:v>0.41212560386473429</c:v>
                </c:pt>
                <c:pt idx="499">
                  <c:v>0.41188405797101446</c:v>
                </c:pt>
                <c:pt idx="500">
                  <c:v>0.43579710144927525</c:v>
                </c:pt>
                <c:pt idx="501">
                  <c:v>0.45140096618357489</c:v>
                </c:pt>
                <c:pt idx="502">
                  <c:v>0.44951690821256046</c:v>
                </c:pt>
                <c:pt idx="503">
                  <c:v>0.44159420289855084</c:v>
                </c:pt>
                <c:pt idx="504">
                  <c:v>0.4518357487922704</c:v>
                </c:pt>
                <c:pt idx="505">
                  <c:v>0.42202898550724643</c:v>
                </c:pt>
                <c:pt idx="506">
                  <c:v>0.40657004830917887</c:v>
                </c:pt>
                <c:pt idx="507">
                  <c:v>0.40623188405797089</c:v>
                </c:pt>
                <c:pt idx="508">
                  <c:v>0.41772946859903393</c:v>
                </c:pt>
                <c:pt idx="509">
                  <c:v>0.42101449275362307</c:v>
                </c:pt>
                <c:pt idx="510">
                  <c:v>0.42072463768115931</c:v>
                </c:pt>
                <c:pt idx="511">
                  <c:v>0.40516908212560387</c:v>
                </c:pt>
                <c:pt idx="512">
                  <c:v>0.41014492753623177</c:v>
                </c:pt>
                <c:pt idx="513">
                  <c:v>0.3960869565217392</c:v>
                </c:pt>
                <c:pt idx="514">
                  <c:v>0.40937198067632857</c:v>
                </c:pt>
                <c:pt idx="515">
                  <c:v>0.42217391304347818</c:v>
                </c:pt>
                <c:pt idx="516">
                  <c:v>0.43497584541062811</c:v>
                </c:pt>
                <c:pt idx="517">
                  <c:v>0.43241545893719802</c:v>
                </c:pt>
                <c:pt idx="518">
                  <c:v>0.42917874396135253</c:v>
                </c:pt>
                <c:pt idx="519">
                  <c:v>0.42294685990338171</c:v>
                </c:pt>
                <c:pt idx="520">
                  <c:v>0.41478260869565226</c:v>
                </c:pt>
                <c:pt idx="521">
                  <c:v>0.40917874396135262</c:v>
                </c:pt>
                <c:pt idx="522">
                  <c:v>0.40768115942028976</c:v>
                </c:pt>
                <c:pt idx="523">
                  <c:v>0.3960869565217392</c:v>
                </c:pt>
                <c:pt idx="524">
                  <c:v>0.40449275362318848</c:v>
                </c:pt>
                <c:pt idx="525">
                  <c:v>0.40207729468599041</c:v>
                </c:pt>
                <c:pt idx="526">
                  <c:v>0.38777777777777767</c:v>
                </c:pt>
                <c:pt idx="527">
                  <c:v>0.40106280193236704</c:v>
                </c:pt>
                <c:pt idx="528">
                  <c:v>0.42961352657004837</c:v>
                </c:pt>
                <c:pt idx="529">
                  <c:v>0.40782608695652184</c:v>
                </c:pt>
                <c:pt idx="530">
                  <c:v>0.3968599033816424</c:v>
                </c:pt>
                <c:pt idx="531">
                  <c:v>0.37937198067632838</c:v>
                </c:pt>
                <c:pt idx="532">
                  <c:v>0.38545893719806773</c:v>
                </c:pt>
                <c:pt idx="533">
                  <c:v>0.38579710144927543</c:v>
                </c:pt>
                <c:pt idx="534">
                  <c:v>0.38425120772946869</c:v>
                </c:pt>
                <c:pt idx="535">
                  <c:v>0.38227053140096617</c:v>
                </c:pt>
                <c:pt idx="536">
                  <c:v>0.38144927536231876</c:v>
                </c:pt>
                <c:pt idx="537">
                  <c:v>0.36154589371980667</c:v>
                </c:pt>
                <c:pt idx="538">
                  <c:v>0.35449275362318838</c:v>
                </c:pt>
                <c:pt idx="539">
                  <c:v>0.36275362318840565</c:v>
                </c:pt>
                <c:pt idx="540">
                  <c:v>0.36154589371980667</c:v>
                </c:pt>
                <c:pt idx="541">
                  <c:v>0.36492753623188418</c:v>
                </c:pt>
                <c:pt idx="542">
                  <c:v>0.36198067632850245</c:v>
                </c:pt>
                <c:pt idx="543">
                  <c:v>0.35492753623188417</c:v>
                </c:pt>
                <c:pt idx="544">
                  <c:v>0.34797101449275347</c:v>
                </c:pt>
                <c:pt idx="545">
                  <c:v>0.33212560386473428</c:v>
                </c:pt>
                <c:pt idx="546">
                  <c:v>0.3339130434782609</c:v>
                </c:pt>
                <c:pt idx="547">
                  <c:v>0.30623188405797097</c:v>
                </c:pt>
                <c:pt idx="548">
                  <c:v>0.31154589371980679</c:v>
                </c:pt>
                <c:pt idx="549">
                  <c:v>0.30048309178743954</c:v>
                </c:pt>
                <c:pt idx="550">
                  <c:v>0.29367149758454114</c:v>
                </c:pt>
                <c:pt idx="551">
                  <c:v>0.28942028985507257</c:v>
                </c:pt>
                <c:pt idx="552">
                  <c:v>0.29222222222222227</c:v>
                </c:pt>
                <c:pt idx="553">
                  <c:v>0.29792270531400972</c:v>
                </c:pt>
                <c:pt idx="554">
                  <c:v>0.29908212560386488</c:v>
                </c:pt>
                <c:pt idx="555">
                  <c:v>0.29405797101449277</c:v>
                </c:pt>
                <c:pt idx="556">
                  <c:v>0.2891304347826088</c:v>
                </c:pt>
                <c:pt idx="557">
                  <c:v>0.26555555555555571</c:v>
                </c:pt>
                <c:pt idx="558">
                  <c:v>0.26652173913043486</c:v>
                </c:pt>
                <c:pt idx="559">
                  <c:v>0.25676328502415446</c:v>
                </c:pt>
                <c:pt idx="560">
                  <c:v>0.23555555555555552</c:v>
                </c:pt>
                <c:pt idx="561">
                  <c:v>0.23589371980676335</c:v>
                </c:pt>
                <c:pt idx="562">
                  <c:v>0.24652173913043465</c:v>
                </c:pt>
                <c:pt idx="563">
                  <c:v>0.24285024154589363</c:v>
                </c:pt>
                <c:pt idx="564">
                  <c:v>0.23067632850241546</c:v>
                </c:pt>
                <c:pt idx="565">
                  <c:v>0.24690821256038653</c:v>
                </c:pt>
                <c:pt idx="566">
                  <c:v>0.24821256038647341</c:v>
                </c:pt>
                <c:pt idx="567">
                  <c:v>0.23685990338164237</c:v>
                </c:pt>
                <c:pt idx="568">
                  <c:v>0.21323671497584534</c:v>
                </c:pt>
                <c:pt idx="569">
                  <c:v>0.20743961352657003</c:v>
                </c:pt>
                <c:pt idx="570">
                  <c:v>0.19956521739130437</c:v>
                </c:pt>
                <c:pt idx="571">
                  <c:v>0.18932367149758453</c:v>
                </c:pt>
                <c:pt idx="572">
                  <c:v>0.21217391304347821</c:v>
                </c:pt>
                <c:pt idx="573">
                  <c:v>0.21507246376811598</c:v>
                </c:pt>
                <c:pt idx="574">
                  <c:v>0.20734299516908206</c:v>
                </c:pt>
                <c:pt idx="575">
                  <c:v>0.1991304347826087</c:v>
                </c:pt>
                <c:pt idx="576">
                  <c:v>0.21850241545893714</c:v>
                </c:pt>
                <c:pt idx="577">
                  <c:v>0.23579710144927538</c:v>
                </c:pt>
                <c:pt idx="578">
                  <c:v>0.22942028985507251</c:v>
                </c:pt>
                <c:pt idx="579">
                  <c:v>0.24516908212560387</c:v>
                </c:pt>
                <c:pt idx="580">
                  <c:v>0.27265700483091787</c:v>
                </c:pt>
                <c:pt idx="581">
                  <c:v>0.28304347826086945</c:v>
                </c:pt>
                <c:pt idx="582">
                  <c:v>0.27362318840579702</c:v>
                </c:pt>
                <c:pt idx="583">
                  <c:v>0.29333333333333345</c:v>
                </c:pt>
                <c:pt idx="584">
                  <c:v>0.30328502415458924</c:v>
                </c:pt>
                <c:pt idx="585">
                  <c:v>0.3150724637681161</c:v>
                </c:pt>
                <c:pt idx="586">
                  <c:v>0.31024154589371994</c:v>
                </c:pt>
                <c:pt idx="587">
                  <c:v>0.33913043478260863</c:v>
                </c:pt>
                <c:pt idx="588">
                  <c:v>0.34362318840579709</c:v>
                </c:pt>
                <c:pt idx="589">
                  <c:v>0.34164251207729479</c:v>
                </c:pt>
                <c:pt idx="590">
                  <c:v>0.3441062801932368</c:v>
                </c:pt>
                <c:pt idx="591">
                  <c:v>0.37565217391304345</c:v>
                </c:pt>
                <c:pt idx="592">
                  <c:v>0.36120772946859897</c:v>
                </c:pt>
                <c:pt idx="593">
                  <c:v>0.35608695652173905</c:v>
                </c:pt>
                <c:pt idx="594">
                  <c:v>0.35149758454106278</c:v>
                </c:pt>
                <c:pt idx="595">
                  <c:v>0.34888888888888903</c:v>
                </c:pt>
                <c:pt idx="596">
                  <c:v>0.34458937198067624</c:v>
                </c:pt>
                <c:pt idx="597">
                  <c:v>0.33062801932367147</c:v>
                </c:pt>
                <c:pt idx="598">
                  <c:v>0.34859903381642526</c:v>
                </c:pt>
                <c:pt idx="599">
                  <c:v>0.35719806763285022</c:v>
                </c:pt>
                <c:pt idx="600">
                  <c:v>0.35821256038647331</c:v>
                </c:pt>
                <c:pt idx="601">
                  <c:v>0.37314009661835751</c:v>
                </c:pt>
                <c:pt idx="602">
                  <c:v>0.36999999999999988</c:v>
                </c:pt>
                <c:pt idx="603">
                  <c:v>0.37043478260869567</c:v>
                </c:pt>
                <c:pt idx="604">
                  <c:v>0.37478260869565211</c:v>
                </c:pt>
                <c:pt idx="605">
                  <c:v>0.3640096618357489</c:v>
                </c:pt>
                <c:pt idx="606">
                  <c:v>0.36169082125603869</c:v>
                </c:pt>
                <c:pt idx="607">
                  <c:v>0.35415458937198069</c:v>
                </c:pt>
                <c:pt idx="608">
                  <c:v>0.35285024154589384</c:v>
                </c:pt>
                <c:pt idx="609">
                  <c:v>0.36106280193236717</c:v>
                </c:pt>
                <c:pt idx="610">
                  <c:v>0.36164251207729475</c:v>
                </c:pt>
                <c:pt idx="611">
                  <c:v>0.37874396135265692</c:v>
                </c:pt>
                <c:pt idx="612">
                  <c:v>0.39275362318840584</c:v>
                </c:pt>
                <c:pt idx="613">
                  <c:v>0.39521739130434785</c:v>
                </c:pt>
                <c:pt idx="614">
                  <c:v>0.39429951690821258</c:v>
                </c:pt>
                <c:pt idx="615">
                  <c:v>0.38937198067632861</c:v>
                </c:pt>
                <c:pt idx="616">
                  <c:v>0.39241545893719815</c:v>
                </c:pt>
                <c:pt idx="617">
                  <c:v>0.39893719806763278</c:v>
                </c:pt>
                <c:pt idx="618">
                  <c:v>0.4077294685990337</c:v>
                </c:pt>
                <c:pt idx="619">
                  <c:v>0.38657004830917868</c:v>
                </c:pt>
                <c:pt idx="620">
                  <c:v>0.4058937198067632</c:v>
                </c:pt>
                <c:pt idx="621">
                  <c:v>0.39913043478260873</c:v>
                </c:pt>
                <c:pt idx="622">
                  <c:v>0.40613526570048308</c:v>
                </c:pt>
                <c:pt idx="623">
                  <c:v>0.4164251207729468</c:v>
                </c:pt>
                <c:pt idx="624">
                  <c:v>0.42043478260869555</c:v>
                </c:pt>
                <c:pt idx="625">
                  <c:v>0.42603864734299518</c:v>
                </c:pt>
                <c:pt idx="626">
                  <c:v>0.40942028985507245</c:v>
                </c:pt>
                <c:pt idx="627">
                  <c:v>0.41236714975845418</c:v>
                </c:pt>
                <c:pt idx="628">
                  <c:v>0.42661835748792271</c:v>
                </c:pt>
                <c:pt idx="629">
                  <c:v>0.42806763285024163</c:v>
                </c:pt>
                <c:pt idx="630">
                  <c:v>0.43541062801932368</c:v>
                </c:pt>
                <c:pt idx="631">
                  <c:v>0.42091787439613526</c:v>
                </c:pt>
                <c:pt idx="632">
                  <c:v>0.4194202898550724</c:v>
                </c:pt>
                <c:pt idx="633">
                  <c:v>0.42357487922705317</c:v>
                </c:pt>
                <c:pt idx="634">
                  <c:v>0.42483091787439614</c:v>
                </c:pt>
                <c:pt idx="635">
                  <c:v>0.4261835748792272</c:v>
                </c:pt>
                <c:pt idx="636">
                  <c:v>0.42806763285024163</c:v>
                </c:pt>
                <c:pt idx="637">
                  <c:v>0.42386473429951693</c:v>
                </c:pt>
                <c:pt idx="638">
                  <c:v>0.42265700483091789</c:v>
                </c:pt>
                <c:pt idx="639">
                  <c:v>0.4111111111111112</c:v>
                </c:pt>
                <c:pt idx="640">
                  <c:v>0.42473429951690828</c:v>
                </c:pt>
                <c:pt idx="641">
                  <c:v>0.43429951690821245</c:v>
                </c:pt>
                <c:pt idx="642">
                  <c:v>0.42434782608695643</c:v>
                </c:pt>
                <c:pt idx="643">
                  <c:v>0.44159420289855084</c:v>
                </c:pt>
                <c:pt idx="644">
                  <c:v>0.42256038647343008</c:v>
                </c:pt>
                <c:pt idx="645">
                  <c:v>0.40937198067632857</c:v>
                </c:pt>
                <c:pt idx="646">
                  <c:v>0.40724637681159426</c:v>
                </c:pt>
                <c:pt idx="647">
                  <c:v>0.39657004830917864</c:v>
                </c:pt>
                <c:pt idx="648">
                  <c:v>0.40053140096618367</c:v>
                </c:pt>
                <c:pt idx="649">
                  <c:v>0.41690821256038652</c:v>
                </c:pt>
                <c:pt idx="650">
                  <c:v>0.42280193236714969</c:v>
                </c:pt>
                <c:pt idx="651">
                  <c:v>0.4156521739130436</c:v>
                </c:pt>
                <c:pt idx="652">
                  <c:v>0.41884057971014488</c:v>
                </c:pt>
                <c:pt idx="653">
                  <c:v>0.41357487922705322</c:v>
                </c:pt>
                <c:pt idx="654">
                  <c:v>0.39342995169082123</c:v>
                </c:pt>
                <c:pt idx="655">
                  <c:v>0.39396135265700488</c:v>
                </c:pt>
                <c:pt idx="656">
                  <c:v>0.39405797101449275</c:v>
                </c:pt>
                <c:pt idx="657">
                  <c:v>0.38545893719806773</c:v>
                </c:pt>
                <c:pt idx="658">
                  <c:v>0.38057971014492742</c:v>
                </c:pt>
                <c:pt idx="659">
                  <c:v>0.36183574879227043</c:v>
                </c:pt>
                <c:pt idx="660">
                  <c:v>0.37458937198067643</c:v>
                </c:pt>
                <c:pt idx="661">
                  <c:v>0.3933816425120773</c:v>
                </c:pt>
                <c:pt idx="662">
                  <c:v>0.40053140096618367</c:v>
                </c:pt>
                <c:pt idx="663">
                  <c:v>0.39067632850241546</c:v>
                </c:pt>
                <c:pt idx="664">
                  <c:v>0.37734299516908221</c:v>
                </c:pt>
                <c:pt idx="665">
                  <c:v>0.37642512077294693</c:v>
                </c:pt>
                <c:pt idx="666">
                  <c:v>0.38183574879227061</c:v>
                </c:pt>
                <c:pt idx="667">
                  <c:v>0.37932367149758445</c:v>
                </c:pt>
                <c:pt idx="668">
                  <c:v>0.38125603864734309</c:v>
                </c:pt>
                <c:pt idx="669">
                  <c:v>0.38342995169082128</c:v>
                </c:pt>
                <c:pt idx="670">
                  <c:v>0.39782608695652183</c:v>
                </c:pt>
                <c:pt idx="671">
                  <c:v>0.42777777777777781</c:v>
                </c:pt>
                <c:pt idx="672">
                  <c:v>0.42053140096618363</c:v>
                </c:pt>
                <c:pt idx="673">
                  <c:v>0.41768115942028977</c:v>
                </c:pt>
                <c:pt idx="674">
                  <c:v>0.42101449275362307</c:v>
                </c:pt>
                <c:pt idx="675">
                  <c:v>0.42946859903381629</c:v>
                </c:pt>
                <c:pt idx="676">
                  <c:v>0.43062801932367145</c:v>
                </c:pt>
                <c:pt idx="677">
                  <c:v>0.42410628019323682</c:v>
                </c:pt>
                <c:pt idx="678">
                  <c:v>0.43270531400966178</c:v>
                </c:pt>
                <c:pt idx="679">
                  <c:v>0.43314009661835762</c:v>
                </c:pt>
                <c:pt idx="680">
                  <c:v>0.43328502415458936</c:v>
                </c:pt>
                <c:pt idx="681">
                  <c:v>0.43285024154589385</c:v>
                </c:pt>
                <c:pt idx="682">
                  <c:v>0.42589371980676338</c:v>
                </c:pt>
                <c:pt idx="683">
                  <c:v>0.4261835748792272</c:v>
                </c:pt>
                <c:pt idx="684">
                  <c:v>0.43995169082125601</c:v>
                </c:pt>
                <c:pt idx="685">
                  <c:v>0.43758454106280187</c:v>
                </c:pt>
                <c:pt idx="686">
                  <c:v>0.42874396135265702</c:v>
                </c:pt>
                <c:pt idx="687">
                  <c:v>0.42376811594202912</c:v>
                </c:pt>
                <c:pt idx="688">
                  <c:v>0.39980676328502412</c:v>
                </c:pt>
                <c:pt idx="689">
                  <c:v>0.40826086956521734</c:v>
                </c:pt>
                <c:pt idx="690">
                  <c:v>0.4164251207729468</c:v>
                </c:pt>
                <c:pt idx="691">
                  <c:v>0.41091787439613525</c:v>
                </c:pt>
                <c:pt idx="692">
                  <c:v>0.40579710144927539</c:v>
                </c:pt>
                <c:pt idx="693">
                  <c:v>0.40710144927536224</c:v>
                </c:pt>
                <c:pt idx="694">
                  <c:v>0.40536231884057983</c:v>
                </c:pt>
                <c:pt idx="695">
                  <c:v>0.39763285024154593</c:v>
                </c:pt>
                <c:pt idx="696">
                  <c:v>0.39603864734299526</c:v>
                </c:pt>
                <c:pt idx="697">
                  <c:v>0.39647342995169077</c:v>
                </c:pt>
                <c:pt idx="698">
                  <c:v>0.37826086956521743</c:v>
                </c:pt>
                <c:pt idx="699">
                  <c:v>0.37429951690821267</c:v>
                </c:pt>
                <c:pt idx="700">
                  <c:v>0.37091787439613516</c:v>
                </c:pt>
                <c:pt idx="701">
                  <c:v>0.36661835748792265</c:v>
                </c:pt>
                <c:pt idx="702">
                  <c:v>0.36241545893719795</c:v>
                </c:pt>
                <c:pt idx="703">
                  <c:v>0.36367149758454093</c:v>
                </c:pt>
                <c:pt idx="704">
                  <c:v>0.36299516908212554</c:v>
                </c:pt>
                <c:pt idx="705">
                  <c:v>0.35077294685990346</c:v>
                </c:pt>
                <c:pt idx="706">
                  <c:v>0.34198067632850254</c:v>
                </c:pt>
                <c:pt idx="707">
                  <c:v>0.34028985507246373</c:v>
                </c:pt>
                <c:pt idx="708">
                  <c:v>0.33260869565217405</c:v>
                </c:pt>
                <c:pt idx="709">
                  <c:v>0.32289855072463758</c:v>
                </c:pt>
                <c:pt idx="710">
                  <c:v>0.31077294685990331</c:v>
                </c:pt>
                <c:pt idx="711">
                  <c:v>0.30251207729468599</c:v>
                </c:pt>
                <c:pt idx="712">
                  <c:v>0.29405797101449277</c:v>
                </c:pt>
                <c:pt idx="713">
                  <c:v>0.30536231884057963</c:v>
                </c:pt>
                <c:pt idx="714">
                  <c:v>0.30792270531400973</c:v>
                </c:pt>
                <c:pt idx="715">
                  <c:v>0.29082125603864728</c:v>
                </c:pt>
                <c:pt idx="716">
                  <c:v>0.30710144927536226</c:v>
                </c:pt>
                <c:pt idx="717">
                  <c:v>0.28666666666666657</c:v>
                </c:pt>
                <c:pt idx="718">
                  <c:v>0.28454106280193225</c:v>
                </c:pt>
                <c:pt idx="719">
                  <c:v>0.27091787439613518</c:v>
                </c:pt>
                <c:pt idx="720">
                  <c:v>0.2658454106280192</c:v>
                </c:pt>
                <c:pt idx="721">
                  <c:v>0.26391304347826083</c:v>
                </c:pt>
                <c:pt idx="722">
                  <c:v>0.28178743961352648</c:v>
                </c:pt>
                <c:pt idx="723">
                  <c:v>0.29048309178743958</c:v>
                </c:pt>
                <c:pt idx="724">
                  <c:v>0.30743961352656995</c:v>
                </c:pt>
                <c:pt idx="725">
                  <c:v>0.29985507246376808</c:v>
                </c:pt>
                <c:pt idx="726">
                  <c:v>0.2926086956521739</c:v>
                </c:pt>
                <c:pt idx="727">
                  <c:v>0.26917874396135277</c:v>
                </c:pt>
                <c:pt idx="728">
                  <c:v>0.27492753623188421</c:v>
                </c:pt>
                <c:pt idx="729">
                  <c:v>0.27913043478260857</c:v>
                </c:pt>
                <c:pt idx="730">
                  <c:v>0.27381642512077298</c:v>
                </c:pt>
                <c:pt idx="731">
                  <c:v>0.28879227053140083</c:v>
                </c:pt>
                <c:pt idx="732">
                  <c:v>0.2977777777777777</c:v>
                </c:pt>
                <c:pt idx="733">
                  <c:v>0.29734299516908219</c:v>
                </c:pt>
                <c:pt idx="734">
                  <c:v>0.30429951690821261</c:v>
                </c:pt>
                <c:pt idx="735">
                  <c:v>0.28420289855072456</c:v>
                </c:pt>
                <c:pt idx="736">
                  <c:v>0.28772946859903381</c:v>
                </c:pt>
                <c:pt idx="737">
                  <c:v>0.2879710144927537</c:v>
                </c:pt>
                <c:pt idx="738">
                  <c:v>0.28599033816425118</c:v>
                </c:pt>
                <c:pt idx="739">
                  <c:v>0.2677294685990339</c:v>
                </c:pt>
                <c:pt idx="740">
                  <c:v>0.25922705314009675</c:v>
                </c:pt>
                <c:pt idx="741">
                  <c:v>0.26966183574879221</c:v>
                </c:pt>
                <c:pt idx="742">
                  <c:v>0.29149758454106267</c:v>
                </c:pt>
                <c:pt idx="743">
                  <c:v>0.29429951690821265</c:v>
                </c:pt>
                <c:pt idx="744">
                  <c:v>0.27647342995169089</c:v>
                </c:pt>
                <c:pt idx="745">
                  <c:v>0.27154589371980664</c:v>
                </c:pt>
                <c:pt idx="746">
                  <c:v>0.28632850241545887</c:v>
                </c:pt>
                <c:pt idx="747">
                  <c:v>0.29178743961352643</c:v>
                </c:pt>
                <c:pt idx="748">
                  <c:v>0.30864734299516899</c:v>
                </c:pt>
                <c:pt idx="749">
                  <c:v>0.31623188405797092</c:v>
                </c:pt>
                <c:pt idx="750">
                  <c:v>0.32714975845410643</c:v>
                </c:pt>
                <c:pt idx="751">
                  <c:v>0.3188405797101449</c:v>
                </c:pt>
                <c:pt idx="752">
                  <c:v>0.30222222222222223</c:v>
                </c:pt>
                <c:pt idx="753">
                  <c:v>0.30091787439613538</c:v>
                </c:pt>
                <c:pt idx="754">
                  <c:v>0.29748792270531393</c:v>
                </c:pt>
                <c:pt idx="755">
                  <c:v>0.27333333333333326</c:v>
                </c:pt>
                <c:pt idx="756">
                  <c:v>0.28521739130434792</c:v>
                </c:pt>
                <c:pt idx="757">
                  <c:v>0.32420289855072471</c:v>
                </c:pt>
                <c:pt idx="758">
                  <c:v>0.29898550724637674</c:v>
                </c:pt>
                <c:pt idx="759">
                  <c:v>0.28835748792270532</c:v>
                </c:pt>
                <c:pt idx="760">
                  <c:v>0.29859903381642511</c:v>
                </c:pt>
                <c:pt idx="761">
                  <c:v>0.29908212560386488</c:v>
                </c:pt>
                <c:pt idx="762">
                  <c:v>0.29106280193236717</c:v>
                </c:pt>
                <c:pt idx="763">
                  <c:v>0.30178743961352672</c:v>
                </c:pt>
                <c:pt idx="764">
                  <c:v>0.26647342995169093</c:v>
                </c:pt>
                <c:pt idx="765">
                  <c:v>0.27724637681159414</c:v>
                </c:pt>
                <c:pt idx="766">
                  <c:v>0.27695652173913038</c:v>
                </c:pt>
                <c:pt idx="767">
                  <c:v>0.27309178743961338</c:v>
                </c:pt>
                <c:pt idx="768">
                  <c:v>0.28468599033816427</c:v>
                </c:pt>
                <c:pt idx="769">
                  <c:v>0.28072463768115946</c:v>
                </c:pt>
                <c:pt idx="770">
                  <c:v>0.28908212560386459</c:v>
                </c:pt>
                <c:pt idx="771">
                  <c:v>0.2926086956521739</c:v>
                </c:pt>
                <c:pt idx="772">
                  <c:v>0.2839130434782608</c:v>
                </c:pt>
                <c:pt idx="773">
                  <c:v>0.29545893719806776</c:v>
                </c:pt>
                <c:pt idx="774">
                  <c:v>0.29106280193236717</c:v>
                </c:pt>
                <c:pt idx="775">
                  <c:v>0.28420289855072456</c:v>
                </c:pt>
                <c:pt idx="776">
                  <c:v>0.28560386473429955</c:v>
                </c:pt>
                <c:pt idx="777">
                  <c:v>0.31270531400966195</c:v>
                </c:pt>
                <c:pt idx="778">
                  <c:v>0.32623188405797088</c:v>
                </c:pt>
                <c:pt idx="779">
                  <c:v>0.32502415458937184</c:v>
                </c:pt>
                <c:pt idx="780">
                  <c:v>0.33632850241545897</c:v>
                </c:pt>
                <c:pt idx="781">
                  <c:v>0.31420289855072475</c:v>
                </c:pt>
                <c:pt idx="782">
                  <c:v>0.32072463768115933</c:v>
                </c:pt>
                <c:pt idx="783">
                  <c:v>0.30599033816425109</c:v>
                </c:pt>
                <c:pt idx="784">
                  <c:v>0.31289855072463757</c:v>
                </c:pt>
                <c:pt idx="785">
                  <c:v>0.31202898550724628</c:v>
                </c:pt>
                <c:pt idx="786">
                  <c:v>0.32077294685990326</c:v>
                </c:pt>
                <c:pt idx="787">
                  <c:v>0.32077294685990326</c:v>
                </c:pt>
                <c:pt idx="788">
                  <c:v>0.31782608695652181</c:v>
                </c:pt>
                <c:pt idx="789">
                  <c:v>0.31115942028985522</c:v>
                </c:pt>
                <c:pt idx="790">
                  <c:v>0.31826086956521737</c:v>
                </c:pt>
                <c:pt idx="791">
                  <c:v>0.32850241545893721</c:v>
                </c:pt>
                <c:pt idx="792">
                  <c:v>0.3201449275362318</c:v>
                </c:pt>
                <c:pt idx="793">
                  <c:v>0.32734299516908211</c:v>
                </c:pt>
                <c:pt idx="794">
                  <c:v>0.32618357487922695</c:v>
                </c:pt>
                <c:pt idx="795">
                  <c:v>0.32062801932367152</c:v>
                </c:pt>
                <c:pt idx="796">
                  <c:v>0.32057971014492759</c:v>
                </c:pt>
                <c:pt idx="797">
                  <c:v>0.31647342995169075</c:v>
                </c:pt>
                <c:pt idx="798">
                  <c:v>0.29391304347826075</c:v>
                </c:pt>
                <c:pt idx="799">
                  <c:v>0.31531400966183565</c:v>
                </c:pt>
                <c:pt idx="800">
                  <c:v>0.31106280193236707</c:v>
                </c:pt>
                <c:pt idx="801">
                  <c:v>0.33275362318840579</c:v>
                </c:pt>
                <c:pt idx="802">
                  <c:v>0.34198067632850254</c:v>
                </c:pt>
                <c:pt idx="803">
                  <c:v>0.34492753623188394</c:v>
                </c:pt>
                <c:pt idx="804">
                  <c:v>0.33531400966183589</c:v>
                </c:pt>
                <c:pt idx="805">
                  <c:v>0.32666666666666672</c:v>
                </c:pt>
                <c:pt idx="806">
                  <c:v>0.31859903381642507</c:v>
                </c:pt>
                <c:pt idx="807">
                  <c:v>0.30613526570048311</c:v>
                </c:pt>
                <c:pt idx="808">
                  <c:v>0.31859903381642507</c:v>
                </c:pt>
                <c:pt idx="809">
                  <c:v>0.31719806763285036</c:v>
                </c:pt>
                <c:pt idx="810">
                  <c:v>0.32618357487922695</c:v>
                </c:pt>
                <c:pt idx="811">
                  <c:v>0.28072463768115946</c:v>
                </c:pt>
                <c:pt idx="812">
                  <c:v>0.23966183574879232</c:v>
                </c:pt>
                <c:pt idx="813">
                  <c:v>0.23541062801932361</c:v>
                </c:pt>
                <c:pt idx="814">
                  <c:v>0.23342995169082123</c:v>
                </c:pt>
                <c:pt idx="815">
                  <c:v>0.22971014492753628</c:v>
                </c:pt>
                <c:pt idx="816">
                  <c:v>0.20661835748792276</c:v>
                </c:pt>
                <c:pt idx="817">
                  <c:v>0.21135265700483091</c:v>
                </c:pt>
                <c:pt idx="818">
                  <c:v>0.20381642512077294</c:v>
                </c:pt>
                <c:pt idx="819">
                  <c:v>0.19072463768115938</c:v>
                </c:pt>
                <c:pt idx="820">
                  <c:v>0.17468599033816423</c:v>
                </c:pt>
                <c:pt idx="821">
                  <c:v>0.19202898550724637</c:v>
                </c:pt>
                <c:pt idx="822">
                  <c:v>0.14521739130434783</c:v>
                </c:pt>
                <c:pt idx="823">
                  <c:v>0.14516908212560392</c:v>
                </c:pt>
                <c:pt idx="824">
                  <c:v>0.13502415458937192</c:v>
                </c:pt>
                <c:pt idx="825">
                  <c:v>0.12652173913043477</c:v>
                </c:pt>
                <c:pt idx="826">
                  <c:v>0.13405797101449277</c:v>
                </c:pt>
                <c:pt idx="827">
                  <c:v>0.15502415458937199</c:v>
                </c:pt>
                <c:pt idx="828">
                  <c:v>0.15217391304347827</c:v>
                </c:pt>
                <c:pt idx="829">
                  <c:v>0.13690821256038649</c:v>
                </c:pt>
                <c:pt idx="830">
                  <c:v>0.11468599033816429</c:v>
                </c:pt>
                <c:pt idx="831">
                  <c:v>0.13236714975845412</c:v>
                </c:pt>
                <c:pt idx="832">
                  <c:v>0.14463768115942027</c:v>
                </c:pt>
                <c:pt idx="833">
                  <c:v>0.14347826086956517</c:v>
                </c:pt>
                <c:pt idx="834">
                  <c:v>0.17758454106280189</c:v>
                </c:pt>
                <c:pt idx="835">
                  <c:v>0.18816425120772942</c:v>
                </c:pt>
                <c:pt idx="836">
                  <c:v>0.19777777777777777</c:v>
                </c:pt>
                <c:pt idx="837">
                  <c:v>0.21294685990338169</c:v>
                </c:pt>
                <c:pt idx="838">
                  <c:v>0.23381642512077297</c:v>
                </c:pt>
                <c:pt idx="839">
                  <c:v>0.24159420289855069</c:v>
                </c:pt>
                <c:pt idx="840">
                  <c:v>0.23144927536231882</c:v>
                </c:pt>
                <c:pt idx="841">
                  <c:v>0.22449275362318841</c:v>
                </c:pt>
                <c:pt idx="842">
                  <c:v>0.2353623188405797</c:v>
                </c:pt>
                <c:pt idx="843">
                  <c:v>0.22864734299516914</c:v>
                </c:pt>
                <c:pt idx="844">
                  <c:v>0.25782608695652176</c:v>
                </c:pt>
                <c:pt idx="845">
                  <c:v>0.25371980676328493</c:v>
                </c:pt>
                <c:pt idx="846">
                  <c:v>0.25642512077294677</c:v>
                </c:pt>
                <c:pt idx="847">
                  <c:v>0.24840579710144936</c:v>
                </c:pt>
                <c:pt idx="848">
                  <c:v>0.2289371980676328</c:v>
                </c:pt>
                <c:pt idx="849">
                  <c:v>0.22951690821256035</c:v>
                </c:pt>
                <c:pt idx="850">
                  <c:v>0.23898550724637693</c:v>
                </c:pt>
                <c:pt idx="851">
                  <c:v>0.218743961352657</c:v>
                </c:pt>
                <c:pt idx="852">
                  <c:v>0.22458937198067638</c:v>
                </c:pt>
                <c:pt idx="853">
                  <c:v>0.23507246376811591</c:v>
                </c:pt>
                <c:pt idx="854">
                  <c:v>0.2413043478260869</c:v>
                </c:pt>
                <c:pt idx="855">
                  <c:v>0.26840579710144929</c:v>
                </c:pt>
                <c:pt idx="856">
                  <c:v>0.26019323671497591</c:v>
                </c:pt>
                <c:pt idx="857">
                  <c:v>0.25864734299516917</c:v>
                </c:pt>
                <c:pt idx="858">
                  <c:v>0.27028985507246372</c:v>
                </c:pt>
                <c:pt idx="859">
                  <c:v>0.287632850241546</c:v>
                </c:pt>
                <c:pt idx="860">
                  <c:v>0.28782608695652168</c:v>
                </c:pt>
                <c:pt idx="861">
                  <c:v>0.28898550724637678</c:v>
                </c:pt>
                <c:pt idx="862">
                  <c:v>0.28642512077294696</c:v>
                </c:pt>
                <c:pt idx="863">
                  <c:v>0.28231884057971013</c:v>
                </c:pt>
                <c:pt idx="864">
                  <c:v>0.2665700483091788</c:v>
                </c:pt>
                <c:pt idx="865">
                  <c:v>0.25256038647342982</c:v>
                </c:pt>
                <c:pt idx="866">
                  <c:v>0.26260869565217398</c:v>
                </c:pt>
                <c:pt idx="867">
                  <c:v>0.25632850241545896</c:v>
                </c:pt>
                <c:pt idx="868">
                  <c:v>0.2405797101449276</c:v>
                </c:pt>
                <c:pt idx="869">
                  <c:v>0.25231884057971021</c:v>
                </c:pt>
                <c:pt idx="870">
                  <c:v>0.25913043478260861</c:v>
                </c:pt>
                <c:pt idx="871">
                  <c:v>0.26613526570048296</c:v>
                </c:pt>
                <c:pt idx="872">
                  <c:v>0.26111111111111118</c:v>
                </c:pt>
                <c:pt idx="873">
                  <c:v>0.27647342995169089</c:v>
                </c:pt>
                <c:pt idx="874">
                  <c:v>0.27231884057971018</c:v>
                </c:pt>
                <c:pt idx="875">
                  <c:v>0.27275362318840568</c:v>
                </c:pt>
                <c:pt idx="876">
                  <c:v>0.25067632850241539</c:v>
                </c:pt>
                <c:pt idx="877">
                  <c:v>0.24198067632850229</c:v>
                </c:pt>
                <c:pt idx="878">
                  <c:v>0.20956521739130432</c:v>
                </c:pt>
                <c:pt idx="879">
                  <c:v>0.22700483091787443</c:v>
                </c:pt>
                <c:pt idx="880">
                  <c:v>0.22449275362318841</c:v>
                </c:pt>
                <c:pt idx="881">
                  <c:v>0.22985507246376818</c:v>
                </c:pt>
                <c:pt idx="882">
                  <c:v>0.2391304347826087</c:v>
                </c:pt>
                <c:pt idx="883">
                  <c:v>0.21942028985507239</c:v>
                </c:pt>
                <c:pt idx="884">
                  <c:v>0.2319323671497584</c:v>
                </c:pt>
                <c:pt idx="885">
                  <c:v>0.22028985507246374</c:v>
                </c:pt>
                <c:pt idx="886">
                  <c:v>0.22062801932367143</c:v>
                </c:pt>
                <c:pt idx="887">
                  <c:v>0.21487922705314005</c:v>
                </c:pt>
                <c:pt idx="888">
                  <c:v>0.22357487922705316</c:v>
                </c:pt>
                <c:pt idx="889">
                  <c:v>0.22338164251207734</c:v>
                </c:pt>
                <c:pt idx="890">
                  <c:v>0.22193236714975845</c:v>
                </c:pt>
                <c:pt idx="891">
                  <c:v>0.21478260869565222</c:v>
                </c:pt>
                <c:pt idx="892">
                  <c:v>0.21879227053140093</c:v>
                </c:pt>
                <c:pt idx="893">
                  <c:v>0.22202898550724642</c:v>
                </c:pt>
                <c:pt idx="894">
                  <c:v>0.19265700483091786</c:v>
                </c:pt>
                <c:pt idx="895">
                  <c:v>0.19681159420289859</c:v>
                </c:pt>
                <c:pt idx="896">
                  <c:v>0.17309178743961359</c:v>
                </c:pt>
                <c:pt idx="897">
                  <c:v>0.19338164251207729</c:v>
                </c:pt>
                <c:pt idx="898">
                  <c:v>0.19758454106280196</c:v>
                </c:pt>
                <c:pt idx="899">
                  <c:v>0.17671497584541068</c:v>
                </c:pt>
                <c:pt idx="900">
                  <c:v>0.17420289855072466</c:v>
                </c:pt>
                <c:pt idx="901">
                  <c:v>0.15743961352657007</c:v>
                </c:pt>
                <c:pt idx="902">
                  <c:v>0.13227053140096617</c:v>
                </c:pt>
                <c:pt idx="903">
                  <c:v>0.13618357487922705</c:v>
                </c:pt>
                <c:pt idx="904">
                  <c:v>0.15410628019323674</c:v>
                </c:pt>
                <c:pt idx="905">
                  <c:v>0.15342995169082121</c:v>
                </c:pt>
                <c:pt idx="906">
                  <c:v>0.15202898550724636</c:v>
                </c:pt>
                <c:pt idx="907">
                  <c:v>0.14676328502415456</c:v>
                </c:pt>
                <c:pt idx="908">
                  <c:v>0.1698550724637681</c:v>
                </c:pt>
                <c:pt idx="909">
                  <c:v>0.18652173913043485</c:v>
                </c:pt>
                <c:pt idx="910">
                  <c:v>0.2026086956521739</c:v>
                </c:pt>
                <c:pt idx="911">
                  <c:v>0.19840579710144923</c:v>
                </c:pt>
                <c:pt idx="912">
                  <c:v>0.19980676328502422</c:v>
                </c:pt>
                <c:pt idx="913">
                  <c:v>0.20956521739130432</c:v>
                </c:pt>
                <c:pt idx="914">
                  <c:v>0.20425120772946861</c:v>
                </c:pt>
                <c:pt idx="915">
                  <c:v>0.21840579710144931</c:v>
                </c:pt>
                <c:pt idx="916">
                  <c:v>0.21676328502415462</c:v>
                </c:pt>
                <c:pt idx="917">
                  <c:v>0.19850241545893721</c:v>
                </c:pt>
                <c:pt idx="918">
                  <c:v>0.17879227053140093</c:v>
                </c:pt>
                <c:pt idx="919">
                  <c:v>0.18125603864734305</c:v>
                </c:pt>
                <c:pt idx="920">
                  <c:v>0.14975845410628019</c:v>
                </c:pt>
                <c:pt idx="921">
                  <c:v>0.12999999999999998</c:v>
                </c:pt>
                <c:pt idx="922">
                  <c:v>0.10628019323671498</c:v>
                </c:pt>
                <c:pt idx="923">
                  <c:v>0.11618357487922711</c:v>
                </c:pt>
                <c:pt idx="924">
                  <c:v>0.16729468599033814</c:v>
                </c:pt>
                <c:pt idx="925">
                  <c:v>0.17893719806763281</c:v>
                </c:pt>
                <c:pt idx="926">
                  <c:v>0.18376811594202894</c:v>
                </c:pt>
                <c:pt idx="927">
                  <c:v>0.17966183574879227</c:v>
                </c:pt>
                <c:pt idx="928">
                  <c:v>0.18082125603864738</c:v>
                </c:pt>
                <c:pt idx="929">
                  <c:v>0.18685990338164254</c:v>
                </c:pt>
                <c:pt idx="930">
                  <c:v>0.19560386473429955</c:v>
                </c:pt>
                <c:pt idx="931">
                  <c:v>0.21149758454106279</c:v>
                </c:pt>
                <c:pt idx="932">
                  <c:v>0.20251207729468593</c:v>
                </c:pt>
                <c:pt idx="933">
                  <c:v>0.2285990338164251</c:v>
                </c:pt>
                <c:pt idx="934">
                  <c:v>0.18777777777777779</c:v>
                </c:pt>
                <c:pt idx="935">
                  <c:v>0.19149758454106275</c:v>
                </c:pt>
                <c:pt idx="936">
                  <c:v>0.20367149758454103</c:v>
                </c:pt>
                <c:pt idx="937">
                  <c:v>0.22797101449275362</c:v>
                </c:pt>
                <c:pt idx="938">
                  <c:v>0.1939130434782608</c:v>
                </c:pt>
                <c:pt idx="939">
                  <c:v>0.20086956521739135</c:v>
                </c:pt>
                <c:pt idx="940">
                  <c:v>0.22164251207729466</c:v>
                </c:pt>
                <c:pt idx="941">
                  <c:v>0.2085507246376811</c:v>
                </c:pt>
                <c:pt idx="942">
                  <c:v>0.23309178743961353</c:v>
                </c:pt>
                <c:pt idx="943">
                  <c:v>0.23599033816425119</c:v>
                </c:pt>
                <c:pt idx="944">
                  <c:v>0.23381642512077297</c:v>
                </c:pt>
                <c:pt idx="945">
                  <c:v>0.21285024154589374</c:v>
                </c:pt>
                <c:pt idx="946">
                  <c:v>0.21019323671497581</c:v>
                </c:pt>
                <c:pt idx="947">
                  <c:v>0.21415458937198073</c:v>
                </c:pt>
                <c:pt idx="948">
                  <c:v>0.20371980676328497</c:v>
                </c:pt>
                <c:pt idx="949">
                  <c:v>0.20990338164251202</c:v>
                </c:pt>
                <c:pt idx="950">
                  <c:v>0.21478260869565222</c:v>
                </c:pt>
                <c:pt idx="951">
                  <c:v>0.22879227053140103</c:v>
                </c:pt>
                <c:pt idx="952">
                  <c:v>0.21478260869565222</c:v>
                </c:pt>
                <c:pt idx="953">
                  <c:v>0.20053140096618352</c:v>
                </c:pt>
                <c:pt idx="954">
                  <c:v>0.19241545893719814</c:v>
                </c:pt>
                <c:pt idx="955">
                  <c:v>0.20410628019323671</c:v>
                </c:pt>
                <c:pt idx="956">
                  <c:v>0.19458937198067633</c:v>
                </c:pt>
                <c:pt idx="957">
                  <c:v>0.20304347826086958</c:v>
                </c:pt>
                <c:pt idx="958">
                  <c:v>0.19888888888888884</c:v>
                </c:pt>
                <c:pt idx="959">
                  <c:v>0.1736231884057971</c:v>
                </c:pt>
                <c:pt idx="960">
                  <c:v>0.16705314009661842</c:v>
                </c:pt>
                <c:pt idx="961">
                  <c:v>0.16067632850241542</c:v>
                </c:pt>
                <c:pt idx="962">
                  <c:v>0.14067632850241549</c:v>
                </c:pt>
                <c:pt idx="963">
                  <c:v>0.15033816425120775</c:v>
                </c:pt>
                <c:pt idx="964">
                  <c:v>0.13681159420289851</c:v>
                </c:pt>
                <c:pt idx="965">
                  <c:v>0.15420289855072458</c:v>
                </c:pt>
                <c:pt idx="966">
                  <c:v>0.14719806763285023</c:v>
                </c:pt>
                <c:pt idx="967">
                  <c:v>0.15043478260869558</c:v>
                </c:pt>
                <c:pt idx="968">
                  <c:v>0.12352657004830915</c:v>
                </c:pt>
                <c:pt idx="969">
                  <c:v>9.2657004830917905E-2</c:v>
                </c:pt>
                <c:pt idx="970">
                  <c:v>9.5990338164251232E-2</c:v>
                </c:pt>
                <c:pt idx="971">
                  <c:v>7.2463768115942032E-2</c:v>
                </c:pt>
                <c:pt idx="972">
                  <c:v>7.4734299516908201E-2</c:v>
                </c:pt>
                <c:pt idx="973">
                  <c:v>7.6280193236714935E-2</c:v>
                </c:pt>
                <c:pt idx="974">
                  <c:v>8.3719806763285082E-2</c:v>
                </c:pt>
                <c:pt idx="975">
                  <c:v>0.13917874396135266</c:v>
                </c:pt>
                <c:pt idx="976">
                  <c:v>0.14323671497584545</c:v>
                </c:pt>
                <c:pt idx="977">
                  <c:v>0.16396135265700482</c:v>
                </c:pt>
                <c:pt idx="978">
                  <c:v>0.15763285024154589</c:v>
                </c:pt>
                <c:pt idx="979">
                  <c:v>0.18246376811594209</c:v>
                </c:pt>
                <c:pt idx="980">
                  <c:v>0.20507246376811589</c:v>
                </c:pt>
                <c:pt idx="981">
                  <c:v>0.18371980676328503</c:v>
                </c:pt>
                <c:pt idx="982">
                  <c:v>0.19705314009661831</c:v>
                </c:pt>
                <c:pt idx="983">
                  <c:v>0.22077294685990331</c:v>
                </c:pt>
                <c:pt idx="984">
                  <c:v>0.21062801932367148</c:v>
                </c:pt>
                <c:pt idx="985">
                  <c:v>0.21222222222222226</c:v>
                </c:pt>
                <c:pt idx="986">
                  <c:v>0.22265700483091788</c:v>
                </c:pt>
                <c:pt idx="987">
                  <c:v>0.22613526570048309</c:v>
                </c:pt>
                <c:pt idx="988">
                  <c:v>0.22410628019323664</c:v>
                </c:pt>
                <c:pt idx="989">
                  <c:v>0.23265700483091786</c:v>
                </c:pt>
                <c:pt idx="990">
                  <c:v>0.2409178743961353</c:v>
                </c:pt>
                <c:pt idx="991">
                  <c:v>0.25536231884057975</c:v>
                </c:pt>
                <c:pt idx="992">
                  <c:v>0.25642512077294677</c:v>
                </c:pt>
                <c:pt idx="993">
                  <c:v>0.25531400966183587</c:v>
                </c:pt>
                <c:pt idx="994">
                  <c:v>0.25632850241545896</c:v>
                </c:pt>
                <c:pt idx="995">
                  <c:v>0.25913043478260861</c:v>
                </c:pt>
                <c:pt idx="996">
                  <c:v>0.26705314009661824</c:v>
                </c:pt>
                <c:pt idx="997">
                  <c:v>0.25115942028985511</c:v>
                </c:pt>
                <c:pt idx="998">
                  <c:v>0.25338164251207723</c:v>
                </c:pt>
                <c:pt idx="999">
                  <c:v>0.23714975845410616</c:v>
                </c:pt>
                <c:pt idx="1000">
                  <c:v>0.20164251207729472</c:v>
                </c:pt>
                <c:pt idx="1001">
                  <c:v>0.20700483091787436</c:v>
                </c:pt>
                <c:pt idx="1002">
                  <c:v>0.21101449275362322</c:v>
                </c:pt>
                <c:pt idx="1003">
                  <c:v>0.22516908212560394</c:v>
                </c:pt>
                <c:pt idx="1004">
                  <c:v>0.22990338164251209</c:v>
                </c:pt>
                <c:pt idx="1005">
                  <c:v>0.2228502415458937</c:v>
                </c:pt>
                <c:pt idx="1006">
                  <c:v>0.23294685990338163</c:v>
                </c:pt>
                <c:pt idx="1007">
                  <c:v>0.23903381642512087</c:v>
                </c:pt>
                <c:pt idx="1008">
                  <c:v>0.24497584541062792</c:v>
                </c:pt>
                <c:pt idx="1009">
                  <c:v>0.26285024154589381</c:v>
                </c:pt>
                <c:pt idx="1010">
                  <c:v>0.26048309178743967</c:v>
                </c:pt>
                <c:pt idx="1011">
                  <c:v>0.26628019323671498</c:v>
                </c:pt>
                <c:pt idx="1012">
                  <c:v>0.27734299516908223</c:v>
                </c:pt>
                <c:pt idx="1013">
                  <c:v>0.29014492753623189</c:v>
                </c:pt>
                <c:pt idx="1014">
                  <c:v>0.30285024154589368</c:v>
                </c:pt>
                <c:pt idx="1015">
                  <c:v>0.29077294685990335</c:v>
                </c:pt>
                <c:pt idx="1016">
                  <c:v>0.29714975845410624</c:v>
                </c:pt>
                <c:pt idx="1017">
                  <c:v>0.29748792270531393</c:v>
                </c:pt>
                <c:pt idx="1018">
                  <c:v>0.29502415458937192</c:v>
                </c:pt>
                <c:pt idx="1019">
                  <c:v>0.29086956521739121</c:v>
                </c:pt>
                <c:pt idx="1020">
                  <c:v>0.29705314009661843</c:v>
                </c:pt>
                <c:pt idx="1021">
                  <c:v>0.2941062801932367</c:v>
                </c:pt>
                <c:pt idx="1022">
                  <c:v>0.29584541062801939</c:v>
                </c:pt>
                <c:pt idx="1023">
                  <c:v>0.28478260869565214</c:v>
                </c:pt>
                <c:pt idx="1024">
                  <c:v>0.27990338164251205</c:v>
                </c:pt>
                <c:pt idx="1025">
                  <c:v>0.27724637681159414</c:v>
                </c:pt>
                <c:pt idx="1026">
                  <c:v>0.26439613526570055</c:v>
                </c:pt>
                <c:pt idx="1027">
                  <c:v>0.26425120772946853</c:v>
                </c:pt>
                <c:pt idx="1028">
                  <c:v>0.28285024154589378</c:v>
                </c:pt>
                <c:pt idx="1029">
                  <c:v>0.2778743961352656</c:v>
                </c:pt>
                <c:pt idx="1030">
                  <c:v>0.26821256038647334</c:v>
                </c:pt>
                <c:pt idx="1031">
                  <c:v>0.27096618357487912</c:v>
                </c:pt>
                <c:pt idx="1032">
                  <c:v>0.28004830917874407</c:v>
                </c:pt>
                <c:pt idx="1033">
                  <c:v>0.267342995169082</c:v>
                </c:pt>
                <c:pt idx="1034">
                  <c:v>0.25400966183574869</c:v>
                </c:pt>
                <c:pt idx="1035">
                  <c:v>0.25560386473429964</c:v>
                </c:pt>
                <c:pt idx="1036">
                  <c:v>0.2357004830917874</c:v>
                </c:pt>
                <c:pt idx="1037">
                  <c:v>0.20449275362318847</c:v>
                </c:pt>
                <c:pt idx="1038">
                  <c:v>0.20193236714975851</c:v>
                </c:pt>
                <c:pt idx="1039">
                  <c:v>0.17961352657004834</c:v>
                </c:pt>
                <c:pt idx="1040">
                  <c:v>0.18164251207729465</c:v>
                </c:pt>
                <c:pt idx="1041">
                  <c:v>0.20917874396135272</c:v>
                </c:pt>
                <c:pt idx="1042">
                  <c:v>0.20777777777777773</c:v>
                </c:pt>
                <c:pt idx="1043">
                  <c:v>0.2420772946859904</c:v>
                </c:pt>
                <c:pt idx="1044">
                  <c:v>0.23502415458937201</c:v>
                </c:pt>
                <c:pt idx="1045">
                  <c:v>0.22454106280193231</c:v>
                </c:pt>
                <c:pt idx="1046">
                  <c:v>0.21714975845410622</c:v>
                </c:pt>
                <c:pt idx="1047">
                  <c:v>0.22454106280193231</c:v>
                </c:pt>
                <c:pt idx="1048">
                  <c:v>0.22072463768115941</c:v>
                </c:pt>
                <c:pt idx="1049">
                  <c:v>0.21961352657004835</c:v>
                </c:pt>
                <c:pt idx="1050">
                  <c:v>0.22193236714975845</c:v>
                </c:pt>
                <c:pt idx="1051">
                  <c:v>0.21096618357487917</c:v>
                </c:pt>
                <c:pt idx="1052">
                  <c:v>0.20850241545893719</c:v>
                </c:pt>
                <c:pt idx="1053">
                  <c:v>0.2228502415458937</c:v>
                </c:pt>
                <c:pt idx="1054">
                  <c:v>0.22053140096618359</c:v>
                </c:pt>
                <c:pt idx="1055">
                  <c:v>0.22270531400966181</c:v>
                </c:pt>
                <c:pt idx="1056">
                  <c:v>0.23048309178743964</c:v>
                </c:pt>
                <c:pt idx="1057">
                  <c:v>0.22444444444444447</c:v>
                </c:pt>
                <c:pt idx="1058">
                  <c:v>0.2096618357487923</c:v>
                </c:pt>
                <c:pt idx="1059">
                  <c:v>0.2040579710144928</c:v>
                </c:pt>
                <c:pt idx="1060">
                  <c:v>0.21053140096618364</c:v>
                </c:pt>
                <c:pt idx="1061">
                  <c:v>0.18623188405797106</c:v>
                </c:pt>
                <c:pt idx="1062">
                  <c:v>0.1859903381642512</c:v>
                </c:pt>
                <c:pt idx="1063">
                  <c:v>0.17260869565217388</c:v>
                </c:pt>
                <c:pt idx="1064">
                  <c:v>0.14212560386473425</c:v>
                </c:pt>
                <c:pt idx="1065">
                  <c:v>0.14657004830917877</c:v>
                </c:pt>
                <c:pt idx="1066">
                  <c:v>0.15188405797101448</c:v>
                </c:pt>
                <c:pt idx="1067">
                  <c:v>0.16618357487922708</c:v>
                </c:pt>
                <c:pt idx="1068">
                  <c:v>0.15806763285024153</c:v>
                </c:pt>
                <c:pt idx="1069">
                  <c:v>0.1728019323671498</c:v>
                </c:pt>
                <c:pt idx="1070">
                  <c:v>0.17033816425120768</c:v>
                </c:pt>
                <c:pt idx="1071">
                  <c:v>0.17028985507246377</c:v>
                </c:pt>
                <c:pt idx="1072">
                  <c:v>0.18140096618357493</c:v>
                </c:pt>
                <c:pt idx="1073">
                  <c:v>0.17222222222222225</c:v>
                </c:pt>
                <c:pt idx="1074">
                  <c:v>0.18125603864734305</c:v>
                </c:pt>
                <c:pt idx="1075">
                  <c:v>0.1912077294685991</c:v>
                </c:pt>
                <c:pt idx="1076">
                  <c:v>0.19661835748792264</c:v>
                </c:pt>
                <c:pt idx="1077">
                  <c:v>0.19961352657004827</c:v>
                </c:pt>
                <c:pt idx="1078">
                  <c:v>0.19371980676328499</c:v>
                </c:pt>
                <c:pt idx="1079">
                  <c:v>0.18463768115942028</c:v>
                </c:pt>
                <c:pt idx="1080">
                  <c:v>0.17429951690821263</c:v>
                </c:pt>
                <c:pt idx="1081">
                  <c:v>0.17357487922705317</c:v>
                </c:pt>
                <c:pt idx="1082">
                  <c:v>0.16478260869565223</c:v>
                </c:pt>
                <c:pt idx="1083">
                  <c:v>0.18009661835748794</c:v>
                </c:pt>
                <c:pt idx="1084">
                  <c:v>0.17763285024154593</c:v>
                </c:pt>
                <c:pt idx="1085">
                  <c:v>0.19859903381642519</c:v>
                </c:pt>
                <c:pt idx="1086">
                  <c:v>0.19043478260869559</c:v>
                </c:pt>
                <c:pt idx="1087">
                  <c:v>0.18251207729468599</c:v>
                </c:pt>
                <c:pt idx="1088">
                  <c:v>0.17454106280193235</c:v>
                </c:pt>
                <c:pt idx="1089">
                  <c:v>0.16183574879227053</c:v>
                </c:pt>
                <c:pt idx="1090">
                  <c:v>0.15502415458937199</c:v>
                </c:pt>
                <c:pt idx="1091">
                  <c:v>0.17144927536231888</c:v>
                </c:pt>
                <c:pt idx="1092">
                  <c:v>0.17492753623188409</c:v>
                </c:pt>
                <c:pt idx="1093">
                  <c:v>0.16415458937198063</c:v>
                </c:pt>
                <c:pt idx="1094">
                  <c:v>0.16487922705314006</c:v>
                </c:pt>
                <c:pt idx="1095">
                  <c:v>0.16526570048309183</c:v>
                </c:pt>
                <c:pt idx="1096">
                  <c:v>0.15545893719806766</c:v>
                </c:pt>
                <c:pt idx="1097">
                  <c:v>0.15270531400966189</c:v>
                </c:pt>
                <c:pt idx="1098">
                  <c:v>0.15275362318840582</c:v>
                </c:pt>
                <c:pt idx="1099">
                  <c:v>0.14101449275362318</c:v>
                </c:pt>
                <c:pt idx="1100">
                  <c:v>0.15371980676328498</c:v>
                </c:pt>
                <c:pt idx="1101">
                  <c:v>0.15879227053140099</c:v>
                </c:pt>
                <c:pt idx="1102">
                  <c:v>0.15048309178743965</c:v>
                </c:pt>
                <c:pt idx="1103">
                  <c:v>0.14714975845410633</c:v>
                </c:pt>
                <c:pt idx="1104">
                  <c:v>0.14294685990338166</c:v>
                </c:pt>
                <c:pt idx="1105">
                  <c:v>0.14724637681159417</c:v>
                </c:pt>
                <c:pt idx="1106">
                  <c:v>0.14468599033816421</c:v>
                </c:pt>
                <c:pt idx="1107">
                  <c:v>0.15376811594202905</c:v>
                </c:pt>
                <c:pt idx="1108">
                  <c:v>0.15183574879227058</c:v>
                </c:pt>
                <c:pt idx="1109">
                  <c:v>0.15777777777777777</c:v>
                </c:pt>
                <c:pt idx="1110">
                  <c:v>0.15212560386473434</c:v>
                </c:pt>
                <c:pt idx="1111">
                  <c:v>0.14603864734299513</c:v>
                </c:pt>
                <c:pt idx="1112">
                  <c:v>0.15014492753623193</c:v>
                </c:pt>
                <c:pt idx="1113">
                  <c:v>0.1607729468599034</c:v>
                </c:pt>
                <c:pt idx="1114">
                  <c:v>0.1641062801932367</c:v>
                </c:pt>
                <c:pt idx="1115">
                  <c:v>0.15371980676328498</c:v>
                </c:pt>
                <c:pt idx="1116">
                  <c:v>0.14333333333333328</c:v>
                </c:pt>
                <c:pt idx="1117">
                  <c:v>0.13792270531400971</c:v>
                </c:pt>
                <c:pt idx="1118">
                  <c:v>0.12777777777777771</c:v>
                </c:pt>
                <c:pt idx="1119">
                  <c:v>0.13371980676328507</c:v>
                </c:pt>
                <c:pt idx="1120">
                  <c:v>0.14135265700483088</c:v>
                </c:pt>
                <c:pt idx="1121">
                  <c:v>0.14212560386473425</c:v>
                </c:pt>
                <c:pt idx="1122">
                  <c:v>0.13444444444444451</c:v>
                </c:pt>
                <c:pt idx="1123">
                  <c:v>0.14468599033816421</c:v>
                </c:pt>
                <c:pt idx="1124">
                  <c:v>0.15990338164251205</c:v>
                </c:pt>
                <c:pt idx="1125">
                  <c:v>0.17251207729468604</c:v>
                </c:pt>
                <c:pt idx="1126">
                  <c:v>0.17884057971014497</c:v>
                </c:pt>
                <c:pt idx="1127">
                  <c:v>0.16801932367149758</c:v>
                </c:pt>
                <c:pt idx="1128">
                  <c:v>0.1900966183574879</c:v>
                </c:pt>
                <c:pt idx="1129">
                  <c:v>0.17864734299516905</c:v>
                </c:pt>
                <c:pt idx="1130">
                  <c:v>0.17371980676328505</c:v>
                </c:pt>
                <c:pt idx="1131">
                  <c:v>0.15299516908212554</c:v>
                </c:pt>
                <c:pt idx="1132">
                  <c:v>0.13975845410628024</c:v>
                </c:pt>
                <c:pt idx="1133">
                  <c:v>0.13173913043478266</c:v>
                </c:pt>
                <c:pt idx="1134">
                  <c:v>0.10753623188405793</c:v>
                </c:pt>
                <c:pt idx="1135">
                  <c:v>0.13405797101449277</c:v>
                </c:pt>
                <c:pt idx="1136">
                  <c:v>0.14434782608695651</c:v>
                </c:pt>
                <c:pt idx="1137">
                  <c:v>0.14555555555555552</c:v>
                </c:pt>
                <c:pt idx="1138">
                  <c:v>0.14091787439613521</c:v>
                </c:pt>
                <c:pt idx="1139">
                  <c:v>0.1382125603864735</c:v>
                </c:pt>
                <c:pt idx="1140">
                  <c:v>0.1385507246376812</c:v>
                </c:pt>
                <c:pt idx="1141">
                  <c:v>0.12483091787439615</c:v>
                </c:pt>
                <c:pt idx="1142">
                  <c:v>0.13347826086956519</c:v>
                </c:pt>
                <c:pt idx="1143">
                  <c:v>0.12439613526570048</c:v>
                </c:pt>
                <c:pt idx="1144">
                  <c:v>0.12864734299516906</c:v>
                </c:pt>
                <c:pt idx="1145">
                  <c:v>0.12207729468599039</c:v>
                </c:pt>
                <c:pt idx="1146">
                  <c:v>0.11589371980676333</c:v>
                </c:pt>
                <c:pt idx="1147">
                  <c:v>0.1128985507246377</c:v>
                </c:pt>
                <c:pt idx="1148">
                  <c:v>0.11637681159420292</c:v>
                </c:pt>
                <c:pt idx="1149">
                  <c:v>0.1228019323671497</c:v>
                </c:pt>
                <c:pt idx="1150">
                  <c:v>0.1271980676328503</c:v>
                </c:pt>
                <c:pt idx="1151">
                  <c:v>0.12676328502415463</c:v>
                </c:pt>
                <c:pt idx="1152">
                  <c:v>0.1298550724637681</c:v>
                </c:pt>
                <c:pt idx="1153">
                  <c:v>0.12512077294685994</c:v>
                </c:pt>
                <c:pt idx="1154">
                  <c:v>0.10927536231884061</c:v>
                </c:pt>
                <c:pt idx="1155">
                  <c:v>0.1298550724637681</c:v>
                </c:pt>
                <c:pt idx="1156">
                  <c:v>0.1380676328502416</c:v>
                </c:pt>
                <c:pt idx="1157">
                  <c:v>0.14178743961352655</c:v>
                </c:pt>
                <c:pt idx="1158">
                  <c:v>0.14483091787439609</c:v>
                </c:pt>
                <c:pt idx="1159">
                  <c:v>0.14458937198067637</c:v>
                </c:pt>
                <c:pt idx="1160">
                  <c:v>0.1332850241545894</c:v>
                </c:pt>
                <c:pt idx="1161">
                  <c:v>0.11821256038647343</c:v>
                </c:pt>
                <c:pt idx="1162">
                  <c:v>0.12386473429951685</c:v>
                </c:pt>
                <c:pt idx="1163">
                  <c:v>0.11927536231884057</c:v>
                </c:pt>
                <c:pt idx="1164">
                  <c:v>0.12743961352657002</c:v>
                </c:pt>
                <c:pt idx="1165">
                  <c:v>0.12294685990338158</c:v>
                </c:pt>
                <c:pt idx="1166">
                  <c:v>0.12937198067632852</c:v>
                </c:pt>
                <c:pt idx="1167">
                  <c:v>0.12676328502415463</c:v>
                </c:pt>
                <c:pt idx="1168">
                  <c:v>0.129903381642512</c:v>
                </c:pt>
                <c:pt idx="1169">
                  <c:v>0.13458937198067639</c:v>
                </c:pt>
                <c:pt idx="1170">
                  <c:v>0.12246376811594201</c:v>
                </c:pt>
                <c:pt idx="1171">
                  <c:v>0.12144927536231878</c:v>
                </c:pt>
                <c:pt idx="1172">
                  <c:v>0.12033816425120772</c:v>
                </c:pt>
                <c:pt idx="1173">
                  <c:v>0.11710144927536237</c:v>
                </c:pt>
                <c:pt idx="1174">
                  <c:v>0.12164251207729472</c:v>
                </c:pt>
                <c:pt idx="1175">
                  <c:v>0.11183574879227055</c:v>
                </c:pt>
                <c:pt idx="1176">
                  <c:v>0.12043478260869568</c:v>
                </c:pt>
                <c:pt idx="1177">
                  <c:v>0.11922705314009666</c:v>
                </c:pt>
                <c:pt idx="1178">
                  <c:v>0.11942028985507246</c:v>
                </c:pt>
                <c:pt idx="1179">
                  <c:v>0.11000000000000006</c:v>
                </c:pt>
                <c:pt idx="1180">
                  <c:v>0.10115942028985506</c:v>
                </c:pt>
                <c:pt idx="1181">
                  <c:v>0.12975845410628026</c:v>
                </c:pt>
                <c:pt idx="1182">
                  <c:v>0.14545893719806771</c:v>
                </c:pt>
                <c:pt idx="1183">
                  <c:v>0.13449275362318841</c:v>
                </c:pt>
                <c:pt idx="1184">
                  <c:v>0.13458937198067639</c:v>
                </c:pt>
                <c:pt idx="1185">
                  <c:v>0.13545893719806759</c:v>
                </c:pt>
                <c:pt idx="1186">
                  <c:v>0.12975845410628026</c:v>
                </c:pt>
                <c:pt idx="1187">
                  <c:v>0.13797101449275365</c:v>
                </c:pt>
                <c:pt idx="1188">
                  <c:v>0.14048309178743967</c:v>
                </c:pt>
                <c:pt idx="1189">
                  <c:v>0.136280193236715</c:v>
                </c:pt>
                <c:pt idx="1190">
                  <c:v>0.12275362318840578</c:v>
                </c:pt>
                <c:pt idx="1191">
                  <c:v>0.13516908212560383</c:v>
                </c:pt>
                <c:pt idx="1192">
                  <c:v>0.12227053140096619</c:v>
                </c:pt>
                <c:pt idx="1193">
                  <c:v>0.13323671497584547</c:v>
                </c:pt>
                <c:pt idx="1194">
                  <c:v>0.12541062801932371</c:v>
                </c:pt>
                <c:pt idx="1195">
                  <c:v>0.12202898550724633</c:v>
                </c:pt>
                <c:pt idx="1196">
                  <c:v>0.12565217391304342</c:v>
                </c:pt>
                <c:pt idx="1197">
                  <c:v>0.11985507246376813</c:v>
                </c:pt>
                <c:pt idx="1198">
                  <c:v>0.12599033816425126</c:v>
                </c:pt>
                <c:pt idx="1199">
                  <c:v>0.11729468599033817</c:v>
                </c:pt>
                <c:pt idx="1200">
                  <c:v>0.11260869565217392</c:v>
                </c:pt>
                <c:pt idx="1201">
                  <c:v>0.11748792270531398</c:v>
                </c:pt>
                <c:pt idx="1202">
                  <c:v>0.11574879227053143</c:v>
                </c:pt>
                <c:pt idx="1203">
                  <c:v>0.11826086956521734</c:v>
                </c:pt>
                <c:pt idx="1204">
                  <c:v>0.11231884057971014</c:v>
                </c:pt>
                <c:pt idx="1205">
                  <c:v>0.12371980676328509</c:v>
                </c:pt>
                <c:pt idx="1206">
                  <c:v>0.12033816425120772</c:v>
                </c:pt>
                <c:pt idx="1207">
                  <c:v>0.10555555555555553</c:v>
                </c:pt>
                <c:pt idx="1208">
                  <c:v>8.7971014492753657E-2</c:v>
                </c:pt>
                <c:pt idx="1209">
                  <c:v>8.2801932367149694E-2</c:v>
                </c:pt>
                <c:pt idx="1210">
                  <c:v>8.6859903381642456E-2</c:v>
                </c:pt>
                <c:pt idx="1211">
                  <c:v>9.830917874396132E-2</c:v>
                </c:pt>
                <c:pt idx="1212">
                  <c:v>8.7971014492753657E-2</c:v>
                </c:pt>
                <c:pt idx="1213">
                  <c:v>8.3091787439613471E-2</c:v>
                </c:pt>
                <c:pt idx="1214">
                  <c:v>8.2367149758454161E-2</c:v>
                </c:pt>
                <c:pt idx="1215">
                  <c:v>8.3913043478260896E-2</c:v>
                </c:pt>
                <c:pt idx="1216">
                  <c:v>8.7294685990338128E-2</c:v>
                </c:pt>
                <c:pt idx="1217">
                  <c:v>7.4589371980676319E-2</c:v>
                </c:pt>
                <c:pt idx="1218">
                  <c:v>7.6811594202898584E-2</c:v>
                </c:pt>
                <c:pt idx="1219">
                  <c:v>8.2657004830917938E-2</c:v>
                </c:pt>
                <c:pt idx="1220">
                  <c:v>6.2125603864734362E-2</c:v>
                </c:pt>
                <c:pt idx="1221">
                  <c:v>6.5024154589372024E-2</c:v>
                </c:pt>
                <c:pt idx="1222">
                  <c:v>2.579710144927538E-2</c:v>
                </c:pt>
                <c:pt idx="1223">
                  <c:v>2.2077294685990304E-2</c:v>
                </c:pt>
                <c:pt idx="1224">
                  <c:v>3.0483091787439624E-2</c:v>
                </c:pt>
                <c:pt idx="1225">
                  <c:v>7.4879227053140643E-3</c:v>
                </c:pt>
                <c:pt idx="1226">
                  <c:v>1.0193236714975911E-2</c:v>
                </c:pt>
                <c:pt idx="1227">
                  <c:v>1.787439613526592E-3</c:v>
                </c:pt>
                <c:pt idx="1228">
                  <c:v>-1.0434782608695636E-2</c:v>
                </c:pt>
                <c:pt idx="1229">
                  <c:v>-5.7004830917874727E-3</c:v>
                </c:pt>
                <c:pt idx="1230">
                  <c:v>8.0676328502414848E-3</c:v>
                </c:pt>
                <c:pt idx="1231">
                  <c:v>6.038647342995169E-3</c:v>
                </c:pt>
                <c:pt idx="1232">
                  <c:v>-4.1545893719807424E-3</c:v>
                </c:pt>
                <c:pt idx="1233">
                  <c:v>1.9082125603864679E-2</c:v>
                </c:pt>
                <c:pt idx="1234">
                  <c:v>3.0289855072463817E-2</c:v>
                </c:pt>
                <c:pt idx="1235">
                  <c:v>2.0869565217391271E-2</c:v>
                </c:pt>
                <c:pt idx="1236">
                  <c:v>2.4444444444444456E-2</c:v>
                </c:pt>
                <c:pt idx="1237">
                  <c:v>2.5314009661835793E-2</c:v>
                </c:pt>
                <c:pt idx="1238">
                  <c:v>4.0724637681159456E-2</c:v>
                </c:pt>
                <c:pt idx="1239">
                  <c:v>3.1159420289855019E-2</c:v>
                </c:pt>
                <c:pt idx="1240">
                  <c:v>3.8792270531400969E-2</c:v>
                </c:pt>
                <c:pt idx="1241">
                  <c:v>3.3333333333333361E-2</c:v>
                </c:pt>
                <c:pt idx="1242">
                  <c:v>3.5120772946859953E-2</c:v>
                </c:pt>
                <c:pt idx="1243">
                  <c:v>3.5748792270531425E-2</c:v>
                </c:pt>
                <c:pt idx="1244">
                  <c:v>4.3381642512077247E-2</c:v>
                </c:pt>
                <c:pt idx="1245">
                  <c:v>2.2125603864734361E-2</c:v>
                </c:pt>
                <c:pt idx="1246">
                  <c:v>2.6956521739130494E-2</c:v>
                </c:pt>
                <c:pt idx="1247">
                  <c:v>1.9468599033816432E-2</c:v>
                </c:pt>
                <c:pt idx="1248">
                  <c:v>8.260869565217429E-3</c:v>
                </c:pt>
                <c:pt idx="1249">
                  <c:v>1.3333333333333289E-2</c:v>
                </c:pt>
                <c:pt idx="1250">
                  <c:v>4.4927536231884387E-3</c:v>
                </c:pt>
                <c:pt idx="1251">
                  <c:v>4.0579710144927703E-3</c:v>
                </c:pt>
                <c:pt idx="1252">
                  <c:v>-8.6956521739133734E-4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C1C-441A-933A-29620D311CBD}"/>
            </c:ext>
          </c:extLst>
        </c:ser>
        <c:ser>
          <c:idx val="2"/>
          <c:order val="2"/>
          <c:tx>
            <c:v>YUM</c:v>
          </c:tx>
          <c:spPr>
            <a:ln w="9525" cmpd="sng"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'Share Price Performance'!$AF$3:$AF$1255</c:f>
              <c:numCache>
                <c:formatCode>m/d/yyyy</c:formatCode>
                <c:ptCount val="1253"/>
                <c:pt idx="0">
                  <c:v>46045</c:v>
                </c:pt>
                <c:pt idx="1">
                  <c:v>46044</c:v>
                </c:pt>
                <c:pt idx="2">
                  <c:v>46043</c:v>
                </c:pt>
                <c:pt idx="3">
                  <c:v>46042</c:v>
                </c:pt>
                <c:pt idx="4">
                  <c:v>46038</c:v>
                </c:pt>
                <c:pt idx="5">
                  <c:v>46037</c:v>
                </c:pt>
                <c:pt idx="6">
                  <c:v>46036</c:v>
                </c:pt>
                <c:pt idx="7">
                  <c:v>46035</c:v>
                </c:pt>
                <c:pt idx="8">
                  <c:v>46034</c:v>
                </c:pt>
                <c:pt idx="9">
                  <c:v>46031</c:v>
                </c:pt>
                <c:pt idx="10">
                  <c:v>46030</c:v>
                </c:pt>
                <c:pt idx="11">
                  <c:v>46029</c:v>
                </c:pt>
                <c:pt idx="12">
                  <c:v>46028</c:v>
                </c:pt>
                <c:pt idx="13">
                  <c:v>46027</c:v>
                </c:pt>
                <c:pt idx="14">
                  <c:v>46024</c:v>
                </c:pt>
                <c:pt idx="15">
                  <c:v>46022</c:v>
                </c:pt>
                <c:pt idx="16">
                  <c:v>46021</c:v>
                </c:pt>
                <c:pt idx="17">
                  <c:v>46020</c:v>
                </c:pt>
                <c:pt idx="18">
                  <c:v>46017</c:v>
                </c:pt>
                <c:pt idx="19">
                  <c:v>46015</c:v>
                </c:pt>
                <c:pt idx="20">
                  <c:v>46014</c:v>
                </c:pt>
                <c:pt idx="21">
                  <c:v>46013</c:v>
                </c:pt>
                <c:pt idx="22">
                  <c:v>46010</c:v>
                </c:pt>
                <c:pt idx="23">
                  <c:v>46009</c:v>
                </c:pt>
                <c:pt idx="24">
                  <c:v>46008</c:v>
                </c:pt>
                <c:pt idx="25">
                  <c:v>46007</c:v>
                </c:pt>
                <c:pt idx="26">
                  <c:v>46006</c:v>
                </c:pt>
                <c:pt idx="27">
                  <c:v>46003</c:v>
                </c:pt>
                <c:pt idx="28">
                  <c:v>46002</c:v>
                </c:pt>
                <c:pt idx="29">
                  <c:v>46001</c:v>
                </c:pt>
                <c:pt idx="30">
                  <c:v>46000</c:v>
                </c:pt>
                <c:pt idx="31">
                  <c:v>45999</c:v>
                </c:pt>
                <c:pt idx="32">
                  <c:v>45996</c:v>
                </c:pt>
                <c:pt idx="33">
                  <c:v>45995</c:v>
                </c:pt>
                <c:pt idx="34">
                  <c:v>45994</c:v>
                </c:pt>
                <c:pt idx="35">
                  <c:v>45993</c:v>
                </c:pt>
                <c:pt idx="36">
                  <c:v>45992</c:v>
                </c:pt>
                <c:pt idx="37">
                  <c:v>45989</c:v>
                </c:pt>
                <c:pt idx="38">
                  <c:v>45987</c:v>
                </c:pt>
                <c:pt idx="39">
                  <c:v>45986</c:v>
                </c:pt>
                <c:pt idx="40">
                  <c:v>45985</c:v>
                </c:pt>
                <c:pt idx="41">
                  <c:v>45982</c:v>
                </c:pt>
                <c:pt idx="42">
                  <c:v>45981</c:v>
                </c:pt>
                <c:pt idx="43">
                  <c:v>45980</c:v>
                </c:pt>
                <c:pt idx="44">
                  <c:v>45979</c:v>
                </c:pt>
                <c:pt idx="45">
                  <c:v>45978</c:v>
                </c:pt>
                <c:pt idx="46">
                  <c:v>45975</c:v>
                </c:pt>
                <c:pt idx="47">
                  <c:v>45974</c:v>
                </c:pt>
                <c:pt idx="48">
                  <c:v>45973</c:v>
                </c:pt>
                <c:pt idx="49">
                  <c:v>45972</c:v>
                </c:pt>
                <c:pt idx="50">
                  <c:v>45971</c:v>
                </c:pt>
                <c:pt idx="51">
                  <c:v>45968</c:v>
                </c:pt>
                <c:pt idx="52">
                  <c:v>45967</c:v>
                </c:pt>
                <c:pt idx="53">
                  <c:v>45966</c:v>
                </c:pt>
                <c:pt idx="54">
                  <c:v>45965</c:v>
                </c:pt>
                <c:pt idx="55">
                  <c:v>45964</c:v>
                </c:pt>
                <c:pt idx="56">
                  <c:v>45961</c:v>
                </c:pt>
                <c:pt idx="57">
                  <c:v>45960</c:v>
                </c:pt>
                <c:pt idx="58">
                  <c:v>45959</c:v>
                </c:pt>
                <c:pt idx="59">
                  <c:v>45958</c:v>
                </c:pt>
                <c:pt idx="60">
                  <c:v>45957</c:v>
                </c:pt>
                <c:pt idx="61">
                  <c:v>45954</c:v>
                </c:pt>
                <c:pt idx="62">
                  <c:v>45953</c:v>
                </c:pt>
                <c:pt idx="63">
                  <c:v>45952</c:v>
                </c:pt>
                <c:pt idx="64">
                  <c:v>45951</c:v>
                </c:pt>
                <c:pt idx="65">
                  <c:v>45950</c:v>
                </c:pt>
                <c:pt idx="66">
                  <c:v>45947</c:v>
                </c:pt>
                <c:pt idx="67">
                  <c:v>45946</c:v>
                </c:pt>
                <c:pt idx="68">
                  <c:v>45945</c:v>
                </c:pt>
                <c:pt idx="69">
                  <c:v>45944</c:v>
                </c:pt>
                <c:pt idx="70">
                  <c:v>45943</c:v>
                </c:pt>
                <c:pt idx="71">
                  <c:v>45940</c:v>
                </c:pt>
                <c:pt idx="72">
                  <c:v>45939</c:v>
                </c:pt>
                <c:pt idx="73">
                  <c:v>45938</c:v>
                </c:pt>
                <c:pt idx="74">
                  <c:v>45937</c:v>
                </c:pt>
                <c:pt idx="75">
                  <c:v>45936</c:v>
                </c:pt>
                <c:pt idx="76">
                  <c:v>45933</c:v>
                </c:pt>
                <c:pt idx="77">
                  <c:v>45932</c:v>
                </c:pt>
                <c:pt idx="78">
                  <c:v>45931</c:v>
                </c:pt>
                <c:pt idx="79">
                  <c:v>45930</c:v>
                </c:pt>
                <c:pt idx="80">
                  <c:v>45929</c:v>
                </c:pt>
                <c:pt idx="81">
                  <c:v>45926</c:v>
                </c:pt>
                <c:pt idx="82">
                  <c:v>45925</c:v>
                </c:pt>
                <c:pt idx="83">
                  <c:v>45924</c:v>
                </c:pt>
                <c:pt idx="84">
                  <c:v>45923</c:v>
                </c:pt>
                <c:pt idx="85">
                  <c:v>45922</c:v>
                </c:pt>
                <c:pt idx="86">
                  <c:v>45919</c:v>
                </c:pt>
                <c:pt idx="87">
                  <c:v>45918</c:v>
                </c:pt>
                <c:pt idx="88">
                  <c:v>45917</c:v>
                </c:pt>
                <c:pt idx="89">
                  <c:v>45916</c:v>
                </c:pt>
                <c:pt idx="90">
                  <c:v>45915</c:v>
                </c:pt>
                <c:pt idx="91">
                  <c:v>45912</c:v>
                </c:pt>
                <c:pt idx="92">
                  <c:v>45911</c:v>
                </c:pt>
                <c:pt idx="93">
                  <c:v>45910</c:v>
                </c:pt>
                <c:pt idx="94">
                  <c:v>45909</c:v>
                </c:pt>
                <c:pt idx="95">
                  <c:v>45908</c:v>
                </c:pt>
                <c:pt idx="96">
                  <c:v>45905</c:v>
                </c:pt>
                <c:pt idx="97">
                  <c:v>45904</c:v>
                </c:pt>
                <c:pt idx="98">
                  <c:v>45903</c:v>
                </c:pt>
                <c:pt idx="99">
                  <c:v>45902</c:v>
                </c:pt>
                <c:pt idx="100">
                  <c:v>45898</c:v>
                </c:pt>
                <c:pt idx="101">
                  <c:v>45897</c:v>
                </c:pt>
                <c:pt idx="102">
                  <c:v>45896</c:v>
                </c:pt>
                <c:pt idx="103">
                  <c:v>45895</c:v>
                </c:pt>
                <c:pt idx="104">
                  <c:v>45894</c:v>
                </c:pt>
                <c:pt idx="105">
                  <c:v>45891</c:v>
                </c:pt>
                <c:pt idx="106">
                  <c:v>45890</c:v>
                </c:pt>
                <c:pt idx="107">
                  <c:v>45889</c:v>
                </c:pt>
                <c:pt idx="108">
                  <c:v>45888</c:v>
                </c:pt>
                <c:pt idx="109">
                  <c:v>45887</c:v>
                </c:pt>
                <c:pt idx="110">
                  <c:v>45884</c:v>
                </c:pt>
                <c:pt idx="111">
                  <c:v>45883</c:v>
                </c:pt>
                <c:pt idx="112">
                  <c:v>45882</c:v>
                </c:pt>
                <c:pt idx="113">
                  <c:v>45881</c:v>
                </c:pt>
                <c:pt idx="114">
                  <c:v>45880</c:v>
                </c:pt>
                <c:pt idx="115">
                  <c:v>45877</c:v>
                </c:pt>
                <c:pt idx="116">
                  <c:v>45876</c:v>
                </c:pt>
                <c:pt idx="117">
                  <c:v>45875</c:v>
                </c:pt>
                <c:pt idx="118">
                  <c:v>45874</c:v>
                </c:pt>
                <c:pt idx="119">
                  <c:v>45873</c:v>
                </c:pt>
                <c:pt idx="120">
                  <c:v>45870</c:v>
                </c:pt>
                <c:pt idx="121">
                  <c:v>45869</c:v>
                </c:pt>
                <c:pt idx="122">
                  <c:v>45868</c:v>
                </c:pt>
                <c:pt idx="123">
                  <c:v>45867</c:v>
                </c:pt>
                <c:pt idx="124">
                  <c:v>45866</c:v>
                </c:pt>
                <c:pt idx="125">
                  <c:v>45863</c:v>
                </c:pt>
                <c:pt idx="126">
                  <c:v>45862</c:v>
                </c:pt>
                <c:pt idx="127">
                  <c:v>45861</c:v>
                </c:pt>
                <c:pt idx="128">
                  <c:v>45860</c:v>
                </c:pt>
                <c:pt idx="129">
                  <c:v>45859</c:v>
                </c:pt>
                <c:pt idx="130">
                  <c:v>45856</c:v>
                </c:pt>
                <c:pt idx="131">
                  <c:v>45855</c:v>
                </c:pt>
                <c:pt idx="132">
                  <c:v>45854</c:v>
                </c:pt>
                <c:pt idx="133">
                  <c:v>45853</c:v>
                </c:pt>
                <c:pt idx="134">
                  <c:v>45852</c:v>
                </c:pt>
                <c:pt idx="135">
                  <c:v>45849</c:v>
                </c:pt>
                <c:pt idx="136">
                  <c:v>45848</c:v>
                </c:pt>
                <c:pt idx="137">
                  <c:v>45847</c:v>
                </c:pt>
                <c:pt idx="138">
                  <c:v>45846</c:v>
                </c:pt>
                <c:pt idx="139">
                  <c:v>45845</c:v>
                </c:pt>
                <c:pt idx="140">
                  <c:v>45841</c:v>
                </c:pt>
                <c:pt idx="141">
                  <c:v>45840</c:v>
                </c:pt>
                <c:pt idx="142">
                  <c:v>45839</c:v>
                </c:pt>
                <c:pt idx="143">
                  <c:v>45838</c:v>
                </c:pt>
                <c:pt idx="144">
                  <c:v>45835</c:v>
                </c:pt>
                <c:pt idx="145">
                  <c:v>45834</c:v>
                </c:pt>
                <c:pt idx="146">
                  <c:v>45833</c:v>
                </c:pt>
                <c:pt idx="147">
                  <c:v>45832</c:v>
                </c:pt>
                <c:pt idx="148">
                  <c:v>45831</c:v>
                </c:pt>
                <c:pt idx="149">
                  <c:v>45828</c:v>
                </c:pt>
                <c:pt idx="150">
                  <c:v>45826</c:v>
                </c:pt>
                <c:pt idx="151">
                  <c:v>45825</c:v>
                </c:pt>
                <c:pt idx="152">
                  <c:v>45824</c:v>
                </c:pt>
                <c:pt idx="153">
                  <c:v>45821</c:v>
                </c:pt>
                <c:pt idx="154">
                  <c:v>45820</c:v>
                </c:pt>
                <c:pt idx="155">
                  <c:v>45819</c:v>
                </c:pt>
                <c:pt idx="156">
                  <c:v>45818</c:v>
                </c:pt>
                <c:pt idx="157">
                  <c:v>45817</c:v>
                </c:pt>
                <c:pt idx="158">
                  <c:v>45814</c:v>
                </c:pt>
                <c:pt idx="159">
                  <c:v>45813</c:v>
                </c:pt>
                <c:pt idx="160">
                  <c:v>45812</c:v>
                </c:pt>
                <c:pt idx="161">
                  <c:v>45811</c:v>
                </c:pt>
                <c:pt idx="162">
                  <c:v>45810</c:v>
                </c:pt>
                <c:pt idx="163">
                  <c:v>45807</c:v>
                </c:pt>
                <c:pt idx="164">
                  <c:v>45806</c:v>
                </c:pt>
                <c:pt idx="165">
                  <c:v>45805</c:v>
                </c:pt>
                <c:pt idx="166">
                  <c:v>45804</c:v>
                </c:pt>
                <c:pt idx="167">
                  <c:v>45800</c:v>
                </c:pt>
                <c:pt idx="168">
                  <c:v>45799</c:v>
                </c:pt>
                <c:pt idx="169">
                  <c:v>45798</c:v>
                </c:pt>
                <c:pt idx="170">
                  <c:v>45797</c:v>
                </c:pt>
                <c:pt idx="171">
                  <c:v>45796</c:v>
                </c:pt>
                <c:pt idx="172">
                  <c:v>45793</c:v>
                </c:pt>
                <c:pt idx="173">
                  <c:v>45792</c:v>
                </c:pt>
                <c:pt idx="174">
                  <c:v>45791</c:v>
                </c:pt>
                <c:pt idx="175">
                  <c:v>45790</c:v>
                </c:pt>
                <c:pt idx="176">
                  <c:v>45789</c:v>
                </c:pt>
                <c:pt idx="177">
                  <c:v>45786</c:v>
                </c:pt>
                <c:pt idx="178">
                  <c:v>45785</c:v>
                </c:pt>
                <c:pt idx="179">
                  <c:v>45784</c:v>
                </c:pt>
                <c:pt idx="180">
                  <c:v>45783</c:v>
                </c:pt>
                <c:pt idx="181">
                  <c:v>45782</c:v>
                </c:pt>
                <c:pt idx="182">
                  <c:v>45779</c:v>
                </c:pt>
                <c:pt idx="183">
                  <c:v>45778</c:v>
                </c:pt>
                <c:pt idx="184">
                  <c:v>45777</c:v>
                </c:pt>
                <c:pt idx="185">
                  <c:v>45776</c:v>
                </c:pt>
                <c:pt idx="186">
                  <c:v>45775</c:v>
                </c:pt>
                <c:pt idx="187">
                  <c:v>45772</c:v>
                </c:pt>
                <c:pt idx="188">
                  <c:v>45771</c:v>
                </c:pt>
                <c:pt idx="189">
                  <c:v>45770</c:v>
                </c:pt>
                <c:pt idx="190">
                  <c:v>45769</c:v>
                </c:pt>
                <c:pt idx="191">
                  <c:v>45768</c:v>
                </c:pt>
                <c:pt idx="192">
                  <c:v>45764</c:v>
                </c:pt>
                <c:pt idx="193">
                  <c:v>45763</c:v>
                </c:pt>
                <c:pt idx="194">
                  <c:v>45762</c:v>
                </c:pt>
                <c:pt idx="195">
                  <c:v>45761</c:v>
                </c:pt>
                <c:pt idx="196">
                  <c:v>45758</c:v>
                </c:pt>
                <c:pt idx="197">
                  <c:v>45757</c:v>
                </c:pt>
                <c:pt idx="198">
                  <c:v>45756</c:v>
                </c:pt>
                <c:pt idx="199">
                  <c:v>45755</c:v>
                </c:pt>
                <c:pt idx="200">
                  <c:v>45754</c:v>
                </c:pt>
                <c:pt idx="201">
                  <c:v>45751</c:v>
                </c:pt>
                <c:pt idx="202">
                  <c:v>45750</c:v>
                </c:pt>
                <c:pt idx="203">
                  <c:v>45749</c:v>
                </c:pt>
                <c:pt idx="204">
                  <c:v>45748</c:v>
                </c:pt>
                <c:pt idx="205">
                  <c:v>45747</c:v>
                </c:pt>
                <c:pt idx="206">
                  <c:v>45744</c:v>
                </c:pt>
                <c:pt idx="207">
                  <c:v>45743</c:v>
                </c:pt>
                <c:pt idx="208">
                  <c:v>45742</c:v>
                </c:pt>
                <c:pt idx="209">
                  <c:v>45741</c:v>
                </c:pt>
                <c:pt idx="210">
                  <c:v>45740</c:v>
                </c:pt>
                <c:pt idx="211">
                  <c:v>45737</c:v>
                </c:pt>
                <c:pt idx="212">
                  <c:v>45736</c:v>
                </c:pt>
                <c:pt idx="213">
                  <c:v>45735</c:v>
                </c:pt>
                <c:pt idx="214">
                  <c:v>45734</c:v>
                </c:pt>
                <c:pt idx="215">
                  <c:v>45733</c:v>
                </c:pt>
                <c:pt idx="216">
                  <c:v>45730</c:v>
                </c:pt>
                <c:pt idx="217">
                  <c:v>45729</c:v>
                </c:pt>
                <c:pt idx="218">
                  <c:v>45728</c:v>
                </c:pt>
                <c:pt idx="219">
                  <c:v>45727</c:v>
                </c:pt>
                <c:pt idx="220">
                  <c:v>45726</c:v>
                </c:pt>
                <c:pt idx="221">
                  <c:v>45723</c:v>
                </c:pt>
                <c:pt idx="222">
                  <c:v>45722</c:v>
                </c:pt>
                <c:pt idx="223">
                  <c:v>45721</c:v>
                </c:pt>
                <c:pt idx="224">
                  <c:v>45720</c:v>
                </c:pt>
                <c:pt idx="225">
                  <c:v>45719</c:v>
                </c:pt>
                <c:pt idx="226">
                  <c:v>45716</c:v>
                </c:pt>
                <c:pt idx="227">
                  <c:v>45715</c:v>
                </c:pt>
                <c:pt idx="228">
                  <c:v>45714</c:v>
                </c:pt>
                <c:pt idx="229">
                  <c:v>45713</c:v>
                </c:pt>
                <c:pt idx="230">
                  <c:v>45712</c:v>
                </c:pt>
                <c:pt idx="231">
                  <c:v>45709</c:v>
                </c:pt>
                <c:pt idx="232">
                  <c:v>45708</c:v>
                </c:pt>
                <c:pt idx="233">
                  <c:v>45707</c:v>
                </c:pt>
                <c:pt idx="234">
                  <c:v>45706</c:v>
                </c:pt>
                <c:pt idx="235">
                  <c:v>45702</c:v>
                </c:pt>
                <c:pt idx="236">
                  <c:v>45701</c:v>
                </c:pt>
                <c:pt idx="237">
                  <c:v>45700</c:v>
                </c:pt>
                <c:pt idx="238">
                  <c:v>45699</c:v>
                </c:pt>
                <c:pt idx="239">
                  <c:v>45698</c:v>
                </c:pt>
                <c:pt idx="240">
                  <c:v>45695</c:v>
                </c:pt>
                <c:pt idx="241">
                  <c:v>45694</c:v>
                </c:pt>
                <c:pt idx="242">
                  <c:v>45693</c:v>
                </c:pt>
                <c:pt idx="243">
                  <c:v>45692</c:v>
                </c:pt>
                <c:pt idx="244">
                  <c:v>45691</c:v>
                </c:pt>
                <c:pt idx="245">
                  <c:v>45688</c:v>
                </c:pt>
                <c:pt idx="246">
                  <c:v>45687</c:v>
                </c:pt>
                <c:pt idx="247">
                  <c:v>45686</c:v>
                </c:pt>
                <c:pt idx="248">
                  <c:v>45685</c:v>
                </c:pt>
                <c:pt idx="249">
                  <c:v>45684</c:v>
                </c:pt>
                <c:pt idx="250">
                  <c:v>45681</c:v>
                </c:pt>
                <c:pt idx="251">
                  <c:v>45680</c:v>
                </c:pt>
                <c:pt idx="252">
                  <c:v>45679</c:v>
                </c:pt>
                <c:pt idx="253">
                  <c:v>45678</c:v>
                </c:pt>
                <c:pt idx="254">
                  <c:v>45674</c:v>
                </c:pt>
                <c:pt idx="255">
                  <c:v>45673</c:v>
                </c:pt>
                <c:pt idx="256">
                  <c:v>45672</c:v>
                </c:pt>
                <c:pt idx="257">
                  <c:v>45671</c:v>
                </c:pt>
                <c:pt idx="258">
                  <c:v>45670</c:v>
                </c:pt>
                <c:pt idx="259">
                  <c:v>45667</c:v>
                </c:pt>
                <c:pt idx="260">
                  <c:v>45665</c:v>
                </c:pt>
                <c:pt idx="261">
                  <c:v>45664</c:v>
                </c:pt>
                <c:pt idx="262">
                  <c:v>45663</c:v>
                </c:pt>
                <c:pt idx="263">
                  <c:v>45660</c:v>
                </c:pt>
                <c:pt idx="264">
                  <c:v>45659</c:v>
                </c:pt>
                <c:pt idx="265">
                  <c:v>45657</c:v>
                </c:pt>
                <c:pt idx="266">
                  <c:v>45656</c:v>
                </c:pt>
                <c:pt idx="267">
                  <c:v>45653</c:v>
                </c:pt>
                <c:pt idx="268">
                  <c:v>45652</c:v>
                </c:pt>
                <c:pt idx="269">
                  <c:v>45650</c:v>
                </c:pt>
                <c:pt idx="270">
                  <c:v>45649</c:v>
                </c:pt>
                <c:pt idx="271">
                  <c:v>45646</c:v>
                </c:pt>
                <c:pt idx="272">
                  <c:v>45645</c:v>
                </c:pt>
                <c:pt idx="273">
                  <c:v>45644</c:v>
                </c:pt>
                <c:pt idx="274">
                  <c:v>45643</c:v>
                </c:pt>
                <c:pt idx="275">
                  <c:v>45642</c:v>
                </c:pt>
                <c:pt idx="276">
                  <c:v>45639</c:v>
                </c:pt>
                <c:pt idx="277">
                  <c:v>45638</c:v>
                </c:pt>
                <c:pt idx="278">
                  <c:v>45637</c:v>
                </c:pt>
                <c:pt idx="279">
                  <c:v>45636</c:v>
                </c:pt>
                <c:pt idx="280">
                  <c:v>45635</c:v>
                </c:pt>
                <c:pt idx="281">
                  <c:v>45632</c:v>
                </c:pt>
                <c:pt idx="282">
                  <c:v>45631</c:v>
                </c:pt>
                <c:pt idx="283">
                  <c:v>45630</c:v>
                </c:pt>
                <c:pt idx="284">
                  <c:v>45629</c:v>
                </c:pt>
                <c:pt idx="285">
                  <c:v>45628</c:v>
                </c:pt>
                <c:pt idx="286">
                  <c:v>45625</c:v>
                </c:pt>
                <c:pt idx="287">
                  <c:v>45623</c:v>
                </c:pt>
                <c:pt idx="288">
                  <c:v>45622</c:v>
                </c:pt>
                <c:pt idx="289">
                  <c:v>45621</c:v>
                </c:pt>
                <c:pt idx="290">
                  <c:v>45618</c:v>
                </c:pt>
                <c:pt idx="291">
                  <c:v>45617</c:v>
                </c:pt>
                <c:pt idx="292">
                  <c:v>45616</c:v>
                </c:pt>
                <c:pt idx="293">
                  <c:v>45615</c:v>
                </c:pt>
                <c:pt idx="294">
                  <c:v>45614</c:v>
                </c:pt>
                <c:pt idx="295">
                  <c:v>45611</c:v>
                </c:pt>
                <c:pt idx="296">
                  <c:v>45610</c:v>
                </c:pt>
                <c:pt idx="297">
                  <c:v>45609</c:v>
                </c:pt>
                <c:pt idx="298">
                  <c:v>45608</c:v>
                </c:pt>
                <c:pt idx="299">
                  <c:v>45607</c:v>
                </c:pt>
                <c:pt idx="300">
                  <c:v>45604</c:v>
                </c:pt>
                <c:pt idx="301">
                  <c:v>45603</c:v>
                </c:pt>
                <c:pt idx="302">
                  <c:v>45602</c:v>
                </c:pt>
                <c:pt idx="303">
                  <c:v>45601</c:v>
                </c:pt>
                <c:pt idx="304">
                  <c:v>45600</c:v>
                </c:pt>
                <c:pt idx="305">
                  <c:v>45597</c:v>
                </c:pt>
                <c:pt idx="306">
                  <c:v>45596</c:v>
                </c:pt>
                <c:pt idx="307">
                  <c:v>45595</c:v>
                </c:pt>
                <c:pt idx="308">
                  <c:v>45594</c:v>
                </c:pt>
                <c:pt idx="309">
                  <c:v>45593</c:v>
                </c:pt>
                <c:pt idx="310">
                  <c:v>45590</c:v>
                </c:pt>
                <c:pt idx="311">
                  <c:v>45589</c:v>
                </c:pt>
                <c:pt idx="312">
                  <c:v>45588</c:v>
                </c:pt>
                <c:pt idx="313">
                  <c:v>45587</c:v>
                </c:pt>
                <c:pt idx="314">
                  <c:v>45586</c:v>
                </c:pt>
                <c:pt idx="315">
                  <c:v>45583</c:v>
                </c:pt>
                <c:pt idx="316">
                  <c:v>45582</c:v>
                </c:pt>
                <c:pt idx="317">
                  <c:v>45581</c:v>
                </c:pt>
                <c:pt idx="318">
                  <c:v>45580</c:v>
                </c:pt>
                <c:pt idx="319">
                  <c:v>45579</c:v>
                </c:pt>
                <c:pt idx="320">
                  <c:v>45576</c:v>
                </c:pt>
                <c:pt idx="321">
                  <c:v>45575</c:v>
                </c:pt>
                <c:pt idx="322">
                  <c:v>45574</c:v>
                </c:pt>
                <c:pt idx="323">
                  <c:v>45573</c:v>
                </c:pt>
                <c:pt idx="324">
                  <c:v>45572</c:v>
                </c:pt>
                <c:pt idx="325">
                  <c:v>45569</c:v>
                </c:pt>
                <c:pt idx="326">
                  <c:v>45568</c:v>
                </c:pt>
                <c:pt idx="327">
                  <c:v>45567</c:v>
                </c:pt>
                <c:pt idx="328">
                  <c:v>45566</c:v>
                </c:pt>
                <c:pt idx="329">
                  <c:v>45565</c:v>
                </c:pt>
                <c:pt idx="330">
                  <c:v>45562</c:v>
                </c:pt>
                <c:pt idx="331">
                  <c:v>45561</c:v>
                </c:pt>
                <c:pt idx="332">
                  <c:v>45560</c:v>
                </c:pt>
                <c:pt idx="333">
                  <c:v>45559</c:v>
                </c:pt>
                <c:pt idx="334">
                  <c:v>45558</c:v>
                </c:pt>
                <c:pt idx="335">
                  <c:v>45555</c:v>
                </c:pt>
                <c:pt idx="336">
                  <c:v>45554</c:v>
                </c:pt>
                <c:pt idx="337">
                  <c:v>45553</c:v>
                </c:pt>
                <c:pt idx="338">
                  <c:v>45552</c:v>
                </c:pt>
                <c:pt idx="339">
                  <c:v>45551</c:v>
                </c:pt>
                <c:pt idx="340">
                  <c:v>45548</c:v>
                </c:pt>
                <c:pt idx="341">
                  <c:v>45547</c:v>
                </c:pt>
                <c:pt idx="342">
                  <c:v>45546</c:v>
                </c:pt>
                <c:pt idx="343">
                  <c:v>45545</c:v>
                </c:pt>
                <c:pt idx="344">
                  <c:v>45544</c:v>
                </c:pt>
                <c:pt idx="345">
                  <c:v>45541</c:v>
                </c:pt>
                <c:pt idx="346">
                  <c:v>45540</c:v>
                </c:pt>
                <c:pt idx="347">
                  <c:v>45539</c:v>
                </c:pt>
                <c:pt idx="348">
                  <c:v>45538</c:v>
                </c:pt>
                <c:pt idx="349">
                  <c:v>45534</c:v>
                </c:pt>
                <c:pt idx="350">
                  <c:v>45533</c:v>
                </c:pt>
                <c:pt idx="351">
                  <c:v>45532</c:v>
                </c:pt>
                <c:pt idx="352">
                  <c:v>45531</c:v>
                </c:pt>
                <c:pt idx="353">
                  <c:v>45530</c:v>
                </c:pt>
                <c:pt idx="354">
                  <c:v>45527</c:v>
                </c:pt>
                <c:pt idx="355">
                  <c:v>45526</c:v>
                </c:pt>
                <c:pt idx="356">
                  <c:v>45525</c:v>
                </c:pt>
                <c:pt idx="357">
                  <c:v>45524</c:v>
                </c:pt>
                <c:pt idx="358">
                  <c:v>45523</c:v>
                </c:pt>
                <c:pt idx="359">
                  <c:v>45520</c:v>
                </c:pt>
                <c:pt idx="360">
                  <c:v>45519</c:v>
                </c:pt>
                <c:pt idx="361">
                  <c:v>45518</c:v>
                </c:pt>
                <c:pt idx="362">
                  <c:v>45517</c:v>
                </c:pt>
                <c:pt idx="363">
                  <c:v>45516</c:v>
                </c:pt>
                <c:pt idx="364">
                  <c:v>45513</c:v>
                </c:pt>
                <c:pt idx="365">
                  <c:v>45512</c:v>
                </c:pt>
                <c:pt idx="366">
                  <c:v>45511</c:v>
                </c:pt>
                <c:pt idx="367">
                  <c:v>45510</c:v>
                </c:pt>
                <c:pt idx="368">
                  <c:v>45509</c:v>
                </c:pt>
                <c:pt idx="369">
                  <c:v>45506</c:v>
                </c:pt>
                <c:pt idx="370">
                  <c:v>45505</c:v>
                </c:pt>
                <c:pt idx="371">
                  <c:v>45504</c:v>
                </c:pt>
                <c:pt idx="372">
                  <c:v>45503</c:v>
                </c:pt>
                <c:pt idx="373">
                  <c:v>45502</c:v>
                </c:pt>
                <c:pt idx="374">
                  <c:v>45499</c:v>
                </c:pt>
                <c:pt idx="375">
                  <c:v>45498</c:v>
                </c:pt>
                <c:pt idx="376">
                  <c:v>45497</c:v>
                </c:pt>
                <c:pt idx="377">
                  <c:v>45496</c:v>
                </c:pt>
                <c:pt idx="378">
                  <c:v>45495</c:v>
                </c:pt>
                <c:pt idx="379">
                  <c:v>45492</c:v>
                </c:pt>
                <c:pt idx="380">
                  <c:v>45491</c:v>
                </c:pt>
                <c:pt idx="381">
                  <c:v>45490</c:v>
                </c:pt>
                <c:pt idx="382">
                  <c:v>45489</c:v>
                </c:pt>
                <c:pt idx="383">
                  <c:v>45488</c:v>
                </c:pt>
                <c:pt idx="384">
                  <c:v>45485</c:v>
                </c:pt>
                <c:pt idx="385">
                  <c:v>45484</c:v>
                </c:pt>
                <c:pt idx="386">
                  <c:v>45483</c:v>
                </c:pt>
                <c:pt idx="387">
                  <c:v>45482</c:v>
                </c:pt>
                <c:pt idx="388">
                  <c:v>45481</c:v>
                </c:pt>
                <c:pt idx="389">
                  <c:v>45478</c:v>
                </c:pt>
                <c:pt idx="390">
                  <c:v>45476</c:v>
                </c:pt>
                <c:pt idx="391">
                  <c:v>45475</c:v>
                </c:pt>
                <c:pt idx="392">
                  <c:v>45474</c:v>
                </c:pt>
                <c:pt idx="393">
                  <c:v>45471</c:v>
                </c:pt>
                <c:pt idx="394">
                  <c:v>45470</c:v>
                </c:pt>
                <c:pt idx="395">
                  <c:v>45469</c:v>
                </c:pt>
                <c:pt idx="396">
                  <c:v>45468</c:v>
                </c:pt>
                <c:pt idx="397">
                  <c:v>45467</c:v>
                </c:pt>
                <c:pt idx="398">
                  <c:v>45464</c:v>
                </c:pt>
                <c:pt idx="399">
                  <c:v>45463</c:v>
                </c:pt>
                <c:pt idx="400">
                  <c:v>45461</c:v>
                </c:pt>
                <c:pt idx="401">
                  <c:v>45460</c:v>
                </c:pt>
                <c:pt idx="402">
                  <c:v>45457</c:v>
                </c:pt>
                <c:pt idx="403">
                  <c:v>45456</c:v>
                </c:pt>
                <c:pt idx="404">
                  <c:v>45455</c:v>
                </c:pt>
                <c:pt idx="405">
                  <c:v>45454</c:v>
                </c:pt>
                <c:pt idx="406">
                  <c:v>45453</c:v>
                </c:pt>
                <c:pt idx="407">
                  <c:v>45450</c:v>
                </c:pt>
                <c:pt idx="408">
                  <c:v>45449</c:v>
                </c:pt>
                <c:pt idx="409">
                  <c:v>45448</c:v>
                </c:pt>
                <c:pt idx="410">
                  <c:v>45447</c:v>
                </c:pt>
                <c:pt idx="411">
                  <c:v>45446</c:v>
                </c:pt>
                <c:pt idx="412">
                  <c:v>45443</c:v>
                </c:pt>
                <c:pt idx="413">
                  <c:v>45442</c:v>
                </c:pt>
                <c:pt idx="414">
                  <c:v>45441</c:v>
                </c:pt>
                <c:pt idx="415">
                  <c:v>45440</c:v>
                </c:pt>
                <c:pt idx="416">
                  <c:v>45436</c:v>
                </c:pt>
                <c:pt idx="417">
                  <c:v>45435</c:v>
                </c:pt>
                <c:pt idx="418">
                  <c:v>45434</c:v>
                </c:pt>
                <c:pt idx="419">
                  <c:v>45433</c:v>
                </c:pt>
                <c:pt idx="420">
                  <c:v>45432</c:v>
                </c:pt>
                <c:pt idx="421">
                  <c:v>45429</c:v>
                </c:pt>
                <c:pt idx="422">
                  <c:v>45428</c:v>
                </c:pt>
                <c:pt idx="423">
                  <c:v>45427</c:v>
                </c:pt>
                <c:pt idx="424">
                  <c:v>45426</c:v>
                </c:pt>
                <c:pt idx="425">
                  <c:v>45425</c:v>
                </c:pt>
                <c:pt idx="426">
                  <c:v>45422</c:v>
                </c:pt>
                <c:pt idx="427">
                  <c:v>45421</c:v>
                </c:pt>
                <c:pt idx="428">
                  <c:v>45420</c:v>
                </c:pt>
                <c:pt idx="429">
                  <c:v>45419</c:v>
                </c:pt>
                <c:pt idx="430">
                  <c:v>45418</c:v>
                </c:pt>
                <c:pt idx="431">
                  <c:v>45415</c:v>
                </c:pt>
                <c:pt idx="432">
                  <c:v>45414</c:v>
                </c:pt>
                <c:pt idx="433">
                  <c:v>45413</c:v>
                </c:pt>
                <c:pt idx="434">
                  <c:v>45412</c:v>
                </c:pt>
                <c:pt idx="435">
                  <c:v>45411</c:v>
                </c:pt>
                <c:pt idx="436">
                  <c:v>45408</c:v>
                </c:pt>
                <c:pt idx="437">
                  <c:v>45407</c:v>
                </c:pt>
                <c:pt idx="438">
                  <c:v>45406</c:v>
                </c:pt>
                <c:pt idx="439">
                  <c:v>45405</c:v>
                </c:pt>
                <c:pt idx="440">
                  <c:v>45404</c:v>
                </c:pt>
                <c:pt idx="441">
                  <c:v>45401</c:v>
                </c:pt>
                <c:pt idx="442">
                  <c:v>45400</c:v>
                </c:pt>
                <c:pt idx="443">
                  <c:v>45399</c:v>
                </c:pt>
                <c:pt idx="444">
                  <c:v>45398</c:v>
                </c:pt>
                <c:pt idx="445">
                  <c:v>45397</c:v>
                </c:pt>
                <c:pt idx="446">
                  <c:v>45394</c:v>
                </c:pt>
                <c:pt idx="447">
                  <c:v>45393</c:v>
                </c:pt>
                <c:pt idx="448">
                  <c:v>45392</c:v>
                </c:pt>
                <c:pt idx="449">
                  <c:v>45391</c:v>
                </c:pt>
                <c:pt idx="450">
                  <c:v>45390</c:v>
                </c:pt>
                <c:pt idx="451">
                  <c:v>45387</c:v>
                </c:pt>
                <c:pt idx="452">
                  <c:v>45386</c:v>
                </c:pt>
                <c:pt idx="453">
                  <c:v>45385</c:v>
                </c:pt>
                <c:pt idx="454">
                  <c:v>45384</c:v>
                </c:pt>
                <c:pt idx="455">
                  <c:v>45383</c:v>
                </c:pt>
                <c:pt idx="456">
                  <c:v>45379</c:v>
                </c:pt>
                <c:pt idx="457">
                  <c:v>45378</c:v>
                </c:pt>
                <c:pt idx="458">
                  <c:v>45377</c:v>
                </c:pt>
                <c:pt idx="459">
                  <c:v>45376</c:v>
                </c:pt>
                <c:pt idx="460">
                  <c:v>45373</c:v>
                </c:pt>
                <c:pt idx="461">
                  <c:v>45372</c:v>
                </c:pt>
                <c:pt idx="462">
                  <c:v>45371</c:v>
                </c:pt>
                <c:pt idx="463">
                  <c:v>45370</c:v>
                </c:pt>
                <c:pt idx="464">
                  <c:v>45369</c:v>
                </c:pt>
                <c:pt idx="465">
                  <c:v>45366</c:v>
                </c:pt>
                <c:pt idx="466">
                  <c:v>45365</c:v>
                </c:pt>
                <c:pt idx="467">
                  <c:v>45364</c:v>
                </c:pt>
                <c:pt idx="468">
                  <c:v>45363</c:v>
                </c:pt>
                <c:pt idx="469">
                  <c:v>45362</c:v>
                </c:pt>
                <c:pt idx="470">
                  <c:v>45359</c:v>
                </c:pt>
                <c:pt idx="471">
                  <c:v>45358</c:v>
                </c:pt>
                <c:pt idx="472">
                  <c:v>45357</c:v>
                </c:pt>
                <c:pt idx="473">
                  <c:v>45356</c:v>
                </c:pt>
                <c:pt idx="474">
                  <c:v>45355</c:v>
                </c:pt>
                <c:pt idx="475">
                  <c:v>45352</c:v>
                </c:pt>
                <c:pt idx="476">
                  <c:v>45351</c:v>
                </c:pt>
                <c:pt idx="477">
                  <c:v>45350</c:v>
                </c:pt>
                <c:pt idx="478">
                  <c:v>45349</c:v>
                </c:pt>
                <c:pt idx="479">
                  <c:v>45348</c:v>
                </c:pt>
                <c:pt idx="480">
                  <c:v>45345</c:v>
                </c:pt>
                <c:pt idx="481">
                  <c:v>45344</c:v>
                </c:pt>
                <c:pt idx="482">
                  <c:v>45343</c:v>
                </c:pt>
                <c:pt idx="483">
                  <c:v>45342</c:v>
                </c:pt>
                <c:pt idx="484">
                  <c:v>45338</c:v>
                </c:pt>
                <c:pt idx="485">
                  <c:v>45337</c:v>
                </c:pt>
                <c:pt idx="486">
                  <c:v>45336</c:v>
                </c:pt>
                <c:pt idx="487">
                  <c:v>45335</c:v>
                </c:pt>
                <c:pt idx="488">
                  <c:v>45334</c:v>
                </c:pt>
                <c:pt idx="489">
                  <c:v>45331</c:v>
                </c:pt>
                <c:pt idx="490">
                  <c:v>45330</c:v>
                </c:pt>
                <c:pt idx="491">
                  <c:v>45329</c:v>
                </c:pt>
                <c:pt idx="492">
                  <c:v>45328</c:v>
                </c:pt>
                <c:pt idx="493">
                  <c:v>45327</c:v>
                </c:pt>
                <c:pt idx="494">
                  <c:v>45324</c:v>
                </c:pt>
                <c:pt idx="495">
                  <c:v>45323</c:v>
                </c:pt>
                <c:pt idx="496">
                  <c:v>45322</c:v>
                </c:pt>
                <c:pt idx="497">
                  <c:v>45321</c:v>
                </c:pt>
                <c:pt idx="498">
                  <c:v>45320</c:v>
                </c:pt>
                <c:pt idx="499">
                  <c:v>45317</c:v>
                </c:pt>
                <c:pt idx="500">
                  <c:v>45316</c:v>
                </c:pt>
                <c:pt idx="501">
                  <c:v>45315</c:v>
                </c:pt>
                <c:pt idx="502">
                  <c:v>45314</c:v>
                </c:pt>
                <c:pt idx="503">
                  <c:v>45313</c:v>
                </c:pt>
                <c:pt idx="504">
                  <c:v>45310</c:v>
                </c:pt>
                <c:pt idx="505">
                  <c:v>45309</c:v>
                </c:pt>
                <c:pt idx="506">
                  <c:v>45308</c:v>
                </c:pt>
                <c:pt idx="507">
                  <c:v>45307</c:v>
                </c:pt>
                <c:pt idx="508">
                  <c:v>45303</c:v>
                </c:pt>
                <c:pt idx="509">
                  <c:v>45302</c:v>
                </c:pt>
                <c:pt idx="510">
                  <c:v>45301</c:v>
                </c:pt>
                <c:pt idx="511">
                  <c:v>45300</c:v>
                </c:pt>
                <c:pt idx="512">
                  <c:v>45299</c:v>
                </c:pt>
                <c:pt idx="513">
                  <c:v>45296</c:v>
                </c:pt>
                <c:pt idx="514">
                  <c:v>45295</c:v>
                </c:pt>
                <c:pt idx="515">
                  <c:v>45294</c:v>
                </c:pt>
                <c:pt idx="516">
                  <c:v>45293</c:v>
                </c:pt>
                <c:pt idx="517">
                  <c:v>45289</c:v>
                </c:pt>
                <c:pt idx="518">
                  <c:v>45288</c:v>
                </c:pt>
                <c:pt idx="519">
                  <c:v>45287</c:v>
                </c:pt>
                <c:pt idx="520">
                  <c:v>45286</c:v>
                </c:pt>
                <c:pt idx="521">
                  <c:v>45282</c:v>
                </c:pt>
                <c:pt idx="522">
                  <c:v>45281</c:v>
                </c:pt>
                <c:pt idx="523">
                  <c:v>45280</c:v>
                </c:pt>
                <c:pt idx="524">
                  <c:v>45279</c:v>
                </c:pt>
                <c:pt idx="525">
                  <c:v>45278</c:v>
                </c:pt>
                <c:pt idx="526">
                  <c:v>45275</c:v>
                </c:pt>
                <c:pt idx="527">
                  <c:v>45274</c:v>
                </c:pt>
                <c:pt idx="528">
                  <c:v>45273</c:v>
                </c:pt>
                <c:pt idx="529">
                  <c:v>45272</c:v>
                </c:pt>
                <c:pt idx="530">
                  <c:v>45271</c:v>
                </c:pt>
                <c:pt idx="531">
                  <c:v>45268</c:v>
                </c:pt>
                <c:pt idx="532">
                  <c:v>45267</c:v>
                </c:pt>
                <c:pt idx="533">
                  <c:v>45266</c:v>
                </c:pt>
                <c:pt idx="534">
                  <c:v>45265</c:v>
                </c:pt>
                <c:pt idx="535">
                  <c:v>45264</c:v>
                </c:pt>
                <c:pt idx="536">
                  <c:v>45261</c:v>
                </c:pt>
                <c:pt idx="537">
                  <c:v>45260</c:v>
                </c:pt>
                <c:pt idx="538">
                  <c:v>45259</c:v>
                </c:pt>
                <c:pt idx="539">
                  <c:v>45258</c:v>
                </c:pt>
                <c:pt idx="540">
                  <c:v>45257</c:v>
                </c:pt>
                <c:pt idx="541">
                  <c:v>45254</c:v>
                </c:pt>
                <c:pt idx="542">
                  <c:v>45252</c:v>
                </c:pt>
                <c:pt idx="543">
                  <c:v>45251</c:v>
                </c:pt>
                <c:pt idx="544">
                  <c:v>45250</c:v>
                </c:pt>
                <c:pt idx="545">
                  <c:v>45247</c:v>
                </c:pt>
                <c:pt idx="546">
                  <c:v>45246</c:v>
                </c:pt>
                <c:pt idx="547">
                  <c:v>45245</c:v>
                </c:pt>
                <c:pt idx="548">
                  <c:v>45244</c:v>
                </c:pt>
                <c:pt idx="549">
                  <c:v>45243</c:v>
                </c:pt>
                <c:pt idx="550">
                  <c:v>45240</c:v>
                </c:pt>
                <c:pt idx="551">
                  <c:v>45239</c:v>
                </c:pt>
                <c:pt idx="552">
                  <c:v>45238</c:v>
                </c:pt>
                <c:pt idx="553">
                  <c:v>45237</c:v>
                </c:pt>
                <c:pt idx="554">
                  <c:v>45236</c:v>
                </c:pt>
                <c:pt idx="555">
                  <c:v>45233</c:v>
                </c:pt>
                <c:pt idx="556">
                  <c:v>45232</c:v>
                </c:pt>
                <c:pt idx="557">
                  <c:v>45231</c:v>
                </c:pt>
                <c:pt idx="558">
                  <c:v>45230</c:v>
                </c:pt>
                <c:pt idx="559">
                  <c:v>45229</c:v>
                </c:pt>
                <c:pt idx="560">
                  <c:v>45226</c:v>
                </c:pt>
                <c:pt idx="561">
                  <c:v>45225</c:v>
                </c:pt>
                <c:pt idx="562">
                  <c:v>45224</c:v>
                </c:pt>
                <c:pt idx="563">
                  <c:v>45223</c:v>
                </c:pt>
                <c:pt idx="564">
                  <c:v>45222</c:v>
                </c:pt>
                <c:pt idx="565">
                  <c:v>45219</c:v>
                </c:pt>
                <c:pt idx="566">
                  <c:v>45218</c:v>
                </c:pt>
                <c:pt idx="567">
                  <c:v>45217</c:v>
                </c:pt>
                <c:pt idx="568">
                  <c:v>45216</c:v>
                </c:pt>
                <c:pt idx="569">
                  <c:v>45215</c:v>
                </c:pt>
                <c:pt idx="570">
                  <c:v>45212</c:v>
                </c:pt>
                <c:pt idx="571">
                  <c:v>45211</c:v>
                </c:pt>
                <c:pt idx="572">
                  <c:v>45210</c:v>
                </c:pt>
                <c:pt idx="573">
                  <c:v>45209</c:v>
                </c:pt>
                <c:pt idx="574">
                  <c:v>45208</c:v>
                </c:pt>
                <c:pt idx="575">
                  <c:v>45205</c:v>
                </c:pt>
                <c:pt idx="576">
                  <c:v>45204</c:v>
                </c:pt>
                <c:pt idx="577">
                  <c:v>45203</c:v>
                </c:pt>
                <c:pt idx="578">
                  <c:v>45202</c:v>
                </c:pt>
                <c:pt idx="579">
                  <c:v>45201</c:v>
                </c:pt>
                <c:pt idx="580">
                  <c:v>45198</c:v>
                </c:pt>
                <c:pt idx="581">
                  <c:v>45197</c:v>
                </c:pt>
                <c:pt idx="582">
                  <c:v>45196</c:v>
                </c:pt>
                <c:pt idx="583">
                  <c:v>45195</c:v>
                </c:pt>
                <c:pt idx="584">
                  <c:v>45194</c:v>
                </c:pt>
                <c:pt idx="585">
                  <c:v>45191</c:v>
                </c:pt>
                <c:pt idx="586">
                  <c:v>45190</c:v>
                </c:pt>
                <c:pt idx="587">
                  <c:v>45189</c:v>
                </c:pt>
                <c:pt idx="588">
                  <c:v>45188</c:v>
                </c:pt>
                <c:pt idx="589">
                  <c:v>45187</c:v>
                </c:pt>
                <c:pt idx="590">
                  <c:v>45184</c:v>
                </c:pt>
                <c:pt idx="591">
                  <c:v>45183</c:v>
                </c:pt>
                <c:pt idx="592">
                  <c:v>45182</c:v>
                </c:pt>
                <c:pt idx="593">
                  <c:v>45181</c:v>
                </c:pt>
                <c:pt idx="594">
                  <c:v>45180</c:v>
                </c:pt>
                <c:pt idx="595">
                  <c:v>45177</c:v>
                </c:pt>
                <c:pt idx="596">
                  <c:v>45176</c:v>
                </c:pt>
                <c:pt idx="597">
                  <c:v>45175</c:v>
                </c:pt>
                <c:pt idx="598">
                  <c:v>45174</c:v>
                </c:pt>
                <c:pt idx="599">
                  <c:v>45170</c:v>
                </c:pt>
                <c:pt idx="600">
                  <c:v>45169</c:v>
                </c:pt>
                <c:pt idx="601">
                  <c:v>45168</c:v>
                </c:pt>
                <c:pt idx="602">
                  <c:v>45167</c:v>
                </c:pt>
                <c:pt idx="603">
                  <c:v>45166</c:v>
                </c:pt>
                <c:pt idx="604">
                  <c:v>45163</c:v>
                </c:pt>
                <c:pt idx="605">
                  <c:v>45162</c:v>
                </c:pt>
                <c:pt idx="606">
                  <c:v>45161</c:v>
                </c:pt>
                <c:pt idx="607">
                  <c:v>45160</c:v>
                </c:pt>
                <c:pt idx="608">
                  <c:v>45159</c:v>
                </c:pt>
                <c:pt idx="609">
                  <c:v>45156</c:v>
                </c:pt>
                <c:pt idx="610">
                  <c:v>45155</c:v>
                </c:pt>
                <c:pt idx="611">
                  <c:v>45154</c:v>
                </c:pt>
                <c:pt idx="612">
                  <c:v>45153</c:v>
                </c:pt>
                <c:pt idx="613">
                  <c:v>45152</c:v>
                </c:pt>
                <c:pt idx="614">
                  <c:v>45149</c:v>
                </c:pt>
                <c:pt idx="615">
                  <c:v>45148</c:v>
                </c:pt>
                <c:pt idx="616">
                  <c:v>45147</c:v>
                </c:pt>
                <c:pt idx="617">
                  <c:v>45146</c:v>
                </c:pt>
                <c:pt idx="618">
                  <c:v>45145</c:v>
                </c:pt>
                <c:pt idx="619">
                  <c:v>45142</c:v>
                </c:pt>
                <c:pt idx="620">
                  <c:v>45141</c:v>
                </c:pt>
                <c:pt idx="621">
                  <c:v>45140</c:v>
                </c:pt>
                <c:pt idx="622">
                  <c:v>45139</c:v>
                </c:pt>
                <c:pt idx="623">
                  <c:v>45138</c:v>
                </c:pt>
                <c:pt idx="624">
                  <c:v>45135</c:v>
                </c:pt>
                <c:pt idx="625">
                  <c:v>45134</c:v>
                </c:pt>
                <c:pt idx="626">
                  <c:v>45133</c:v>
                </c:pt>
                <c:pt idx="627">
                  <c:v>45132</c:v>
                </c:pt>
                <c:pt idx="628">
                  <c:v>45131</c:v>
                </c:pt>
                <c:pt idx="629">
                  <c:v>45128</c:v>
                </c:pt>
                <c:pt idx="630">
                  <c:v>45127</c:v>
                </c:pt>
                <c:pt idx="631">
                  <c:v>45126</c:v>
                </c:pt>
                <c:pt idx="632">
                  <c:v>45125</c:v>
                </c:pt>
                <c:pt idx="633">
                  <c:v>45124</c:v>
                </c:pt>
                <c:pt idx="634">
                  <c:v>45121</c:v>
                </c:pt>
                <c:pt idx="635">
                  <c:v>45120</c:v>
                </c:pt>
                <c:pt idx="636">
                  <c:v>45119</c:v>
                </c:pt>
                <c:pt idx="637">
                  <c:v>45118</c:v>
                </c:pt>
                <c:pt idx="638">
                  <c:v>45117</c:v>
                </c:pt>
                <c:pt idx="639">
                  <c:v>45114</c:v>
                </c:pt>
                <c:pt idx="640">
                  <c:v>45113</c:v>
                </c:pt>
                <c:pt idx="641">
                  <c:v>45112</c:v>
                </c:pt>
                <c:pt idx="642">
                  <c:v>45110</c:v>
                </c:pt>
                <c:pt idx="643">
                  <c:v>45107</c:v>
                </c:pt>
                <c:pt idx="644">
                  <c:v>45106</c:v>
                </c:pt>
                <c:pt idx="645">
                  <c:v>45105</c:v>
                </c:pt>
                <c:pt idx="646">
                  <c:v>45104</c:v>
                </c:pt>
                <c:pt idx="647">
                  <c:v>45103</c:v>
                </c:pt>
                <c:pt idx="648">
                  <c:v>45100</c:v>
                </c:pt>
                <c:pt idx="649">
                  <c:v>45099</c:v>
                </c:pt>
                <c:pt idx="650">
                  <c:v>45098</c:v>
                </c:pt>
                <c:pt idx="651">
                  <c:v>45097</c:v>
                </c:pt>
                <c:pt idx="652">
                  <c:v>45093</c:v>
                </c:pt>
                <c:pt idx="653">
                  <c:v>45092</c:v>
                </c:pt>
                <c:pt idx="654">
                  <c:v>45091</c:v>
                </c:pt>
                <c:pt idx="655">
                  <c:v>45090</c:v>
                </c:pt>
                <c:pt idx="656">
                  <c:v>45089</c:v>
                </c:pt>
                <c:pt idx="657">
                  <c:v>45086</c:v>
                </c:pt>
                <c:pt idx="658">
                  <c:v>45085</c:v>
                </c:pt>
                <c:pt idx="659">
                  <c:v>45084</c:v>
                </c:pt>
                <c:pt idx="660">
                  <c:v>45083</c:v>
                </c:pt>
                <c:pt idx="661">
                  <c:v>45082</c:v>
                </c:pt>
                <c:pt idx="662">
                  <c:v>45079</c:v>
                </c:pt>
                <c:pt idx="663">
                  <c:v>45078</c:v>
                </c:pt>
                <c:pt idx="664">
                  <c:v>45077</c:v>
                </c:pt>
                <c:pt idx="665">
                  <c:v>45076</c:v>
                </c:pt>
                <c:pt idx="666">
                  <c:v>45072</c:v>
                </c:pt>
                <c:pt idx="667">
                  <c:v>45071</c:v>
                </c:pt>
                <c:pt idx="668">
                  <c:v>45070</c:v>
                </c:pt>
                <c:pt idx="669">
                  <c:v>45069</c:v>
                </c:pt>
                <c:pt idx="670">
                  <c:v>45068</c:v>
                </c:pt>
                <c:pt idx="671">
                  <c:v>45065</c:v>
                </c:pt>
                <c:pt idx="672">
                  <c:v>45064</c:v>
                </c:pt>
                <c:pt idx="673">
                  <c:v>45063</c:v>
                </c:pt>
                <c:pt idx="674">
                  <c:v>45062</c:v>
                </c:pt>
                <c:pt idx="675">
                  <c:v>45061</c:v>
                </c:pt>
                <c:pt idx="676">
                  <c:v>45058</c:v>
                </c:pt>
                <c:pt idx="677">
                  <c:v>45057</c:v>
                </c:pt>
                <c:pt idx="678">
                  <c:v>45056</c:v>
                </c:pt>
                <c:pt idx="679">
                  <c:v>45055</c:v>
                </c:pt>
                <c:pt idx="680">
                  <c:v>45054</c:v>
                </c:pt>
                <c:pt idx="681">
                  <c:v>45051</c:v>
                </c:pt>
                <c:pt idx="682">
                  <c:v>45050</c:v>
                </c:pt>
                <c:pt idx="683">
                  <c:v>45049</c:v>
                </c:pt>
                <c:pt idx="684">
                  <c:v>45048</c:v>
                </c:pt>
                <c:pt idx="685">
                  <c:v>45047</c:v>
                </c:pt>
                <c:pt idx="686">
                  <c:v>45044</c:v>
                </c:pt>
                <c:pt idx="687">
                  <c:v>45043</c:v>
                </c:pt>
                <c:pt idx="688">
                  <c:v>45042</c:v>
                </c:pt>
                <c:pt idx="689">
                  <c:v>45041</c:v>
                </c:pt>
                <c:pt idx="690">
                  <c:v>45040</c:v>
                </c:pt>
                <c:pt idx="691">
                  <c:v>45037</c:v>
                </c:pt>
                <c:pt idx="692">
                  <c:v>45036</c:v>
                </c:pt>
                <c:pt idx="693">
                  <c:v>45035</c:v>
                </c:pt>
                <c:pt idx="694">
                  <c:v>45034</c:v>
                </c:pt>
                <c:pt idx="695">
                  <c:v>45033</c:v>
                </c:pt>
                <c:pt idx="696">
                  <c:v>45030</c:v>
                </c:pt>
                <c:pt idx="697">
                  <c:v>45029</c:v>
                </c:pt>
                <c:pt idx="698">
                  <c:v>45028</c:v>
                </c:pt>
                <c:pt idx="699">
                  <c:v>45027</c:v>
                </c:pt>
                <c:pt idx="700">
                  <c:v>45026</c:v>
                </c:pt>
                <c:pt idx="701">
                  <c:v>45022</c:v>
                </c:pt>
                <c:pt idx="702">
                  <c:v>45021</c:v>
                </c:pt>
                <c:pt idx="703">
                  <c:v>45020</c:v>
                </c:pt>
                <c:pt idx="704">
                  <c:v>45019</c:v>
                </c:pt>
                <c:pt idx="705">
                  <c:v>45016</c:v>
                </c:pt>
                <c:pt idx="706">
                  <c:v>45015</c:v>
                </c:pt>
                <c:pt idx="707">
                  <c:v>45014</c:v>
                </c:pt>
                <c:pt idx="708">
                  <c:v>45013</c:v>
                </c:pt>
                <c:pt idx="709">
                  <c:v>45012</c:v>
                </c:pt>
                <c:pt idx="710">
                  <c:v>45009</c:v>
                </c:pt>
                <c:pt idx="711">
                  <c:v>45008</c:v>
                </c:pt>
                <c:pt idx="712">
                  <c:v>45007</c:v>
                </c:pt>
                <c:pt idx="713">
                  <c:v>45006</c:v>
                </c:pt>
                <c:pt idx="714">
                  <c:v>45005</c:v>
                </c:pt>
                <c:pt idx="715">
                  <c:v>45002</c:v>
                </c:pt>
                <c:pt idx="716">
                  <c:v>45001</c:v>
                </c:pt>
                <c:pt idx="717">
                  <c:v>45000</c:v>
                </c:pt>
                <c:pt idx="718">
                  <c:v>44999</c:v>
                </c:pt>
                <c:pt idx="719">
                  <c:v>44998</c:v>
                </c:pt>
                <c:pt idx="720">
                  <c:v>44995</c:v>
                </c:pt>
                <c:pt idx="721">
                  <c:v>44994</c:v>
                </c:pt>
                <c:pt idx="722">
                  <c:v>44993</c:v>
                </c:pt>
                <c:pt idx="723">
                  <c:v>44992</c:v>
                </c:pt>
                <c:pt idx="724">
                  <c:v>44991</c:v>
                </c:pt>
                <c:pt idx="725">
                  <c:v>44988</c:v>
                </c:pt>
                <c:pt idx="726">
                  <c:v>44987</c:v>
                </c:pt>
                <c:pt idx="727">
                  <c:v>44986</c:v>
                </c:pt>
                <c:pt idx="728">
                  <c:v>44985</c:v>
                </c:pt>
                <c:pt idx="729">
                  <c:v>44984</c:v>
                </c:pt>
                <c:pt idx="730">
                  <c:v>44981</c:v>
                </c:pt>
                <c:pt idx="731">
                  <c:v>44980</c:v>
                </c:pt>
                <c:pt idx="732">
                  <c:v>44979</c:v>
                </c:pt>
                <c:pt idx="733">
                  <c:v>44978</c:v>
                </c:pt>
                <c:pt idx="734">
                  <c:v>44974</c:v>
                </c:pt>
                <c:pt idx="735">
                  <c:v>44973</c:v>
                </c:pt>
                <c:pt idx="736">
                  <c:v>44972</c:v>
                </c:pt>
                <c:pt idx="737">
                  <c:v>44971</c:v>
                </c:pt>
                <c:pt idx="738">
                  <c:v>44970</c:v>
                </c:pt>
                <c:pt idx="739">
                  <c:v>44967</c:v>
                </c:pt>
                <c:pt idx="740">
                  <c:v>44966</c:v>
                </c:pt>
                <c:pt idx="741">
                  <c:v>44965</c:v>
                </c:pt>
                <c:pt idx="742">
                  <c:v>44964</c:v>
                </c:pt>
                <c:pt idx="743">
                  <c:v>44963</c:v>
                </c:pt>
                <c:pt idx="744">
                  <c:v>44960</c:v>
                </c:pt>
                <c:pt idx="745">
                  <c:v>44959</c:v>
                </c:pt>
                <c:pt idx="746">
                  <c:v>44958</c:v>
                </c:pt>
                <c:pt idx="747">
                  <c:v>44957</c:v>
                </c:pt>
                <c:pt idx="748">
                  <c:v>44956</c:v>
                </c:pt>
                <c:pt idx="749">
                  <c:v>44953</c:v>
                </c:pt>
                <c:pt idx="750">
                  <c:v>44952</c:v>
                </c:pt>
                <c:pt idx="751">
                  <c:v>44951</c:v>
                </c:pt>
                <c:pt idx="752">
                  <c:v>44950</c:v>
                </c:pt>
                <c:pt idx="753">
                  <c:v>44949</c:v>
                </c:pt>
                <c:pt idx="754">
                  <c:v>44946</c:v>
                </c:pt>
                <c:pt idx="755">
                  <c:v>44945</c:v>
                </c:pt>
                <c:pt idx="756">
                  <c:v>44944</c:v>
                </c:pt>
                <c:pt idx="757">
                  <c:v>44943</c:v>
                </c:pt>
                <c:pt idx="758">
                  <c:v>44939</c:v>
                </c:pt>
                <c:pt idx="759">
                  <c:v>44938</c:v>
                </c:pt>
                <c:pt idx="760">
                  <c:v>44937</c:v>
                </c:pt>
                <c:pt idx="761">
                  <c:v>44936</c:v>
                </c:pt>
                <c:pt idx="762">
                  <c:v>44935</c:v>
                </c:pt>
                <c:pt idx="763">
                  <c:v>44932</c:v>
                </c:pt>
                <c:pt idx="764">
                  <c:v>44931</c:v>
                </c:pt>
                <c:pt idx="765">
                  <c:v>44930</c:v>
                </c:pt>
                <c:pt idx="766">
                  <c:v>44929</c:v>
                </c:pt>
                <c:pt idx="767">
                  <c:v>44925</c:v>
                </c:pt>
                <c:pt idx="768">
                  <c:v>44924</c:v>
                </c:pt>
                <c:pt idx="769">
                  <c:v>44923</c:v>
                </c:pt>
                <c:pt idx="770">
                  <c:v>44922</c:v>
                </c:pt>
                <c:pt idx="771">
                  <c:v>44918</c:v>
                </c:pt>
                <c:pt idx="772">
                  <c:v>44917</c:v>
                </c:pt>
                <c:pt idx="773">
                  <c:v>44916</c:v>
                </c:pt>
                <c:pt idx="774">
                  <c:v>44915</c:v>
                </c:pt>
                <c:pt idx="775">
                  <c:v>44914</c:v>
                </c:pt>
                <c:pt idx="776">
                  <c:v>44911</c:v>
                </c:pt>
                <c:pt idx="777">
                  <c:v>44910</c:v>
                </c:pt>
                <c:pt idx="778">
                  <c:v>44909</c:v>
                </c:pt>
                <c:pt idx="779">
                  <c:v>44908</c:v>
                </c:pt>
                <c:pt idx="780">
                  <c:v>44907</c:v>
                </c:pt>
                <c:pt idx="781">
                  <c:v>44904</c:v>
                </c:pt>
                <c:pt idx="782">
                  <c:v>44903</c:v>
                </c:pt>
                <c:pt idx="783">
                  <c:v>44902</c:v>
                </c:pt>
                <c:pt idx="784">
                  <c:v>44901</c:v>
                </c:pt>
                <c:pt idx="785">
                  <c:v>44900</c:v>
                </c:pt>
                <c:pt idx="786">
                  <c:v>44897</c:v>
                </c:pt>
                <c:pt idx="787">
                  <c:v>44896</c:v>
                </c:pt>
                <c:pt idx="788">
                  <c:v>44895</c:v>
                </c:pt>
                <c:pt idx="789">
                  <c:v>44894</c:v>
                </c:pt>
                <c:pt idx="790">
                  <c:v>44893</c:v>
                </c:pt>
                <c:pt idx="791">
                  <c:v>44890</c:v>
                </c:pt>
                <c:pt idx="792">
                  <c:v>44888</c:v>
                </c:pt>
                <c:pt idx="793">
                  <c:v>44887</c:v>
                </c:pt>
                <c:pt idx="794">
                  <c:v>44886</c:v>
                </c:pt>
                <c:pt idx="795">
                  <c:v>44883</c:v>
                </c:pt>
                <c:pt idx="796">
                  <c:v>44882</c:v>
                </c:pt>
                <c:pt idx="797">
                  <c:v>44881</c:v>
                </c:pt>
                <c:pt idx="798">
                  <c:v>44880</c:v>
                </c:pt>
                <c:pt idx="799">
                  <c:v>44879</c:v>
                </c:pt>
                <c:pt idx="800">
                  <c:v>44876</c:v>
                </c:pt>
                <c:pt idx="801">
                  <c:v>44875</c:v>
                </c:pt>
                <c:pt idx="802">
                  <c:v>44874</c:v>
                </c:pt>
                <c:pt idx="803">
                  <c:v>44873</c:v>
                </c:pt>
                <c:pt idx="804">
                  <c:v>44872</c:v>
                </c:pt>
                <c:pt idx="805">
                  <c:v>44869</c:v>
                </c:pt>
                <c:pt idx="806">
                  <c:v>44868</c:v>
                </c:pt>
                <c:pt idx="807">
                  <c:v>44867</c:v>
                </c:pt>
                <c:pt idx="808">
                  <c:v>44866</c:v>
                </c:pt>
                <c:pt idx="809">
                  <c:v>44865</c:v>
                </c:pt>
                <c:pt idx="810">
                  <c:v>44862</c:v>
                </c:pt>
                <c:pt idx="811">
                  <c:v>44861</c:v>
                </c:pt>
                <c:pt idx="812">
                  <c:v>44860</c:v>
                </c:pt>
                <c:pt idx="813">
                  <c:v>44859</c:v>
                </c:pt>
                <c:pt idx="814">
                  <c:v>44858</c:v>
                </c:pt>
                <c:pt idx="815">
                  <c:v>44855</c:v>
                </c:pt>
                <c:pt idx="816">
                  <c:v>44854</c:v>
                </c:pt>
                <c:pt idx="817">
                  <c:v>44853</c:v>
                </c:pt>
                <c:pt idx="818">
                  <c:v>44852</c:v>
                </c:pt>
                <c:pt idx="819">
                  <c:v>44851</c:v>
                </c:pt>
                <c:pt idx="820">
                  <c:v>44848</c:v>
                </c:pt>
                <c:pt idx="821">
                  <c:v>44847</c:v>
                </c:pt>
                <c:pt idx="822">
                  <c:v>44846</c:v>
                </c:pt>
                <c:pt idx="823">
                  <c:v>44845</c:v>
                </c:pt>
                <c:pt idx="824">
                  <c:v>44844</c:v>
                </c:pt>
                <c:pt idx="825">
                  <c:v>44841</c:v>
                </c:pt>
                <c:pt idx="826">
                  <c:v>44840</c:v>
                </c:pt>
                <c:pt idx="827">
                  <c:v>44839</c:v>
                </c:pt>
                <c:pt idx="828">
                  <c:v>44838</c:v>
                </c:pt>
                <c:pt idx="829">
                  <c:v>44837</c:v>
                </c:pt>
                <c:pt idx="830">
                  <c:v>44834</c:v>
                </c:pt>
                <c:pt idx="831">
                  <c:v>44833</c:v>
                </c:pt>
                <c:pt idx="832">
                  <c:v>44832</c:v>
                </c:pt>
                <c:pt idx="833">
                  <c:v>44831</c:v>
                </c:pt>
                <c:pt idx="834">
                  <c:v>44830</c:v>
                </c:pt>
                <c:pt idx="835">
                  <c:v>44827</c:v>
                </c:pt>
                <c:pt idx="836">
                  <c:v>44826</c:v>
                </c:pt>
                <c:pt idx="837">
                  <c:v>44825</c:v>
                </c:pt>
                <c:pt idx="838">
                  <c:v>44824</c:v>
                </c:pt>
                <c:pt idx="839">
                  <c:v>44823</c:v>
                </c:pt>
                <c:pt idx="840">
                  <c:v>44820</c:v>
                </c:pt>
                <c:pt idx="841">
                  <c:v>44819</c:v>
                </c:pt>
                <c:pt idx="842">
                  <c:v>44818</c:v>
                </c:pt>
                <c:pt idx="843">
                  <c:v>44817</c:v>
                </c:pt>
                <c:pt idx="844">
                  <c:v>44816</c:v>
                </c:pt>
                <c:pt idx="845">
                  <c:v>44813</c:v>
                </c:pt>
                <c:pt idx="846">
                  <c:v>44812</c:v>
                </c:pt>
                <c:pt idx="847">
                  <c:v>44811</c:v>
                </c:pt>
                <c:pt idx="848">
                  <c:v>44810</c:v>
                </c:pt>
                <c:pt idx="849">
                  <c:v>44806</c:v>
                </c:pt>
                <c:pt idx="850">
                  <c:v>44805</c:v>
                </c:pt>
                <c:pt idx="851">
                  <c:v>44804</c:v>
                </c:pt>
                <c:pt idx="852">
                  <c:v>44803</c:v>
                </c:pt>
                <c:pt idx="853">
                  <c:v>44802</c:v>
                </c:pt>
                <c:pt idx="854">
                  <c:v>44799</c:v>
                </c:pt>
                <c:pt idx="855">
                  <c:v>44798</c:v>
                </c:pt>
                <c:pt idx="856">
                  <c:v>44797</c:v>
                </c:pt>
                <c:pt idx="857">
                  <c:v>44796</c:v>
                </c:pt>
                <c:pt idx="858">
                  <c:v>44795</c:v>
                </c:pt>
                <c:pt idx="859">
                  <c:v>44792</c:v>
                </c:pt>
                <c:pt idx="860">
                  <c:v>44791</c:v>
                </c:pt>
                <c:pt idx="861">
                  <c:v>44790</c:v>
                </c:pt>
                <c:pt idx="862">
                  <c:v>44789</c:v>
                </c:pt>
                <c:pt idx="863">
                  <c:v>44788</c:v>
                </c:pt>
                <c:pt idx="864">
                  <c:v>44785</c:v>
                </c:pt>
                <c:pt idx="865">
                  <c:v>44784</c:v>
                </c:pt>
                <c:pt idx="866">
                  <c:v>44783</c:v>
                </c:pt>
                <c:pt idx="867">
                  <c:v>44782</c:v>
                </c:pt>
                <c:pt idx="868">
                  <c:v>44781</c:v>
                </c:pt>
                <c:pt idx="869">
                  <c:v>44778</c:v>
                </c:pt>
                <c:pt idx="870">
                  <c:v>44777</c:v>
                </c:pt>
                <c:pt idx="871">
                  <c:v>44776</c:v>
                </c:pt>
                <c:pt idx="872">
                  <c:v>44775</c:v>
                </c:pt>
                <c:pt idx="873">
                  <c:v>44774</c:v>
                </c:pt>
                <c:pt idx="874">
                  <c:v>44771</c:v>
                </c:pt>
                <c:pt idx="875">
                  <c:v>44770</c:v>
                </c:pt>
                <c:pt idx="876">
                  <c:v>44769</c:v>
                </c:pt>
                <c:pt idx="877">
                  <c:v>44768</c:v>
                </c:pt>
                <c:pt idx="878">
                  <c:v>44767</c:v>
                </c:pt>
                <c:pt idx="879">
                  <c:v>44764</c:v>
                </c:pt>
                <c:pt idx="880">
                  <c:v>44763</c:v>
                </c:pt>
                <c:pt idx="881">
                  <c:v>44762</c:v>
                </c:pt>
                <c:pt idx="882">
                  <c:v>44761</c:v>
                </c:pt>
                <c:pt idx="883">
                  <c:v>44760</c:v>
                </c:pt>
                <c:pt idx="884">
                  <c:v>44757</c:v>
                </c:pt>
                <c:pt idx="885">
                  <c:v>44756</c:v>
                </c:pt>
                <c:pt idx="886">
                  <c:v>44755</c:v>
                </c:pt>
                <c:pt idx="887">
                  <c:v>44754</c:v>
                </c:pt>
                <c:pt idx="888">
                  <c:v>44753</c:v>
                </c:pt>
                <c:pt idx="889">
                  <c:v>44750</c:v>
                </c:pt>
                <c:pt idx="890">
                  <c:v>44749</c:v>
                </c:pt>
                <c:pt idx="891">
                  <c:v>44748</c:v>
                </c:pt>
                <c:pt idx="892">
                  <c:v>44747</c:v>
                </c:pt>
                <c:pt idx="893">
                  <c:v>44743</c:v>
                </c:pt>
                <c:pt idx="894">
                  <c:v>44742</c:v>
                </c:pt>
                <c:pt idx="895">
                  <c:v>44741</c:v>
                </c:pt>
                <c:pt idx="896">
                  <c:v>44740</c:v>
                </c:pt>
                <c:pt idx="897">
                  <c:v>44739</c:v>
                </c:pt>
                <c:pt idx="898">
                  <c:v>44736</c:v>
                </c:pt>
                <c:pt idx="899">
                  <c:v>44735</c:v>
                </c:pt>
                <c:pt idx="900">
                  <c:v>44734</c:v>
                </c:pt>
                <c:pt idx="901">
                  <c:v>44733</c:v>
                </c:pt>
                <c:pt idx="902">
                  <c:v>44729</c:v>
                </c:pt>
                <c:pt idx="903">
                  <c:v>44728</c:v>
                </c:pt>
                <c:pt idx="904">
                  <c:v>44727</c:v>
                </c:pt>
                <c:pt idx="905">
                  <c:v>44726</c:v>
                </c:pt>
                <c:pt idx="906">
                  <c:v>44725</c:v>
                </c:pt>
                <c:pt idx="907">
                  <c:v>44722</c:v>
                </c:pt>
                <c:pt idx="908">
                  <c:v>44721</c:v>
                </c:pt>
                <c:pt idx="909">
                  <c:v>44720</c:v>
                </c:pt>
                <c:pt idx="910">
                  <c:v>44719</c:v>
                </c:pt>
                <c:pt idx="911">
                  <c:v>44718</c:v>
                </c:pt>
                <c:pt idx="912">
                  <c:v>44715</c:v>
                </c:pt>
                <c:pt idx="913">
                  <c:v>44714</c:v>
                </c:pt>
                <c:pt idx="914">
                  <c:v>44713</c:v>
                </c:pt>
                <c:pt idx="915">
                  <c:v>44712</c:v>
                </c:pt>
                <c:pt idx="916">
                  <c:v>44708</c:v>
                </c:pt>
                <c:pt idx="917">
                  <c:v>44707</c:v>
                </c:pt>
                <c:pt idx="918">
                  <c:v>44706</c:v>
                </c:pt>
                <c:pt idx="919">
                  <c:v>44705</c:v>
                </c:pt>
                <c:pt idx="920">
                  <c:v>44704</c:v>
                </c:pt>
                <c:pt idx="921">
                  <c:v>44701</c:v>
                </c:pt>
                <c:pt idx="922">
                  <c:v>44700</c:v>
                </c:pt>
                <c:pt idx="923">
                  <c:v>44699</c:v>
                </c:pt>
                <c:pt idx="924">
                  <c:v>44698</c:v>
                </c:pt>
                <c:pt idx="925">
                  <c:v>44697</c:v>
                </c:pt>
                <c:pt idx="926">
                  <c:v>44694</c:v>
                </c:pt>
                <c:pt idx="927">
                  <c:v>44693</c:v>
                </c:pt>
                <c:pt idx="928">
                  <c:v>44692</c:v>
                </c:pt>
                <c:pt idx="929">
                  <c:v>44691</c:v>
                </c:pt>
                <c:pt idx="930">
                  <c:v>44690</c:v>
                </c:pt>
                <c:pt idx="931">
                  <c:v>44687</c:v>
                </c:pt>
                <c:pt idx="932">
                  <c:v>44686</c:v>
                </c:pt>
                <c:pt idx="933">
                  <c:v>44685</c:v>
                </c:pt>
                <c:pt idx="934">
                  <c:v>44684</c:v>
                </c:pt>
                <c:pt idx="935">
                  <c:v>44683</c:v>
                </c:pt>
                <c:pt idx="936">
                  <c:v>44680</c:v>
                </c:pt>
                <c:pt idx="937">
                  <c:v>44679</c:v>
                </c:pt>
                <c:pt idx="938">
                  <c:v>44678</c:v>
                </c:pt>
                <c:pt idx="939">
                  <c:v>44677</c:v>
                </c:pt>
                <c:pt idx="940">
                  <c:v>44676</c:v>
                </c:pt>
                <c:pt idx="941">
                  <c:v>44673</c:v>
                </c:pt>
                <c:pt idx="942">
                  <c:v>44672</c:v>
                </c:pt>
                <c:pt idx="943">
                  <c:v>44671</c:v>
                </c:pt>
                <c:pt idx="944">
                  <c:v>44670</c:v>
                </c:pt>
                <c:pt idx="945">
                  <c:v>44669</c:v>
                </c:pt>
                <c:pt idx="946">
                  <c:v>44665</c:v>
                </c:pt>
                <c:pt idx="947">
                  <c:v>44664</c:v>
                </c:pt>
                <c:pt idx="948">
                  <c:v>44663</c:v>
                </c:pt>
                <c:pt idx="949">
                  <c:v>44662</c:v>
                </c:pt>
                <c:pt idx="950">
                  <c:v>44659</c:v>
                </c:pt>
                <c:pt idx="951">
                  <c:v>44658</c:v>
                </c:pt>
                <c:pt idx="952">
                  <c:v>44657</c:v>
                </c:pt>
                <c:pt idx="953">
                  <c:v>44656</c:v>
                </c:pt>
                <c:pt idx="954">
                  <c:v>44655</c:v>
                </c:pt>
                <c:pt idx="955">
                  <c:v>44652</c:v>
                </c:pt>
                <c:pt idx="956">
                  <c:v>44651</c:v>
                </c:pt>
                <c:pt idx="957">
                  <c:v>44650</c:v>
                </c:pt>
                <c:pt idx="958">
                  <c:v>44649</c:v>
                </c:pt>
                <c:pt idx="959">
                  <c:v>44648</c:v>
                </c:pt>
                <c:pt idx="960">
                  <c:v>44645</c:v>
                </c:pt>
                <c:pt idx="961">
                  <c:v>44644</c:v>
                </c:pt>
                <c:pt idx="962">
                  <c:v>44643</c:v>
                </c:pt>
                <c:pt idx="963">
                  <c:v>44642</c:v>
                </c:pt>
                <c:pt idx="964">
                  <c:v>44641</c:v>
                </c:pt>
                <c:pt idx="965">
                  <c:v>44638</c:v>
                </c:pt>
                <c:pt idx="966">
                  <c:v>44637</c:v>
                </c:pt>
                <c:pt idx="967">
                  <c:v>44636</c:v>
                </c:pt>
                <c:pt idx="968">
                  <c:v>44635</c:v>
                </c:pt>
                <c:pt idx="969">
                  <c:v>44634</c:v>
                </c:pt>
                <c:pt idx="970">
                  <c:v>44631</c:v>
                </c:pt>
                <c:pt idx="971">
                  <c:v>44630</c:v>
                </c:pt>
                <c:pt idx="972">
                  <c:v>44629</c:v>
                </c:pt>
                <c:pt idx="973">
                  <c:v>44628</c:v>
                </c:pt>
                <c:pt idx="974">
                  <c:v>44627</c:v>
                </c:pt>
                <c:pt idx="975">
                  <c:v>44624</c:v>
                </c:pt>
                <c:pt idx="976">
                  <c:v>44623</c:v>
                </c:pt>
                <c:pt idx="977">
                  <c:v>44622</c:v>
                </c:pt>
                <c:pt idx="978">
                  <c:v>44621</c:v>
                </c:pt>
                <c:pt idx="979">
                  <c:v>44620</c:v>
                </c:pt>
                <c:pt idx="980">
                  <c:v>44617</c:v>
                </c:pt>
                <c:pt idx="981">
                  <c:v>44616</c:v>
                </c:pt>
                <c:pt idx="982">
                  <c:v>44615</c:v>
                </c:pt>
                <c:pt idx="983">
                  <c:v>44614</c:v>
                </c:pt>
                <c:pt idx="984">
                  <c:v>44610</c:v>
                </c:pt>
                <c:pt idx="985">
                  <c:v>44609</c:v>
                </c:pt>
                <c:pt idx="986">
                  <c:v>44608</c:v>
                </c:pt>
                <c:pt idx="987">
                  <c:v>44607</c:v>
                </c:pt>
                <c:pt idx="988">
                  <c:v>44606</c:v>
                </c:pt>
                <c:pt idx="989">
                  <c:v>44603</c:v>
                </c:pt>
                <c:pt idx="990">
                  <c:v>44602</c:v>
                </c:pt>
                <c:pt idx="991">
                  <c:v>44601</c:v>
                </c:pt>
                <c:pt idx="992">
                  <c:v>44600</c:v>
                </c:pt>
                <c:pt idx="993">
                  <c:v>44599</c:v>
                </c:pt>
                <c:pt idx="994">
                  <c:v>44596</c:v>
                </c:pt>
                <c:pt idx="995">
                  <c:v>44595</c:v>
                </c:pt>
                <c:pt idx="996">
                  <c:v>44594</c:v>
                </c:pt>
                <c:pt idx="997">
                  <c:v>44593</c:v>
                </c:pt>
                <c:pt idx="998">
                  <c:v>44592</c:v>
                </c:pt>
                <c:pt idx="999">
                  <c:v>44589</c:v>
                </c:pt>
                <c:pt idx="1000">
                  <c:v>44588</c:v>
                </c:pt>
                <c:pt idx="1001">
                  <c:v>44587</c:v>
                </c:pt>
                <c:pt idx="1002">
                  <c:v>44586</c:v>
                </c:pt>
                <c:pt idx="1003">
                  <c:v>44585</c:v>
                </c:pt>
                <c:pt idx="1004">
                  <c:v>44582</c:v>
                </c:pt>
                <c:pt idx="1005">
                  <c:v>44581</c:v>
                </c:pt>
                <c:pt idx="1006">
                  <c:v>44580</c:v>
                </c:pt>
                <c:pt idx="1007">
                  <c:v>44579</c:v>
                </c:pt>
                <c:pt idx="1008">
                  <c:v>44575</c:v>
                </c:pt>
                <c:pt idx="1009">
                  <c:v>44574</c:v>
                </c:pt>
                <c:pt idx="1010">
                  <c:v>44573</c:v>
                </c:pt>
                <c:pt idx="1011">
                  <c:v>44572</c:v>
                </c:pt>
                <c:pt idx="1012">
                  <c:v>44571</c:v>
                </c:pt>
                <c:pt idx="1013">
                  <c:v>44568</c:v>
                </c:pt>
                <c:pt idx="1014">
                  <c:v>44567</c:v>
                </c:pt>
                <c:pt idx="1015">
                  <c:v>44566</c:v>
                </c:pt>
                <c:pt idx="1016">
                  <c:v>44565</c:v>
                </c:pt>
                <c:pt idx="1017">
                  <c:v>44564</c:v>
                </c:pt>
                <c:pt idx="1018">
                  <c:v>44561</c:v>
                </c:pt>
                <c:pt idx="1019">
                  <c:v>44560</c:v>
                </c:pt>
                <c:pt idx="1020">
                  <c:v>44559</c:v>
                </c:pt>
                <c:pt idx="1021">
                  <c:v>44558</c:v>
                </c:pt>
                <c:pt idx="1022">
                  <c:v>44557</c:v>
                </c:pt>
                <c:pt idx="1023">
                  <c:v>44553</c:v>
                </c:pt>
                <c:pt idx="1024">
                  <c:v>44552</c:v>
                </c:pt>
                <c:pt idx="1025">
                  <c:v>44551</c:v>
                </c:pt>
                <c:pt idx="1026">
                  <c:v>44550</c:v>
                </c:pt>
                <c:pt idx="1027">
                  <c:v>44547</c:v>
                </c:pt>
                <c:pt idx="1028">
                  <c:v>44546</c:v>
                </c:pt>
                <c:pt idx="1029">
                  <c:v>44545</c:v>
                </c:pt>
                <c:pt idx="1030">
                  <c:v>44544</c:v>
                </c:pt>
                <c:pt idx="1031">
                  <c:v>44543</c:v>
                </c:pt>
                <c:pt idx="1032">
                  <c:v>44540</c:v>
                </c:pt>
                <c:pt idx="1033">
                  <c:v>44539</c:v>
                </c:pt>
                <c:pt idx="1034">
                  <c:v>44538</c:v>
                </c:pt>
                <c:pt idx="1035">
                  <c:v>44537</c:v>
                </c:pt>
                <c:pt idx="1036">
                  <c:v>44536</c:v>
                </c:pt>
                <c:pt idx="1037">
                  <c:v>44533</c:v>
                </c:pt>
                <c:pt idx="1038">
                  <c:v>44532</c:v>
                </c:pt>
                <c:pt idx="1039">
                  <c:v>44531</c:v>
                </c:pt>
                <c:pt idx="1040">
                  <c:v>44530</c:v>
                </c:pt>
                <c:pt idx="1041">
                  <c:v>44529</c:v>
                </c:pt>
                <c:pt idx="1042">
                  <c:v>44526</c:v>
                </c:pt>
                <c:pt idx="1043">
                  <c:v>44524</c:v>
                </c:pt>
                <c:pt idx="1044">
                  <c:v>44523</c:v>
                </c:pt>
                <c:pt idx="1045">
                  <c:v>44522</c:v>
                </c:pt>
                <c:pt idx="1046">
                  <c:v>44519</c:v>
                </c:pt>
                <c:pt idx="1047">
                  <c:v>44518</c:v>
                </c:pt>
                <c:pt idx="1048">
                  <c:v>44517</c:v>
                </c:pt>
                <c:pt idx="1049">
                  <c:v>44516</c:v>
                </c:pt>
                <c:pt idx="1050">
                  <c:v>44515</c:v>
                </c:pt>
                <c:pt idx="1051">
                  <c:v>44512</c:v>
                </c:pt>
                <c:pt idx="1052">
                  <c:v>44511</c:v>
                </c:pt>
                <c:pt idx="1053">
                  <c:v>44510</c:v>
                </c:pt>
                <c:pt idx="1054">
                  <c:v>44509</c:v>
                </c:pt>
                <c:pt idx="1055">
                  <c:v>44508</c:v>
                </c:pt>
                <c:pt idx="1056">
                  <c:v>44505</c:v>
                </c:pt>
                <c:pt idx="1057">
                  <c:v>44504</c:v>
                </c:pt>
                <c:pt idx="1058">
                  <c:v>44503</c:v>
                </c:pt>
                <c:pt idx="1059">
                  <c:v>44502</c:v>
                </c:pt>
                <c:pt idx="1060">
                  <c:v>44501</c:v>
                </c:pt>
                <c:pt idx="1061">
                  <c:v>44498</c:v>
                </c:pt>
                <c:pt idx="1062">
                  <c:v>44497</c:v>
                </c:pt>
                <c:pt idx="1063">
                  <c:v>44496</c:v>
                </c:pt>
                <c:pt idx="1064">
                  <c:v>44495</c:v>
                </c:pt>
                <c:pt idx="1065">
                  <c:v>44494</c:v>
                </c:pt>
                <c:pt idx="1066">
                  <c:v>44491</c:v>
                </c:pt>
                <c:pt idx="1067">
                  <c:v>44490</c:v>
                </c:pt>
                <c:pt idx="1068">
                  <c:v>44489</c:v>
                </c:pt>
                <c:pt idx="1069">
                  <c:v>44488</c:v>
                </c:pt>
                <c:pt idx="1070">
                  <c:v>44487</c:v>
                </c:pt>
                <c:pt idx="1071">
                  <c:v>44484</c:v>
                </c:pt>
                <c:pt idx="1072">
                  <c:v>44483</c:v>
                </c:pt>
                <c:pt idx="1073">
                  <c:v>44482</c:v>
                </c:pt>
                <c:pt idx="1074">
                  <c:v>44481</c:v>
                </c:pt>
                <c:pt idx="1075">
                  <c:v>44480</c:v>
                </c:pt>
                <c:pt idx="1076">
                  <c:v>44477</c:v>
                </c:pt>
                <c:pt idx="1077">
                  <c:v>44476</c:v>
                </c:pt>
                <c:pt idx="1078">
                  <c:v>44475</c:v>
                </c:pt>
                <c:pt idx="1079">
                  <c:v>44474</c:v>
                </c:pt>
                <c:pt idx="1080">
                  <c:v>44473</c:v>
                </c:pt>
                <c:pt idx="1081">
                  <c:v>44470</c:v>
                </c:pt>
                <c:pt idx="1082">
                  <c:v>44469</c:v>
                </c:pt>
                <c:pt idx="1083">
                  <c:v>44468</c:v>
                </c:pt>
                <c:pt idx="1084">
                  <c:v>44467</c:v>
                </c:pt>
                <c:pt idx="1085">
                  <c:v>44466</c:v>
                </c:pt>
                <c:pt idx="1086">
                  <c:v>44463</c:v>
                </c:pt>
                <c:pt idx="1087">
                  <c:v>44462</c:v>
                </c:pt>
                <c:pt idx="1088">
                  <c:v>44461</c:v>
                </c:pt>
                <c:pt idx="1089">
                  <c:v>44460</c:v>
                </c:pt>
                <c:pt idx="1090">
                  <c:v>44459</c:v>
                </c:pt>
                <c:pt idx="1091">
                  <c:v>44456</c:v>
                </c:pt>
                <c:pt idx="1092">
                  <c:v>44455</c:v>
                </c:pt>
                <c:pt idx="1093">
                  <c:v>44454</c:v>
                </c:pt>
                <c:pt idx="1094">
                  <c:v>44453</c:v>
                </c:pt>
                <c:pt idx="1095">
                  <c:v>44452</c:v>
                </c:pt>
                <c:pt idx="1096">
                  <c:v>44449</c:v>
                </c:pt>
                <c:pt idx="1097">
                  <c:v>44448</c:v>
                </c:pt>
                <c:pt idx="1098">
                  <c:v>44447</c:v>
                </c:pt>
                <c:pt idx="1099">
                  <c:v>44446</c:v>
                </c:pt>
                <c:pt idx="1100">
                  <c:v>44442</c:v>
                </c:pt>
                <c:pt idx="1101">
                  <c:v>44441</c:v>
                </c:pt>
                <c:pt idx="1102">
                  <c:v>44440</c:v>
                </c:pt>
                <c:pt idx="1103">
                  <c:v>44439</c:v>
                </c:pt>
                <c:pt idx="1104">
                  <c:v>44438</c:v>
                </c:pt>
                <c:pt idx="1105">
                  <c:v>44435</c:v>
                </c:pt>
                <c:pt idx="1106">
                  <c:v>44434</c:v>
                </c:pt>
                <c:pt idx="1107">
                  <c:v>44433</c:v>
                </c:pt>
                <c:pt idx="1108">
                  <c:v>44432</c:v>
                </c:pt>
                <c:pt idx="1109">
                  <c:v>44431</c:v>
                </c:pt>
                <c:pt idx="1110">
                  <c:v>44428</c:v>
                </c:pt>
                <c:pt idx="1111">
                  <c:v>44427</c:v>
                </c:pt>
                <c:pt idx="1112">
                  <c:v>44426</c:v>
                </c:pt>
                <c:pt idx="1113">
                  <c:v>44425</c:v>
                </c:pt>
                <c:pt idx="1114">
                  <c:v>44424</c:v>
                </c:pt>
                <c:pt idx="1115">
                  <c:v>44421</c:v>
                </c:pt>
                <c:pt idx="1116">
                  <c:v>44420</c:v>
                </c:pt>
                <c:pt idx="1117">
                  <c:v>44419</c:v>
                </c:pt>
                <c:pt idx="1118">
                  <c:v>44418</c:v>
                </c:pt>
                <c:pt idx="1119">
                  <c:v>44417</c:v>
                </c:pt>
                <c:pt idx="1120">
                  <c:v>44414</c:v>
                </c:pt>
                <c:pt idx="1121">
                  <c:v>44413</c:v>
                </c:pt>
                <c:pt idx="1122">
                  <c:v>44412</c:v>
                </c:pt>
                <c:pt idx="1123">
                  <c:v>44411</c:v>
                </c:pt>
                <c:pt idx="1124">
                  <c:v>44410</c:v>
                </c:pt>
                <c:pt idx="1125">
                  <c:v>44407</c:v>
                </c:pt>
                <c:pt idx="1126">
                  <c:v>44406</c:v>
                </c:pt>
                <c:pt idx="1127">
                  <c:v>44405</c:v>
                </c:pt>
                <c:pt idx="1128">
                  <c:v>44404</c:v>
                </c:pt>
                <c:pt idx="1129">
                  <c:v>44403</c:v>
                </c:pt>
                <c:pt idx="1130">
                  <c:v>44400</c:v>
                </c:pt>
                <c:pt idx="1131">
                  <c:v>44399</c:v>
                </c:pt>
                <c:pt idx="1132">
                  <c:v>44398</c:v>
                </c:pt>
                <c:pt idx="1133">
                  <c:v>44397</c:v>
                </c:pt>
                <c:pt idx="1134">
                  <c:v>44396</c:v>
                </c:pt>
                <c:pt idx="1135">
                  <c:v>44393</c:v>
                </c:pt>
                <c:pt idx="1136">
                  <c:v>44392</c:v>
                </c:pt>
                <c:pt idx="1137">
                  <c:v>44391</c:v>
                </c:pt>
                <c:pt idx="1138">
                  <c:v>44390</c:v>
                </c:pt>
                <c:pt idx="1139">
                  <c:v>44389</c:v>
                </c:pt>
                <c:pt idx="1140">
                  <c:v>44386</c:v>
                </c:pt>
                <c:pt idx="1141">
                  <c:v>44385</c:v>
                </c:pt>
                <c:pt idx="1142">
                  <c:v>44384</c:v>
                </c:pt>
                <c:pt idx="1143">
                  <c:v>44383</c:v>
                </c:pt>
                <c:pt idx="1144">
                  <c:v>44379</c:v>
                </c:pt>
                <c:pt idx="1145">
                  <c:v>44378</c:v>
                </c:pt>
                <c:pt idx="1146">
                  <c:v>44377</c:v>
                </c:pt>
                <c:pt idx="1147">
                  <c:v>44376</c:v>
                </c:pt>
                <c:pt idx="1148">
                  <c:v>44375</c:v>
                </c:pt>
                <c:pt idx="1149">
                  <c:v>44372</c:v>
                </c:pt>
                <c:pt idx="1150">
                  <c:v>44371</c:v>
                </c:pt>
                <c:pt idx="1151">
                  <c:v>44370</c:v>
                </c:pt>
                <c:pt idx="1152">
                  <c:v>44369</c:v>
                </c:pt>
                <c:pt idx="1153">
                  <c:v>44368</c:v>
                </c:pt>
                <c:pt idx="1154">
                  <c:v>44365</c:v>
                </c:pt>
                <c:pt idx="1155">
                  <c:v>44364</c:v>
                </c:pt>
                <c:pt idx="1156">
                  <c:v>44363</c:v>
                </c:pt>
                <c:pt idx="1157">
                  <c:v>44362</c:v>
                </c:pt>
                <c:pt idx="1158">
                  <c:v>44361</c:v>
                </c:pt>
                <c:pt idx="1159">
                  <c:v>44358</c:v>
                </c:pt>
                <c:pt idx="1160">
                  <c:v>44357</c:v>
                </c:pt>
                <c:pt idx="1161">
                  <c:v>44356</c:v>
                </c:pt>
                <c:pt idx="1162">
                  <c:v>44355</c:v>
                </c:pt>
                <c:pt idx="1163">
                  <c:v>44354</c:v>
                </c:pt>
                <c:pt idx="1164">
                  <c:v>44351</c:v>
                </c:pt>
                <c:pt idx="1165">
                  <c:v>44350</c:v>
                </c:pt>
                <c:pt idx="1166">
                  <c:v>44349</c:v>
                </c:pt>
                <c:pt idx="1167">
                  <c:v>44348</c:v>
                </c:pt>
                <c:pt idx="1168">
                  <c:v>44344</c:v>
                </c:pt>
                <c:pt idx="1169">
                  <c:v>44343</c:v>
                </c:pt>
                <c:pt idx="1170">
                  <c:v>44342</c:v>
                </c:pt>
                <c:pt idx="1171">
                  <c:v>44341</c:v>
                </c:pt>
                <c:pt idx="1172">
                  <c:v>44340</c:v>
                </c:pt>
                <c:pt idx="1173">
                  <c:v>44337</c:v>
                </c:pt>
                <c:pt idx="1174">
                  <c:v>44336</c:v>
                </c:pt>
                <c:pt idx="1175">
                  <c:v>44335</c:v>
                </c:pt>
                <c:pt idx="1176">
                  <c:v>44334</c:v>
                </c:pt>
                <c:pt idx="1177">
                  <c:v>44333</c:v>
                </c:pt>
                <c:pt idx="1178">
                  <c:v>44330</c:v>
                </c:pt>
                <c:pt idx="1179">
                  <c:v>44329</c:v>
                </c:pt>
                <c:pt idx="1180">
                  <c:v>44328</c:v>
                </c:pt>
                <c:pt idx="1181">
                  <c:v>44327</c:v>
                </c:pt>
                <c:pt idx="1182">
                  <c:v>44326</c:v>
                </c:pt>
                <c:pt idx="1183">
                  <c:v>44323</c:v>
                </c:pt>
                <c:pt idx="1184">
                  <c:v>44322</c:v>
                </c:pt>
                <c:pt idx="1185">
                  <c:v>44321</c:v>
                </c:pt>
                <c:pt idx="1186">
                  <c:v>44320</c:v>
                </c:pt>
                <c:pt idx="1187">
                  <c:v>44319</c:v>
                </c:pt>
                <c:pt idx="1188">
                  <c:v>44316</c:v>
                </c:pt>
                <c:pt idx="1189">
                  <c:v>44315</c:v>
                </c:pt>
                <c:pt idx="1190">
                  <c:v>44314</c:v>
                </c:pt>
                <c:pt idx="1191">
                  <c:v>44313</c:v>
                </c:pt>
                <c:pt idx="1192">
                  <c:v>44312</c:v>
                </c:pt>
                <c:pt idx="1193">
                  <c:v>44309</c:v>
                </c:pt>
                <c:pt idx="1194">
                  <c:v>44308</c:v>
                </c:pt>
                <c:pt idx="1195">
                  <c:v>44307</c:v>
                </c:pt>
                <c:pt idx="1196">
                  <c:v>44306</c:v>
                </c:pt>
                <c:pt idx="1197">
                  <c:v>44305</c:v>
                </c:pt>
                <c:pt idx="1198">
                  <c:v>44302</c:v>
                </c:pt>
                <c:pt idx="1199">
                  <c:v>44301</c:v>
                </c:pt>
                <c:pt idx="1200">
                  <c:v>44300</c:v>
                </c:pt>
                <c:pt idx="1201">
                  <c:v>44299</c:v>
                </c:pt>
                <c:pt idx="1202">
                  <c:v>44298</c:v>
                </c:pt>
                <c:pt idx="1203">
                  <c:v>44295</c:v>
                </c:pt>
                <c:pt idx="1204">
                  <c:v>44294</c:v>
                </c:pt>
                <c:pt idx="1205">
                  <c:v>44293</c:v>
                </c:pt>
                <c:pt idx="1206">
                  <c:v>44292</c:v>
                </c:pt>
                <c:pt idx="1207">
                  <c:v>44291</c:v>
                </c:pt>
                <c:pt idx="1208">
                  <c:v>44287</c:v>
                </c:pt>
                <c:pt idx="1209">
                  <c:v>44286</c:v>
                </c:pt>
                <c:pt idx="1210">
                  <c:v>44285</c:v>
                </c:pt>
                <c:pt idx="1211">
                  <c:v>44284</c:v>
                </c:pt>
                <c:pt idx="1212">
                  <c:v>44281</c:v>
                </c:pt>
                <c:pt idx="1213">
                  <c:v>44280</c:v>
                </c:pt>
                <c:pt idx="1214">
                  <c:v>44279</c:v>
                </c:pt>
                <c:pt idx="1215">
                  <c:v>44278</c:v>
                </c:pt>
                <c:pt idx="1216">
                  <c:v>44277</c:v>
                </c:pt>
                <c:pt idx="1217">
                  <c:v>44274</c:v>
                </c:pt>
                <c:pt idx="1218">
                  <c:v>44273</c:v>
                </c:pt>
                <c:pt idx="1219">
                  <c:v>44272</c:v>
                </c:pt>
                <c:pt idx="1220">
                  <c:v>44271</c:v>
                </c:pt>
                <c:pt idx="1221">
                  <c:v>44270</c:v>
                </c:pt>
                <c:pt idx="1222">
                  <c:v>44267</c:v>
                </c:pt>
                <c:pt idx="1223">
                  <c:v>44266</c:v>
                </c:pt>
                <c:pt idx="1224">
                  <c:v>44265</c:v>
                </c:pt>
                <c:pt idx="1225">
                  <c:v>44264</c:v>
                </c:pt>
                <c:pt idx="1226">
                  <c:v>44263</c:v>
                </c:pt>
                <c:pt idx="1227">
                  <c:v>44260</c:v>
                </c:pt>
                <c:pt idx="1228">
                  <c:v>44259</c:v>
                </c:pt>
                <c:pt idx="1229">
                  <c:v>44258</c:v>
                </c:pt>
                <c:pt idx="1230">
                  <c:v>44257</c:v>
                </c:pt>
                <c:pt idx="1231">
                  <c:v>44256</c:v>
                </c:pt>
                <c:pt idx="1232">
                  <c:v>44253</c:v>
                </c:pt>
                <c:pt idx="1233">
                  <c:v>44252</c:v>
                </c:pt>
                <c:pt idx="1234">
                  <c:v>44251</c:v>
                </c:pt>
                <c:pt idx="1235">
                  <c:v>44250</c:v>
                </c:pt>
                <c:pt idx="1236">
                  <c:v>44249</c:v>
                </c:pt>
                <c:pt idx="1237">
                  <c:v>44246</c:v>
                </c:pt>
                <c:pt idx="1238">
                  <c:v>44245</c:v>
                </c:pt>
                <c:pt idx="1239">
                  <c:v>44244</c:v>
                </c:pt>
                <c:pt idx="1240">
                  <c:v>44243</c:v>
                </c:pt>
                <c:pt idx="1241">
                  <c:v>44239</c:v>
                </c:pt>
                <c:pt idx="1242">
                  <c:v>44238</c:v>
                </c:pt>
                <c:pt idx="1243">
                  <c:v>44237</c:v>
                </c:pt>
                <c:pt idx="1244">
                  <c:v>44236</c:v>
                </c:pt>
                <c:pt idx="1245">
                  <c:v>44235</c:v>
                </c:pt>
                <c:pt idx="1246">
                  <c:v>44232</c:v>
                </c:pt>
                <c:pt idx="1247">
                  <c:v>44231</c:v>
                </c:pt>
                <c:pt idx="1248">
                  <c:v>44230</c:v>
                </c:pt>
                <c:pt idx="1249">
                  <c:v>44229</c:v>
                </c:pt>
                <c:pt idx="1250">
                  <c:v>44228</c:v>
                </c:pt>
                <c:pt idx="1251">
                  <c:v>44225</c:v>
                </c:pt>
                <c:pt idx="1252">
                  <c:v>44224</c:v>
                </c:pt>
              </c:numCache>
            </c:numRef>
          </c:cat>
          <c:val>
            <c:numRef>
              <c:f>'Share Price Performance'!$AI$3:$AI$1255</c:f>
              <c:numCache>
                <c:formatCode>0.00%</c:formatCode>
                <c:ptCount val="1253"/>
                <c:pt idx="0">
                  <c:v>0.49941188002352482</c:v>
                </c:pt>
                <c:pt idx="1">
                  <c:v>0.50490099980396008</c:v>
                </c:pt>
                <c:pt idx="2">
                  <c:v>0.51352675945892967</c:v>
                </c:pt>
                <c:pt idx="3">
                  <c:v>0.50166633993334631</c:v>
                </c:pt>
                <c:pt idx="4">
                  <c:v>0.57086845716526169</c:v>
                </c:pt>
                <c:pt idx="5">
                  <c:v>0.57861203685551865</c:v>
                </c:pt>
                <c:pt idx="6">
                  <c:v>0.54018819839247212</c:v>
                </c:pt>
                <c:pt idx="7">
                  <c:v>0.53264065869437383</c:v>
                </c:pt>
                <c:pt idx="8">
                  <c:v>0.53812977847480881</c:v>
                </c:pt>
                <c:pt idx="9">
                  <c:v>0.52440697902372102</c:v>
                </c:pt>
                <c:pt idx="10">
                  <c:v>0.50441089982356402</c:v>
                </c:pt>
                <c:pt idx="11">
                  <c:v>0.4751029209958833</c:v>
                </c:pt>
                <c:pt idx="12">
                  <c:v>0.48412076063516962</c:v>
                </c:pt>
                <c:pt idx="13">
                  <c:v>0.47314252107429916</c:v>
                </c:pt>
                <c:pt idx="14">
                  <c:v>0.4751029209958833</c:v>
                </c:pt>
                <c:pt idx="15">
                  <c:v>0.48284650068614005</c:v>
                </c:pt>
                <c:pt idx="16">
                  <c:v>0.49166830033326814</c:v>
                </c:pt>
                <c:pt idx="17">
                  <c:v>0.49255048029798093</c:v>
                </c:pt>
                <c:pt idx="18">
                  <c:v>0.50205841991766331</c:v>
                </c:pt>
                <c:pt idx="19">
                  <c:v>0.51264457949421682</c:v>
                </c:pt>
                <c:pt idx="20">
                  <c:v>0.51470299941188014</c:v>
                </c:pt>
                <c:pt idx="21">
                  <c:v>0.52195647912174103</c:v>
                </c:pt>
                <c:pt idx="22">
                  <c:v>0.50705743971770245</c:v>
                </c:pt>
                <c:pt idx="23">
                  <c:v>0.51636933934522633</c:v>
                </c:pt>
                <c:pt idx="24">
                  <c:v>0.50107821995687107</c:v>
                </c:pt>
                <c:pt idx="25">
                  <c:v>0.48039600078416006</c:v>
                </c:pt>
                <c:pt idx="26">
                  <c:v>0.50774357969025685</c:v>
                </c:pt>
                <c:pt idx="27">
                  <c:v>0.48069006077239768</c:v>
                </c:pt>
                <c:pt idx="28">
                  <c:v>0.4518721819251128</c:v>
                </c:pt>
                <c:pt idx="29">
                  <c:v>0.410409723583611</c:v>
                </c:pt>
                <c:pt idx="30">
                  <c:v>0.40207802391687902</c:v>
                </c:pt>
                <c:pt idx="31">
                  <c:v>0.39707900411683988</c:v>
                </c:pt>
                <c:pt idx="32">
                  <c:v>0.42089786316408562</c:v>
                </c:pt>
                <c:pt idx="33">
                  <c:v>0.42971966281121365</c:v>
                </c:pt>
                <c:pt idx="34">
                  <c:v>0.45579298176828087</c:v>
                </c:pt>
                <c:pt idx="35">
                  <c:v>0.44697118212115283</c:v>
                </c:pt>
                <c:pt idx="36">
                  <c:v>0.47657322093707111</c:v>
                </c:pt>
                <c:pt idx="37">
                  <c:v>0.5017643599294257</c:v>
                </c:pt>
                <c:pt idx="38">
                  <c:v>0.50754753969809863</c:v>
                </c:pt>
                <c:pt idx="39">
                  <c:v>0.50950793961968244</c:v>
                </c:pt>
                <c:pt idx="40">
                  <c:v>0.48088610076455612</c:v>
                </c:pt>
                <c:pt idx="41">
                  <c:v>0.49950990001960394</c:v>
                </c:pt>
                <c:pt idx="42">
                  <c:v>0.46255636149774565</c:v>
                </c:pt>
                <c:pt idx="43">
                  <c:v>0.45383258184669673</c:v>
                </c:pt>
                <c:pt idx="44">
                  <c:v>0.4587335816506567</c:v>
                </c:pt>
                <c:pt idx="45">
                  <c:v>0.45099000196040001</c:v>
                </c:pt>
                <c:pt idx="46">
                  <c:v>0.4606939815722409</c:v>
                </c:pt>
                <c:pt idx="47">
                  <c:v>0.4676534012938639</c:v>
                </c:pt>
                <c:pt idx="48">
                  <c:v>0.46412468143501284</c:v>
                </c:pt>
                <c:pt idx="49">
                  <c:v>0.4776514408939424</c:v>
                </c:pt>
                <c:pt idx="50">
                  <c:v>0.45324446187022149</c:v>
                </c:pt>
                <c:pt idx="51">
                  <c:v>0.46167418153303286</c:v>
                </c:pt>
                <c:pt idx="52">
                  <c:v>0.44687316212507372</c:v>
                </c:pt>
                <c:pt idx="53">
                  <c:v>0.46432072142717107</c:v>
                </c:pt>
                <c:pt idx="54">
                  <c:v>0.46588904136443854</c:v>
                </c:pt>
                <c:pt idx="55">
                  <c:v>0.36620270535189181</c:v>
                </c:pt>
                <c:pt idx="56">
                  <c:v>0.35473436581062551</c:v>
                </c:pt>
                <c:pt idx="57">
                  <c:v>0.36306606547735748</c:v>
                </c:pt>
                <c:pt idx="58">
                  <c:v>0.364340325426387</c:v>
                </c:pt>
                <c:pt idx="59">
                  <c:v>0.38296412468143509</c:v>
                </c:pt>
                <c:pt idx="60">
                  <c:v>0.40148990394040379</c:v>
                </c:pt>
                <c:pt idx="61">
                  <c:v>0.40521466379141363</c:v>
                </c:pt>
                <c:pt idx="62">
                  <c:v>0.43471868261125279</c:v>
                </c:pt>
                <c:pt idx="63">
                  <c:v>0.4446187022152519</c:v>
                </c:pt>
                <c:pt idx="64">
                  <c:v>0.45589100176435998</c:v>
                </c:pt>
                <c:pt idx="65">
                  <c:v>0.45226426190942953</c:v>
                </c:pt>
                <c:pt idx="66">
                  <c:v>0.42374044305038233</c:v>
                </c:pt>
                <c:pt idx="67">
                  <c:v>0.40541070378357186</c:v>
                </c:pt>
                <c:pt idx="68">
                  <c:v>0.41648696334052143</c:v>
                </c:pt>
                <c:pt idx="69">
                  <c:v>0.41129190354832379</c:v>
                </c:pt>
                <c:pt idx="70">
                  <c:v>0.37688688492452466</c:v>
                </c:pt>
                <c:pt idx="71">
                  <c:v>0.38815918447363273</c:v>
                </c:pt>
                <c:pt idx="72">
                  <c:v>0.39864732405410708</c:v>
                </c:pt>
                <c:pt idx="73">
                  <c:v>0.43138600274455996</c:v>
                </c:pt>
                <c:pt idx="74">
                  <c:v>0.43814938247402474</c:v>
                </c:pt>
                <c:pt idx="75">
                  <c:v>0.45834150166634002</c:v>
                </c:pt>
                <c:pt idx="76">
                  <c:v>0.47706332091746723</c:v>
                </c:pt>
                <c:pt idx="77">
                  <c:v>0.48353264065869439</c:v>
                </c:pt>
                <c:pt idx="78">
                  <c:v>0.50156831993726725</c:v>
                </c:pt>
                <c:pt idx="79">
                  <c:v>0.48990394040384244</c:v>
                </c:pt>
                <c:pt idx="80">
                  <c:v>0.50891981964320721</c:v>
                </c:pt>
                <c:pt idx="81">
                  <c:v>0.49676534012938633</c:v>
                </c:pt>
                <c:pt idx="82">
                  <c:v>0.47431876102724957</c:v>
                </c:pt>
                <c:pt idx="83">
                  <c:v>0.4649088414036463</c:v>
                </c:pt>
                <c:pt idx="84">
                  <c:v>0.46481082140756719</c:v>
                </c:pt>
                <c:pt idx="85">
                  <c:v>0.46314448147422088</c:v>
                </c:pt>
                <c:pt idx="86">
                  <c:v>0.42775926288962951</c:v>
                </c:pt>
                <c:pt idx="87">
                  <c:v>0.42383846304646144</c:v>
                </c:pt>
                <c:pt idx="88">
                  <c:v>0.45324446187022149</c:v>
                </c:pt>
                <c:pt idx="89">
                  <c:v>0.45079396196824151</c:v>
                </c:pt>
                <c:pt idx="90">
                  <c:v>0.45951774161929043</c:v>
                </c:pt>
                <c:pt idx="91">
                  <c:v>0.46530092138796331</c:v>
                </c:pt>
                <c:pt idx="92">
                  <c:v>0.46187022152519108</c:v>
                </c:pt>
                <c:pt idx="93">
                  <c:v>0.43128798274848085</c:v>
                </c:pt>
                <c:pt idx="94">
                  <c:v>0.42893550284257997</c:v>
                </c:pt>
                <c:pt idx="95">
                  <c:v>0.45059792197608328</c:v>
                </c:pt>
                <c:pt idx="96">
                  <c:v>0.41717310331307605</c:v>
                </c:pt>
                <c:pt idx="97">
                  <c:v>0.40825328366986857</c:v>
                </c:pt>
                <c:pt idx="98">
                  <c:v>0.41687904332483844</c:v>
                </c:pt>
                <c:pt idx="99">
                  <c:v>0.42560282297588714</c:v>
                </c:pt>
                <c:pt idx="100">
                  <c:v>0.44059988237600473</c:v>
                </c:pt>
                <c:pt idx="101">
                  <c:v>0.4258968829641247</c:v>
                </c:pt>
                <c:pt idx="102">
                  <c:v>0.42452460301901607</c:v>
                </c:pt>
                <c:pt idx="103">
                  <c:v>0.44118800235247996</c:v>
                </c:pt>
                <c:pt idx="104">
                  <c:v>0.43981572240737105</c:v>
                </c:pt>
                <c:pt idx="105">
                  <c:v>0.44942168202313282</c:v>
                </c:pt>
                <c:pt idx="106">
                  <c:v>0.45079396196824151</c:v>
                </c:pt>
                <c:pt idx="107">
                  <c:v>0.46383062144677523</c:v>
                </c:pt>
                <c:pt idx="108">
                  <c:v>0.49000196039992155</c:v>
                </c:pt>
                <c:pt idx="109">
                  <c:v>0.46383062144677523</c:v>
                </c:pt>
                <c:pt idx="110">
                  <c:v>0.45246030190158804</c:v>
                </c:pt>
                <c:pt idx="111">
                  <c:v>0.43863948245442086</c:v>
                </c:pt>
                <c:pt idx="112">
                  <c:v>0.41923152323073903</c:v>
                </c:pt>
                <c:pt idx="113">
                  <c:v>0.39276612428935509</c:v>
                </c:pt>
                <c:pt idx="114">
                  <c:v>0.38472848461086079</c:v>
                </c:pt>
                <c:pt idx="115">
                  <c:v>0.3848265046069399</c:v>
                </c:pt>
                <c:pt idx="116">
                  <c:v>0.3973730641050775</c:v>
                </c:pt>
                <c:pt idx="117">
                  <c:v>0.38541462458341508</c:v>
                </c:pt>
                <c:pt idx="118">
                  <c:v>0.36737894530484222</c:v>
                </c:pt>
                <c:pt idx="119">
                  <c:v>0.44089394236424234</c:v>
                </c:pt>
                <c:pt idx="120">
                  <c:v>0.42481866300725368</c:v>
                </c:pt>
                <c:pt idx="121">
                  <c:v>0.41295824348167037</c:v>
                </c:pt>
                <c:pt idx="122">
                  <c:v>0.44079592236816323</c:v>
                </c:pt>
                <c:pt idx="123">
                  <c:v>0.42305430307782799</c:v>
                </c:pt>
                <c:pt idx="124">
                  <c:v>0.41433052342677906</c:v>
                </c:pt>
                <c:pt idx="125">
                  <c:v>0.43795334248186624</c:v>
                </c:pt>
                <c:pt idx="126">
                  <c:v>0.42942560282297604</c:v>
                </c:pt>
                <c:pt idx="127">
                  <c:v>0.44863752205449908</c:v>
                </c:pt>
                <c:pt idx="128">
                  <c:v>0.45589100176435998</c:v>
                </c:pt>
                <c:pt idx="129">
                  <c:v>0.42628896294844143</c:v>
                </c:pt>
                <c:pt idx="130">
                  <c:v>0.46010586159576566</c:v>
                </c:pt>
                <c:pt idx="131">
                  <c:v>0.45148010194079607</c:v>
                </c:pt>
                <c:pt idx="132">
                  <c:v>0.43246422270143103</c:v>
                </c:pt>
                <c:pt idx="133">
                  <c:v>0.42128994314840235</c:v>
                </c:pt>
                <c:pt idx="134">
                  <c:v>0.44256028229758865</c:v>
                </c:pt>
                <c:pt idx="135">
                  <c:v>0.46824152127033913</c:v>
                </c:pt>
                <c:pt idx="136">
                  <c:v>0.49333464026661439</c:v>
                </c:pt>
                <c:pt idx="137">
                  <c:v>0.47863164085473436</c:v>
                </c:pt>
                <c:pt idx="138">
                  <c:v>0.47549500098020003</c:v>
                </c:pt>
                <c:pt idx="139">
                  <c:v>0.47382866104685373</c:v>
                </c:pt>
                <c:pt idx="140">
                  <c:v>0.47029994118800239</c:v>
                </c:pt>
                <c:pt idx="141">
                  <c:v>0.47206430111742809</c:v>
                </c:pt>
                <c:pt idx="142">
                  <c:v>0.47392668104293284</c:v>
                </c:pt>
                <c:pt idx="143">
                  <c:v>0.45246030190158804</c:v>
                </c:pt>
                <c:pt idx="144">
                  <c:v>0.45471476181140957</c:v>
                </c:pt>
                <c:pt idx="145">
                  <c:v>0.44138404234463846</c:v>
                </c:pt>
                <c:pt idx="146">
                  <c:v>0.44265830229366804</c:v>
                </c:pt>
                <c:pt idx="147">
                  <c:v>0.39874534405018619</c:v>
                </c:pt>
                <c:pt idx="148">
                  <c:v>0.38590472456381092</c:v>
                </c:pt>
                <c:pt idx="149">
                  <c:v>0.36306606547735748</c:v>
                </c:pt>
                <c:pt idx="150">
                  <c:v>0.35620466575181353</c:v>
                </c:pt>
                <c:pt idx="151">
                  <c:v>0.37218192511272313</c:v>
                </c:pt>
                <c:pt idx="152">
                  <c:v>0.39129582434816707</c:v>
                </c:pt>
                <c:pt idx="153">
                  <c:v>0.41148794354048229</c:v>
                </c:pt>
                <c:pt idx="154">
                  <c:v>0.41119388355224468</c:v>
                </c:pt>
                <c:pt idx="155">
                  <c:v>0.40570476377180947</c:v>
                </c:pt>
                <c:pt idx="156">
                  <c:v>0.41070378357184861</c:v>
                </c:pt>
                <c:pt idx="157">
                  <c:v>0.40305822387767098</c:v>
                </c:pt>
                <c:pt idx="158">
                  <c:v>0.41962360321505604</c:v>
                </c:pt>
                <c:pt idx="159">
                  <c:v>0.40050970397961183</c:v>
                </c:pt>
                <c:pt idx="160">
                  <c:v>0.41158596353656141</c:v>
                </c:pt>
                <c:pt idx="161">
                  <c:v>0.41119388355224468</c:v>
                </c:pt>
                <c:pt idx="162">
                  <c:v>0.4176632032934719</c:v>
                </c:pt>
                <c:pt idx="163">
                  <c:v>0.41089982356400712</c:v>
                </c:pt>
                <c:pt idx="164">
                  <c:v>0.41188002352479902</c:v>
                </c:pt>
                <c:pt idx="165">
                  <c:v>0.40315624387375038</c:v>
                </c:pt>
                <c:pt idx="166">
                  <c:v>0.41237012350519514</c:v>
                </c:pt>
                <c:pt idx="167">
                  <c:v>0.4257008429719662</c:v>
                </c:pt>
                <c:pt idx="168">
                  <c:v>0.42619094295236232</c:v>
                </c:pt>
                <c:pt idx="169">
                  <c:v>0.43530680258772803</c:v>
                </c:pt>
                <c:pt idx="170">
                  <c:v>0.46079200156832001</c:v>
                </c:pt>
                <c:pt idx="171">
                  <c:v>0.46686924132523044</c:v>
                </c:pt>
                <c:pt idx="172">
                  <c:v>0.45138208194471668</c:v>
                </c:pt>
                <c:pt idx="173">
                  <c:v>0.44138404234463846</c:v>
                </c:pt>
                <c:pt idx="174">
                  <c:v>0.42285826308566948</c:v>
                </c:pt>
                <c:pt idx="175">
                  <c:v>0.42834738286610474</c:v>
                </c:pt>
                <c:pt idx="176">
                  <c:v>0.43893354244265848</c:v>
                </c:pt>
                <c:pt idx="177">
                  <c:v>0.44216820231327192</c:v>
                </c:pt>
                <c:pt idx="178">
                  <c:v>0.45049990198000389</c:v>
                </c:pt>
                <c:pt idx="179">
                  <c:v>0.46520290139188392</c:v>
                </c:pt>
                <c:pt idx="180">
                  <c:v>0.45344050186238</c:v>
                </c:pt>
                <c:pt idx="181">
                  <c:v>0.43677710252891605</c:v>
                </c:pt>
                <c:pt idx="182">
                  <c:v>0.46187022152519108</c:v>
                </c:pt>
                <c:pt idx="183">
                  <c:v>0.45657714173691433</c:v>
                </c:pt>
                <c:pt idx="184">
                  <c:v>0.47461282101548719</c:v>
                </c:pt>
                <c:pt idx="185">
                  <c:v>0.44765732209370718</c:v>
                </c:pt>
                <c:pt idx="186">
                  <c:v>0.44824544207018235</c:v>
                </c:pt>
                <c:pt idx="187">
                  <c:v>0.4438345422466185</c:v>
                </c:pt>
                <c:pt idx="188">
                  <c:v>0.4465791021368361</c:v>
                </c:pt>
                <c:pt idx="189">
                  <c:v>0.43266026269358954</c:v>
                </c:pt>
                <c:pt idx="190">
                  <c:v>0.42178004312879847</c:v>
                </c:pt>
                <c:pt idx="191">
                  <c:v>0.37727896490884139</c:v>
                </c:pt>
                <c:pt idx="192">
                  <c:v>0.40472456381101751</c:v>
                </c:pt>
                <c:pt idx="193">
                  <c:v>0.39747108410115661</c:v>
                </c:pt>
                <c:pt idx="194">
                  <c:v>0.41825132326994713</c:v>
                </c:pt>
                <c:pt idx="195">
                  <c:v>0.43109194275632234</c:v>
                </c:pt>
                <c:pt idx="196">
                  <c:v>0.42128994314840235</c:v>
                </c:pt>
                <c:pt idx="197">
                  <c:v>0.42619094295236232</c:v>
                </c:pt>
                <c:pt idx="198">
                  <c:v>0.4257008429719662</c:v>
                </c:pt>
                <c:pt idx="199">
                  <c:v>0.38580670456773181</c:v>
                </c:pt>
                <c:pt idx="200">
                  <c:v>0.420603803175848</c:v>
                </c:pt>
                <c:pt idx="201">
                  <c:v>0.44902960203881609</c:v>
                </c:pt>
                <c:pt idx="202">
                  <c:v>0.5825328366986865</c:v>
                </c:pt>
                <c:pt idx="203">
                  <c:v>0.55097039796118408</c:v>
                </c:pt>
                <c:pt idx="204">
                  <c:v>0.5577337776906488</c:v>
                </c:pt>
                <c:pt idx="205">
                  <c:v>0.54244265830229388</c:v>
                </c:pt>
                <c:pt idx="206">
                  <c:v>0.52675945892962162</c:v>
                </c:pt>
                <c:pt idx="207">
                  <c:v>0.54528523818859054</c:v>
                </c:pt>
                <c:pt idx="208">
                  <c:v>0.55538129778474821</c:v>
                </c:pt>
                <c:pt idx="209">
                  <c:v>0.52715153891393862</c:v>
                </c:pt>
                <c:pt idx="210">
                  <c:v>0.52734757890609685</c:v>
                </c:pt>
                <c:pt idx="211">
                  <c:v>0.5364634385414625</c:v>
                </c:pt>
                <c:pt idx="212">
                  <c:v>0.54763771809449124</c:v>
                </c:pt>
                <c:pt idx="213">
                  <c:v>0.54391295824348163</c:v>
                </c:pt>
                <c:pt idx="214">
                  <c:v>0.54185453832581865</c:v>
                </c:pt>
                <c:pt idx="215">
                  <c:v>0.54018819839247212</c:v>
                </c:pt>
                <c:pt idx="216">
                  <c:v>0.51980003920799855</c:v>
                </c:pt>
                <c:pt idx="217">
                  <c:v>0.50382277984708879</c:v>
                </c:pt>
                <c:pt idx="218">
                  <c:v>0.5134287394628505</c:v>
                </c:pt>
                <c:pt idx="219">
                  <c:v>0.53597333856106644</c:v>
                </c:pt>
                <c:pt idx="220">
                  <c:v>0.54959811801607539</c:v>
                </c:pt>
                <c:pt idx="221">
                  <c:v>0.59311899627524023</c:v>
                </c:pt>
                <c:pt idx="222">
                  <c:v>0.56106645755734164</c:v>
                </c:pt>
                <c:pt idx="223">
                  <c:v>0.56214467751421304</c:v>
                </c:pt>
                <c:pt idx="224">
                  <c:v>0.55273475789060966</c:v>
                </c:pt>
                <c:pt idx="225">
                  <c:v>0.5382277984708882</c:v>
                </c:pt>
                <c:pt idx="226">
                  <c:v>0.53273867869045299</c:v>
                </c:pt>
                <c:pt idx="227">
                  <c:v>0.50666535973338578</c:v>
                </c:pt>
                <c:pt idx="228">
                  <c:v>0.48500294059988242</c:v>
                </c:pt>
                <c:pt idx="229">
                  <c:v>0.51097823956087052</c:v>
                </c:pt>
                <c:pt idx="230">
                  <c:v>0.47255440109782393</c:v>
                </c:pt>
                <c:pt idx="231">
                  <c:v>0.45804744167810241</c:v>
                </c:pt>
                <c:pt idx="232">
                  <c:v>0.47970986081160572</c:v>
                </c:pt>
                <c:pt idx="233">
                  <c:v>0.45353852185845911</c:v>
                </c:pt>
                <c:pt idx="234">
                  <c:v>0.44216820231327192</c:v>
                </c:pt>
                <c:pt idx="235">
                  <c:v>0.44981376200744955</c:v>
                </c:pt>
                <c:pt idx="236">
                  <c:v>0.45804744167810241</c:v>
                </c:pt>
                <c:pt idx="237">
                  <c:v>0.43609096255636148</c:v>
                </c:pt>
                <c:pt idx="238">
                  <c:v>0.4374632425014704</c:v>
                </c:pt>
                <c:pt idx="239">
                  <c:v>0.45216624191335042</c:v>
                </c:pt>
                <c:pt idx="240">
                  <c:v>0.40717506371299755</c:v>
                </c:pt>
                <c:pt idx="241">
                  <c:v>0.41158596353656141</c:v>
                </c:pt>
                <c:pt idx="242">
                  <c:v>0.28651244853950208</c:v>
                </c:pt>
                <c:pt idx="243">
                  <c:v>0.28866888845324451</c:v>
                </c:pt>
                <c:pt idx="244">
                  <c:v>0.28896294844148213</c:v>
                </c:pt>
                <c:pt idx="245">
                  <c:v>0.27916094883356207</c:v>
                </c:pt>
                <c:pt idx="246">
                  <c:v>0.28141540874338361</c:v>
                </c:pt>
                <c:pt idx="247">
                  <c:v>0.26612428935502835</c:v>
                </c:pt>
                <c:pt idx="248">
                  <c:v>0.26681042932758298</c:v>
                </c:pt>
                <c:pt idx="249">
                  <c:v>0.28298372868065075</c:v>
                </c:pt>
                <c:pt idx="250">
                  <c:v>0.25720446971182115</c:v>
                </c:pt>
                <c:pt idx="251">
                  <c:v>0.2449519702019213</c:v>
                </c:pt>
                <c:pt idx="252">
                  <c:v>0.23720839051166442</c:v>
                </c:pt>
                <c:pt idx="253">
                  <c:v>0.23211135071554606</c:v>
                </c:pt>
                <c:pt idx="254">
                  <c:v>0.22838659086453636</c:v>
                </c:pt>
                <c:pt idx="255">
                  <c:v>0.23740443050382279</c:v>
                </c:pt>
                <c:pt idx="256">
                  <c:v>0.23279749068810038</c:v>
                </c:pt>
                <c:pt idx="257">
                  <c:v>0.22240737110370515</c:v>
                </c:pt>
                <c:pt idx="258">
                  <c:v>0.21280141148794363</c:v>
                </c:pt>
                <c:pt idx="259">
                  <c:v>0.20809645167614199</c:v>
                </c:pt>
                <c:pt idx="260">
                  <c:v>0.25210742991570279</c:v>
                </c:pt>
                <c:pt idx="261">
                  <c:v>0.2600470495981182</c:v>
                </c:pt>
                <c:pt idx="262">
                  <c:v>0.27592628896294835</c:v>
                </c:pt>
                <c:pt idx="263">
                  <c:v>0.30797882768084694</c:v>
                </c:pt>
                <c:pt idx="264">
                  <c:v>0.30915506763379735</c:v>
                </c:pt>
                <c:pt idx="265">
                  <c:v>0.31503626739854934</c:v>
                </c:pt>
                <c:pt idx="266">
                  <c:v>0.30876298764948062</c:v>
                </c:pt>
                <c:pt idx="267">
                  <c:v>0.32552440697902368</c:v>
                </c:pt>
                <c:pt idx="268">
                  <c:v>0.3330719466771222</c:v>
                </c:pt>
                <c:pt idx="269">
                  <c:v>0.32326994706920215</c:v>
                </c:pt>
                <c:pt idx="270">
                  <c:v>0.31209566751617346</c:v>
                </c:pt>
                <c:pt idx="271">
                  <c:v>0.29739266810429343</c:v>
                </c:pt>
                <c:pt idx="272">
                  <c:v>0.27778866888845344</c:v>
                </c:pt>
                <c:pt idx="273">
                  <c:v>0.2885708684571654</c:v>
                </c:pt>
                <c:pt idx="274">
                  <c:v>0.32062340717506366</c:v>
                </c:pt>
                <c:pt idx="275">
                  <c:v>0.32376004704959827</c:v>
                </c:pt>
                <c:pt idx="276">
                  <c:v>0.3428739462850422</c:v>
                </c:pt>
                <c:pt idx="277">
                  <c:v>0.35894922564203091</c:v>
                </c:pt>
                <c:pt idx="278">
                  <c:v>0.35796902568123895</c:v>
                </c:pt>
                <c:pt idx="279">
                  <c:v>0.35483238580670462</c:v>
                </c:pt>
                <c:pt idx="280">
                  <c:v>0.36326210546951598</c:v>
                </c:pt>
                <c:pt idx="281">
                  <c:v>0.34904920603803175</c:v>
                </c:pt>
                <c:pt idx="282">
                  <c:v>0.35395020584199177</c:v>
                </c:pt>
                <c:pt idx="283">
                  <c:v>0.35424426583022939</c:v>
                </c:pt>
                <c:pt idx="284">
                  <c:v>0.34993138600274459</c:v>
                </c:pt>
                <c:pt idx="285">
                  <c:v>0.36277200548911986</c:v>
                </c:pt>
                <c:pt idx="286">
                  <c:v>0.36188982552440702</c:v>
                </c:pt>
                <c:pt idx="287">
                  <c:v>0.36571260537149597</c:v>
                </c:pt>
                <c:pt idx="288">
                  <c:v>0.3588512056459518</c:v>
                </c:pt>
                <c:pt idx="289">
                  <c:v>0.34336404626543832</c:v>
                </c:pt>
                <c:pt idx="290">
                  <c:v>0.32591648696334069</c:v>
                </c:pt>
                <c:pt idx="291">
                  <c:v>0.31562438737502452</c:v>
                </c:pt>
                <c:pt idx="292">
                  <c:v>0.30248970790041169</c:v>
                </c:pt>
                <c:pt idx="293">
                  <c:v>0.29523622819055079</c:v>
                </c:pt>
                <c:pt idx="294">
                  <c:v>0.31356596745736126</c:v>
                </c:pt>
                <c:pt idx="295">
                  <c:v>0.30944912762203497</c:v>
                </c:pt>
                <c:pt idx="296">
                  <c:v>0.3403254263869831</c:v>
                </c:pt>
                <c:pt idx="297">
                  <c:v>0.3258184669672613</c:v>
                </c:pt>
                <c:pt idx="298">
                  <c:v>0.31944716722211347</c:v>
                </c:pt>
                <c:pt idx="299">
                  <c:v>0.33914918643403263</c:v>
                </c:pt>
                <c:pt idx="300">
                  <c:v>0.34493236620270551</c:v>
                </c:pt>
                <c:pt idx="301">
                  <c:v>0.34346206626151743</c:v>
                </c:pt>
                <c:pt idx="302">
                  <c:v>0.3170946873162126</c:v>
                </c:pt>
                <c:pt idx="303">
                  <c:v>0.32052538717898454</c:v>
                </c:pt>
                <c:pt idx="304">
                  <c:v>0.30131346794746122</c:v>
                </c:pt>
                <c:pt idx="305">
                  <c:v>0.29719662811213499</c:v>
                </c:pt>
                <c:pt idx="306">
                  <c:v>0.28563026857478929</c:v>
                </c:pt>
                <c:pt idx="307">
                  <c:v>0.30748872770045083</c:v>
                </c:pt>
                <c:pt idx="308">
                  <c:v>0.31317388747304453</c:v>
                </c:pt>
                <c:pt idx="309">
                  <c:v>0.32189766712409351</c:v>
                </c:pt>
                <c:pt idx="310">
                  <c:v>0.30405802783767888</c:v>
                </c:pt>
                <c:pt idx="311">
                  <c:v>0.30523426779062929</c:v>
                </c:pt>
                <c:pt idx="312">
                  <c:v>0.31366398745344065</c:v>
                </c:pt>
                <c:pt idx="313">
                  <c:v>0.30719466771221349</c:v>
                </c:pt>
                <c:pt idx="314">
                  <c:v>0.31346794746128215</c:v>
                </c:pt>
                <c:pt idx="315">
                  <c:v>0.31611448735542064</c:v>
                </c:pt>
                <c:pt idx="316">
                  <c:v>0.31082140756714366</c:v>
                </c:pt>
                <c:pt idx="317">
                  <c:v>0.3070966477161341</c:v>
                </c:pt>
                <c:pt idx="318">
                  <c:v>0.30582238776710452</c:v>
                </c:pt>
                <c:pt idx="319">
                  <c:v>0.3198392472064302</c:v>
                </c:pt>
                <c:pt idx="320">
                  <c:v>0.31366398745344065</c:v>
                </c:pt>
                <c:pt idx="321">
                  <c:v>0.30631248774750064</c:v>
                </c:pt>
                <c:pt idx="322">
                  <c:v>0.32091746716330127</c:v>
                </c:pt>
                <c:pt idx="323">
                  <c:v>0.32052538717898454</c:v>
                </c:pt>
                <c:pt idx="324">
                  <c:v>0.33189570672417174</c:v>
                </c:pt>
                <c:pt idx="325">
                  <c:v>0.33865908645363652</c:v>
                </c:pt>
                <c:pt idx="326">
                  <c:v>0.34493236620270551</c:v>
                </c:pt>
                <c:pt idx="327">
                  <c:v>0.36777102528915895</c:v>
                </c:pt>
                <c:pt idx="328">
                  <c:v>0.36483042540678312</c:v>
                </c:pt>
                <c:pt idx="329">
                  <c:v>0.36943736522250553</c:v>
                </c:pt>
                <c:pt idx="330">
                  <c:v>0.37149578514016851</c:v>
                </c:pt>
                <c:pt idx="331">
                  <c:v>0.35336208586551654</c:v>
                </c:pt>
                <c:pt idx="332">
                  <c:v>0.304548127818075</c:v>
                </c:pt>
                <c:pt idx="333">
                  <c:v>0.31150754753969828</c:v>
                </c:pt>
                <c:pt idx="334">
                  <c:v>0.27788668888453255</c:v>
                </c:pt>
                <c:pt idx="335">
                  <c:v>0.27141736914330539</c:v>
                </c:pt>
                <c:pt idx="336">
                  <c:v>0.28494412860223495</c:v>
                </c:pt>
                <c:pt idx="337">
                  <c:v>0.28014114879435403</c:v>
                </c:pt>
                <c:pt idx="338">
                  <c:v>0.29729464810821404</c:v>
                </c:pt>
                <c:pt idx="339">
                  <c:v>0.31895706724171741</c:v>
                </c:pt>
                <c:pt idx="340">
                  <c:v>0.3100372475985102</c:v>
                </c:pt>
                <c:pt idx="341">
                  <c:v>0.30768476769260933</c:v>
                </c:pt>
                <c:pt idx="342">
                  <c:v>0.31376200744951976</c:v>
                </c:pt>
                <c:pt idx="343">
                  <c:v>0.3025877278964908</c:v>
                </c:pt>
                <c:pt idx="344">
                  <c:v>0.30405802783767888</c:v>
                </c:pt>
                <c:pt idx="345">
                  <c:v>0.31219368751225257</c:v>
                </c:pt>
                <c:pt idx="346">
                  <c:v>0.31836894726524217</c:v>
                </c:pt>
                <c:pt idx="347">
                  <c:v>0.32140756714369739</c:v>
                </c:pt>
                <c:pt idx="348">
                  <c:v>0.30837090766516362</c:v>
                </c:pt>
                <c:pt idx="349">
                  <c:v>0.32248578710056847</c:v>
                </c:pt>
                <c:pt idx="350">
                  <c:v>0.32572044697118219</c:v>
                </c:pt>
                <c:pt idx="351">
                  <c:v>0.32964124681435025</c:v>
                </c:pt>
                <c:pt idx="352">
                  <c:v>0.31836894726524217</c:v>
                </c:pt>
                <c:pt idx="353">
                  <c:v>0.32277984708880608</c:v>
                </c:pt>
                <c:pt idx="354">
                  <c:v>0.32836698686532068</c:v>
                </c:pt>
                <c:pt idx="355">
                  <c:v>0.34052146637914132</c:v>
                </c:pt>
                <c:pt idx="356">
                  <c:v>0.35022544599098221</c:v>
                </c:pt>
                <c:pt idx="357">
                  <c:v>0.34238384630464608</c:v>
                </c:pt>
                <c:pt idx="358">
                  <c:v>0.33983532640658698</c:v>
                </c:pt>
                <c:pt idx="359">
                  <c:v>0.34679474612821026</c:v>
                </c:pt>
                <c:pt idx="360">
                  <c:v>0.35081356596745744</c:v>
                </c:pt>
                <c:pt idx="361">
                  <c:v>0.3454224661831013</c:v>
                </c:pt>
                <c:pt idx="362">
                  <c:v>0.34865712605371502</c:v>
                </c:pt>
                <c:pt idx="363">
                  <c:v>0.32944520682219175</c:v>
                </c:pt>
                <c:pt idx="364">
                  <c:v>0.34081552636737894</c:v>
                </c:pt>
                <c:pt idx="365">
                  <c:v>0.34385414624583416</c:v>
                </c:pt>
                <c:pt idx="366">
                  <c:v>0.33718878651244849</c:v>
                </c:pt>
                <c:pt idx="367">
                  <c:v>0.34140364634385412</c:v>
                </c:pt>
                <c:pt idx="368">
                  <c:v>0.30680258772789648</c:v>
                </c:pt>
                <c:pt idx="369">
                  <c:v>0.32503430699862784</c:v>
                </c:pt>
                <c:pt idx="370">
                  <c:v>0.31836894726524217</c:v>
                </c:pt>
                <c:pt idx="371">
                  <c:v>0.30199960792001584</c:v>
                </c:pt>
                <c:pt idx="372">
                  <c:v>0.2955302881787884</c:v>
                </c:pt>
                <c:pt idx="373">
                  <c:v>0.27847480886100778</c:v>
                </c:pt>
                <c:pt idx="374">
                  <c:v>0.25514604979415817</c:v>
                </c:pt>
                <c:pt idx="375">
                  <c:v>0.2461282101548716</c:v>
                </c:pt>
                <c:pt idx="376">
                  <c:v>0.23456185061752605</c:v>
                </c:pt>
                <c:pt idx="377">
                  <c:v>0.23956087041756516</c:v>
                </c:pt>
                <c:pt idx="378">
                  <c:v>0.26063516957459337</c:v>
                </c:pt>
                <c:pt idx="379">
                  <c:v>0.24416781023328771</c:v>
                </c:pt>
                <c:pt idx="380">
                  <c:v>0.25769456969221727</c:v>
                </c:pt>
                <c:pt idx="381">
                  <c:v>0.26769260929229582</c:v>
                </c:pt>
                <c:pt idx="382">
                  <c:v>0.26367378945304837</c:v>
                </c:pt>
                <c:pt idx="383">
                  <c:v>0.25357772985689087</c:v>
                </c:pt>
                <c:pt idx="384">
                  <c:v>0.28710056851597732</c:v>
                </c:pt>
                <c:pt idx="385">
                  <c:v>0.26955498921780058</c:v>
                </c:pt>
                <c:pt idx="386">
                  <c:v>0.26612428935502835</c:v>
                </c:pt>
                <c:pt idx="387">
                  <c:v>0.24152127033914919</c:v>
                </c:pt>
                <c:pt idx="388">
                  <c:v>0.25406782983728682</c:v>
                </c:pt>
                <c:pt idx="389">
                  <c:v>0.26563418937463251</c:v>
                </c:pt>
                <c:pt idx="390">
                  <c:v>0.27014310919427581</c:v>
                </c:pt>
                <c:pt idx="391">
                  <c:v>0.27455400901783972</c:v>
                </c:pt>
                <c:pt idx="392">
                  <c:v>0.271319349147226</c:v>
                </c:pt>
                <c:pt idx="393">
                  <c:v>0.29837286806508539</c:v>
                </c:pt>
                <c:pt idx="394">
                  <c:v>0.29984316800627347</c:v>
                </c:pt>
                <c:pt idx="395">
                  <c:v>0.29347186826112542</c:v>
                </c:pt>
                <c:pt idx="396">
                  <c:v>0.29709860811605587</c:v>
                </c:pt>
                <c:pt idx="397">
                  <c:v>0.31336992746520304</c:v>
                </c:pt>
                <c:pt idx="398">
                  <c:v>0.31631052734757886</c:v>
                </c:pt>
                <c:pt idx="399">
                  <c:v>0.31493824740247023</c:v>
                </c:pt>
                <c:pt idx="400">
                  <c:v>0.32738678690452844</c:v>
                </c:pt>
                <c:pt idx="401">
                  <c:v>0.34208978631640846</c:v>
                </c:pt>
                <c:pt idx="402">
                  <c:v>0.34081552636737894</c:v>
                </c:pt>
                <c:pt idx="403">
                  <c:v>0.35277396588904131</c:v>
                </c:pt>
                <c:pt idx="404">
                  <c:v>0.3458145461674183</c:v>
                </c:pt>
                <c:pt idx="405">
                  <c:v>0.34297196628112131</c:v>
                </c:pt>
                <c:pt idx="406">
                  <c:v>0.35081356596745744</c:v>
                </c:pt>
                <c:pt idx="407">
                  <c:v>0.37198588512056463</c:v>
                </c:pt>
                <c:pt idx="408">
                  <c:v>0.38041560478337599</c:v>
                </c:pt>
                <c:pt idx="409">
                  <c:v>0.37747500490099989</c:v>
                </c:pt>
                <c:pt idx="410">
                  <c:v>0.387375024504999</c:v>
                </c:pt>
                <c:pt idx="411">
                  <c:v>0.36571260537149597</c:v>
                </c:pt>
                <c:pt idx="412">
                  <c:v>0.34708880611644788</c:v>
                </c:pt>
                <c:pt idx="413">
                  <c:v>0.32170162713193501</c:v>
                </c:pt>
                <c:pt idx="414">
                  <c:v>0.32003528719858843</c:v>
                </c:pt>
                <c:pt idx="415">
                  <c:v>0.33169966673201351</c:v>
                </c:pt>
                <c:pt idx="416">
                  <c:v>0.34924524603019025</c:v>
                </c:pt>
                <c:pt idx="417">
                  <c:v>0.34297196628112131</c:v>
                </c:pt>
                <c:pt idx="418">
                  <c:v>0.36375220544991177</c:v>
                </c:pt>
                <c:pt idx="419">
                  <c:v>0.36541854538325835</c:v>
                </c:pt>
                <c:pt idx="420">
                  <c:v>0.36904528523818853</c:v>
                </c:pt>
                <c:pt idx="421">
                  <c:v>0.38855126445794946</c:v>
                </c:pt>
                <c:pt idx="422">
                  <c:v>0.38855126445794946</c:v>
                </c:pt>
                <c:pt idx="423">
                  <c:v>0.35600862575965503</c:v>
                </c:pt>
                <c:pt idx="424">
                  <c:v>0.34767692609292311</c:v>
                </c:pt>
                <c:pt idx="425">
                  <c:v>0.33679670652813176</c:v>
                </c:pt>
                <c:pt idx="426">
                  <c:v>0.34895118604195263</c:v>
                </c:pt>
                <c:pt idx="427">
                  <c:v>0.35218584591256613</c:v>
                </c:pt>
                <c:pt idx="428">
                  <c:v>0.34248186630072547</c:v>
                </c:pt>
                <c:pt idx="429">
                  <c:v>0.33218976671240935</c:v>
                </c:pt>
                <c:pt idx="430">
                  <c:v>0.33483630660654784</c:v>
                </c:pt>
                <c:pt idx="431">
                  <c:v>0.31680062732797498</c:v>
                </c:pt>
                <c:pt idx="432">
                  <c:v>0.32395608704175649</c:v>
                </c:pt>
                <c:pt idx="433">
                  <c:v>0.32650460693981592</c:v>
                </c:pt>
                <c:pt idx="434">
                  <c:v>0.38453244461870228</c:v>
                </c:pt>
                <c:pt idx="435">
                  <c:v>0.4035483238580671</c:v>
                </c:pt>
                <c:pt idx="436">
                  <c:v>0.38962948441482076</c:v>
                </c:pt>
                <c:pt idx="437">
                  <c:v>0.3875710644971575</c:v>
                </c:pt>
                <c:pt idx="438">
                  <c:v>0.39002156439913749</c:v>
                </c:pt>
                <c:pt idx="439">
                  <c:v>0.37326014506959421</c:v>
                </c:pt>
                <c:pt idx="440">
                  <c:v>0.36306606547735748</c:v>
                </c:pt>
                <c:pt idx="441">
                  <c:v>0.35757694569692222</c:v>
                </c:pt>
                <c:pt idx="442">
                  <c:v>0.35140168594393267</c:v>
                </c:pt>
                <c:pt idx="443">
                  <c:v>0.35100960595961594</c:v>
                </c:pt>
                <c:pt idx="444">
                  <c:v>0.35267594589296219</c:v>
                </c:pt>
                <c:pt idx="445">
                  <c:v>0.34944128602234847</c:v>
                </c:pt>
                <c:pt idx="446">
                  <c:v>0.35071554597137833</c:v>
                </c:pt>
                <c:pt idx="447">
                  <c:v>0.35591060576357597</c:v>
                </c:pt>
                <c:pt idx="448">
                  <c:v>0.35218584591256613</c:v>
                </c:pt>
                <c:pt idx="449">
                  <c:v>0.3430699862772007</c:v>
                </c:pt>
                <c:pt idx="450">
                  <c:v>0.32542638698294457</c:v>
                </c:pt>
                <c:pt idx="451">
                  <c:v>0.3340521466379141</c:v>
                </c:pt>
                <c:pt idx="452">
                  <c:v>0.3358165065673398</c:v>
                </c:pt>
                <c:pt idx="453">
                  <c:v>0.36257596549696136</c:v>
                </c:pt>
                <c:pt idx="454">
                  <c:v>0.37923936483042553</c:v>
                </c:pt>
                <c:pt idx="455">
                  <c:v>0.37688688492452466</c:v>
                </c:pt>
                <c:pt idx="456">
                  <c:v>0.3590472456381103</c:v>
                </c:pt>
                <c:pt idx="457">
                  <c:v>0.34601058615957653</c:v>
                </c:pt>
                <c:pt idx="458">
                  <c:v>0.32130954714761828</c:v>
                </c:pt>
                <c:pt idx="459">
                  <c:v>0.31954518721819258</c:v>
                </c:pt>
                <c:pt idx="460">
                  <c:v>0.33532640658694368</c:v>
                </c:pt>
                <c:pt idx="461">
                  <c:v>0.33865908645363652</c:v>
                </c:pt>
                <c:pt idx="462">
                  <c:v>0.33807096647716128</c:v>
                </c:pt>
                <c:pt idx="463">
                  <c:v>0.34571652617133891</c:v>
                </c:pt>
                <c:pt idx="464">
                  <c:v>0.33571848657126069</c:v>
                </c:pt>
                <c:pt idx="465">
                  <c:v>0.34130562634777506</c:v>
                </c:pt>
                <c:pt idx="466">
                  <c:v>0.34444226622230939</c:v>
                </c:pt>
                <c:pt idx="467">
                  <c:v>0.35620466575181353</c:v>
                </c:pt>
                <c:pt idx="468">
                  <c:v>0.37953342481866315</c:v>
                </c:pt>
                <c:pt idx="469">
                  <c:v>0.37306410507743598</c:v>
                </c:pt>
                <c:pt idx="470">
                  <c:v>0.36796706528131745</c:v>
                </c:pt>
                <c:pt idx="471">
                  <c:v>0.37600470495981181</c:v>
                </c:pt>
                <c:pt idx="472">
                  <c:v>0.36786904528523834</c:v>
                </c:pt>
                <c:pt idx="473">
                  <c:v>0.35953734561850614</c:v>
                </c:pt>
                <c:pt idx="474">
                  <c:v>0.35806704567731834</c:v>
                </c:pt>
                <c:pt idx="475">
                  <c:v>0.34699078612036849</c:v>
                </c:pt>
                <c:pt idx="476">
                  <c:v>0.35679278572828849</c:v>
                </c:pt>
                <c:pt idx="477">
                  <c:v>0.35855714565771418</c:v>
                </c:pt>
                <c:pt idx="478">
                  <c:v>0.34326602626935893</c:v>
                </c:pt>
                <c:pt idx="479">
                  <c:v>0.35326406586943743</c:v>
                </c:pt>
                <c:pt idx="480">
                  <c:v>0.35581258576749658</c:v>
                </c:pt>
                <c:pt idx="481">
                  <c:v>0.34610860615565592</c:v>
                </c:pt>
                <c:pt idx="482">
                  <c:v>0.32552440697902368</c:v>
                </c:pt>
                <c:pt idx="483">
                  <c:v>0.31297784748088603</c:v>
                </c:pt>
                <c:pt idx="484">
                  <c:v>0.31885904724563829</c:v>
                </c:pt>
                <c:pt idx="485">
                  <c:v>0.32719074691237021</c:v>
                </c:pt>
                <c:pt idx="486">
                  <c:v>0.31356596745736126</c:v>
                </c:pt>
                <c:pt idx="487">
                  <c:v>0.28612036855518541</c:v>
                </c:pt>
                <c:pt idx="488">
                  <c:v>0.28759066849637344</c:v>
                </c:pt>
                <c:pt idx="489">
                  <c:v>0.27690648892374059</c:v>
                </c:pt>
                <c:pt idx="490">
                  <c:v>0.27818074887277017</c:v>
                </c:pt>
                <c:pt idx="491">
                  <c:v>0.27073122917075076</c:v>
                </c:pt>
                <c:pt idx="492">
                  <c:v>0.2475004900999804</c:v>
                </c:pt>
                <c:pt idx="493">
                  <c:v>0.23828661046853561</c:v>
                </c:pt>
                <c:pt idx="494">
                  <c:v>0.26200744951970206</c:v>
                </c:pt>
                <c:pt idx="495">
                  <c:v>0.27867084885316601</c:v>
                </c:pt>
                <c:pt idx="496">
                  <c:v>0.26926092922956296</c:v>
                </c:pt>
                <c:pt idx="497">
                  <c:v>0.28033718878651254</c:v>
                </c:pt>
                <c:pt idx="498">
                  <c:v>0.27965104881395819</c:v>
                </c:pt>
                <c:pt idx="499">
                  <c:v>0.2653401293863949</c:v>
                </c:pt>
                <c:pt idx="500">
                  <c:v>0.27641638894334447</c:v>
                </c:pt>
                <c:pt idx="501">
                  <c:v>0.26877082924916684</c:v>
                </c:pt>
                <c:pt idx="502">
                  <c:v>0.29141344834346211</c:v>
                </c:pt>
                <c:pt idx="503">
                  <c:v>0.28465006861399733</c:v>
                </c:pt>
                <c:pt idx="504">
                  <c:v>0.29680454812781826</c:v>
                </c:pt>
                <c:pt idx="505">
                  <c:v>0.2787688688492454</c:v>
                </c:pt>
                <c:pt idx="506">
                  <c:v>0.26524210939031578</c:v>
                </c:pt>
                <c:pt idx="507">
                  <c:v>0.27239756910409729</c:v>
                </c:pt>
                <c:pt idx="508">
                  <c:v>0.26573220937071163</c:v>
                </c:pt>
                <c:pt idx="509">
                  <c:v>0.26445794942168205</c:v>
                </c:pt>
                <c:pt idx="510">
                  <c:v>0.26641834934326597</c:v>
                </c:pt>
                <c:pt idx="511">
                  <c:v>0.25681238972750448</c:v>
                </c:pt>
                <c:pt idx="512">
                  <c:v>0.26092922956283071</c:v>
                </c:pt>
                <c:pt idx="513">
                  <c:v>0.25798862968045488</c:v>
                </c:pt>
                <c:pt idx="514">
                  <c:v>0.26141932954322683</c:v>
                </c:pt>
                <c:pt idx="515">
                  <c:v>0.26543814938247401</c:v>
                </c:pt>
                <c:pt idx="516">
                  <c:v>0.26475200940991966</c:v>
                </c:pt>
                <c:pt idx="517">
                  <c:v>0.28072926877082927</c:v>
                </c:pt>
                <c:pt idx="518">
                  <c:v>0.27935698882572058</c:v>
                </c:pt>
                <c:pt idx="519">
                  <c:v>0.28249362870025496</c:v>
                </c:pt>
                <c:pt idx="520">
                  <c:v>0.2768084689276612</c:v>
                </c:pt>
                <c:pt idx="521">
                  <c:v>0.2742599490296021</c:v>
                </c:pt>
                <c:pt idx="522">
                  <c:v>0.2740639090374436</c:v>
                </c:pt>
                <c:pt idx="523">
                  <c:v>0.26485002940599878</c:v>
                </c:pt>
                <c:pt idx="524">
                  <c:v>0.27661242893550297</c:v>
                </c:pt>
                <c:pt idx="525">
                  <c:v>0.27886688884532451</c:v>
                </c:pt>
                <c:pt idx="526">
                  <c:v>0.26092922956283071</c:v>
                </c:pt>
                <c:pt idx="527">
                  <c:v>0.28514016859439345</c:v>
                </c:pt>
                <c:pt idx="528">
                  <c:v>0.28337580866496775</c:v>
                </c:pt>
                <c:pt idx="529">
                  <c:v>0.2553420897863164</c:v>
                </c:pt>
                <c:pt idx="530">
                  <c:v>0.2412272103509116</c:v>
                </c:pt>
                <c:pt idx="531">
                  <c:v>0.21878063124877484</c:v>
                </c:pt>
                <c:pt idx="532">
                  <c:v>0.21809449127622035</c:v>
                </c:pt>
                <c:pt idx="533">
                  <c:v>0.22338757106449722</c:v>
                </c:pt>
                <c:pt idx="534">
                  <c:v>0.21917271123309157</c:v>
                </c:pt>
                <c:pt idx="535">
                  <c:v>0.23162125073515008</c:v>
                </c:pt>
                <c:pt idx="536">
                  <c:v>0.24808861007645563</c:v>
                </c:pt>
                <c:pt idx="537">
                  <c:v>0.23064105077435798</c:v>
                </c:pt>
                <c:pt idx="538">
                  <c:v>0.23034699078612036</c:v>
                </c:pt>
                <c:pt idx="539">
                  <c:v>0.23887473044501084</c:v>
                </c:pt>
                <c:pt idx="540">
                  <c:v>0.25161732993530683</c:v>
                </c:pt>
                <c:pt idx="541">
                  <c:v>0.25965496961380119</c:v>
                </c:pt>
                <c:pt idx="542">
                  <c:v>0.26386982944520687</c:v>
                </c:pt>
                <c:pt idx="543">
                  <c:v>0.25700842971966292</c:v>
                </c:pt>
                <c:pt idx="544">
                  <c:v>0.25583218976671251</c:v>
                </c:pt>
                <c:pt idx="545">
                  <c:v>0.25132326994706922</c:v>
                </c:pt>
                <c:pt idx="546">
                  <c:v>0.25298960988041563</c:v>
                </c:pt>
                <c:pt idx="547">
                  <c:v>0.24112919035483249</c:v>
                </c:pt>
                <c:pt idx="548">
                  <c:v>0.25004900999803964</c:v>
                </c:pt>
                <c:pt idx="549">
                  <c:v>0.22828857086845725</c:v>
                </c:pt>
                <c:pt idx="550">
                  <c:v>0.23456185061752605</c:v>
                </c:pt>
                <c:pt idx="551">
                  <c:v>0.22240737110370515</c:v>
                </c:pt>
                <c:pt idx="552">
                  <c:v>0.23122917075083321</c:v>
                </c:pt>
                <c:pt idx="553">
                  <c:v>0.22995491080180366</c:v>
                </c:pt>
                <c:pt idx="554">
                  <c:v>0.23887473044501084</c:v>
                </c:pt>
                <c:pt idx="555">
                  <c:v>0.23838463046461486</c:v>
                </c:pt>
                <c:pt idx="556">
                  <c:v>0.21809449127622035</c:v>
                </c:pt>
                <c:pt idx="557">
                  <c:v>0.18898255244069792</c:v>
                </c:pt>
                <c:pt idx="558">
                  <c:v>0.18466967261321313</c:v>
                </c:pt>
                <c:pt idx="559">
                  <c:v>0.17496569300137238</c:v>
                </c:pt>
                <c:pt idx="560">
                  <c:v>0.1707508331699667</c:v>
                </c:pt>
                <c:pt idx="561">
                  <c:v>0.16398745344050192</c:v>
                </c:pt>
                <c:pt idx="562">
                  <c:v>0.17927857282885715</c:v>
                </c:pt>
                <c:pt idx="563">
                  <c:v>0.17535777298568908</c:v>
                </c:pt>
                <c:pt idx="564">
                  <c:v>0.16408547343658117</c:v>
                </c:pt>
                <c:pt idx="565">
                  <c:v>0.17574985297000595</c:v>
                </c:pt>
                <c:pt idx="566">
                  <c:v>0.18172907273083716</c:v>
                </c:pt>
                <c:pt idx="567">
                  <c:v>0.1859439325622427</c:v>
                </c:pt>
                <c:pt idx="568">
                  <c:v>0.1707508331699667</c:v>
                </c:pt>
                <c:pt idx="569">
                  <c:v>0.16104685355812592</c:v>
                </c:pt>
                <c:pt idx="570">
                  <c:v>0.14565771417369144</c:v>
                </c:pt>
                <c:pt idx="571">
                  <c:v>0.13948245442070187</c:v>
                </c:pt>
                <c:pt idx="572">
                  <c:v>0.16036071358557147</c:v>
                </c:pt>
                <c:pt idx="573">
                  <c:v>0.17986669280533238</c:v>
                </c:pt>
                <c:pt idx="574">
                  <c:v>0.16555577337776908</c:v>
                </c:pt>
                <c:pt idx="575">
                  <c:v>0.17094687316212506</c:v>
                </c:pt>
                <c:pt idx="576">
                  <c:v>0.19427563222897479</c:v>
                </c:pt>
                <c:pt idx="577">
                  <c:v>0.21084101156635959</c:v>
                </c:pt>
                <c:pt idx="578">
                  <c:v>0.20554793177808273</c:v>
                </c:pt>
                <c:pt idx="579">
                  <c:v>0.22583807096647723</c:v>
                </c:pt>
                <c:pt idx="580">
                  <c:v>0.2246618310135268</c:v>
                </c:pt>
                <c:pt idx="581">
                  <c:v>0.21623211135071557</c:v>
                </c:pt>
                <c:pt idx="582">
                  <c:v>0.19564791217408359</c:v>
                </c:pt>
                <c:pt idx="583">
                  <c:v>0.21554597137816126</c:v>
                </c:pt>
                <c:pt idx="584">
                  <c:v>0.22495589100176439</c:v>
                </c:pt>
                <c:pt idx="585">
                  <c:v>0.225249950990002</c:v>
                </c:pt>
                <c:pt idx="586">
                  <c:v>0.22221133111154678</c:v>
                </c:pt>
                <c:pt idx="587">
                  <c:v>0.24534405018623801</c:v>
                </c:pt>
                <c:pt idx="588">
                  <c:v>0.2425994902960204</c:v>
                </c:pt>
                <c:pt idx="589">
                  <c:v>0.25044108998235637</c:v>
                </c:pt>
                <c:pt idx="590">
                  <c:v>0.25455792981768283</c:v>
                </c:pt>
                <c:pt idx="591">
                  <c:v>0.29082532836698688</c:v>
                </c:pt>
                <c:pt idx="592">
                  <c:v>0.26514408939423639</c:v>
                </c:pt>
                <c:pt idx="593">
                  <c:v>0.25524406979023728</c:v>
                </c:pt>
                <c:pt idx="594">
                  <c:v>0.24230543030778279</c:v>
                </c:pt>
                <c:pt idx="595">
                  <c:v>0.24024701039011964</c:v>
                </c:pt>
                <c:pt idx="596">
                  <c:v>0.24671633013134683</c:v>
                </c:pt>
                <c:pt idx="597">
                  <c:v>0.24367771025289159</c:v>
                </c:pt>
                <c:pt idx="598">
                  <c:v>0.26132130954714772</c:v>
                </c:pt>
                <c:pt idx="599">
                  <c:v>0.27073122917075076</c:v>
                </c:pt>
                <c:pt idx="600">
                  <c:v>0.26818270927269161</c:v>
                </c:pt>
                <c:pt idx="601">
                  <c:v>0.27524014899039401</c:v>
                </c:pt>
                <c:pt idx="602">
                  <c:v>0.26347774946089014</c:v>
                </c:pt>
                <c:pt idx="603">
                  <c:v>0.26749656930013732</c:v>
                </c:pt>
                <c:pt idx="604">
                  <c:v>0.27171142913154295</c:v>
                </c:pt>
                <c:pt idx="605">
                  <c:v>0.2697510292099588</c:v>
                </c:pt>
                <c:pt idx="606">
                  <c:v>0.26837874926485011</c:v>
                </c:pt>
                <c:pt idx="607">
                  <c:v>0.26886884924524596</c:v>
                </c:pt>
                <c:pt idx="608">
                  <c:v>0.26249754950009818</c:v>
                </c:pt>
                <c:pt idx="609">
                  <c:v>0.26563418937463251</c:v>
                </c:pt>
                <c:pt idx="610">
                  <c:v>0.27347578906096837</c:v>
                </c:pt>
                <c:pt idx="611">
                  <c:v>0.28955106841795736</c:v>
                </c:pt>
                <c:pt idx="612">
                  <c:v>0.30092138796314455</c:v>
                </c:pt>
                <c:pt idx="613">
                  <c:v>0.32121152715153889</c:v>
                </c:pt>
                <c:pt idx="614">
                  <c:v>0.31542834738286607</c:v>
                </c:pt>
                <c:pt idx="615">
                  <c:v>0.3170946873162126</c:v>
                </c:pt>
                <c:pt idx="616">
                  <c:v>0.30641050774357975</c:v>
                </c:pt>
                <c:pt idx="617">
                  <c:v>0.31484022740639084</c:v>
                </c:pt>
                <c:pt idx="618">
                  <c:v>0.3243481670260735</c:v>
                </c:pt>
                <c:pt idx="619">
                  <c:v>0.31689864732405409</c:v>
                </c:pt>
                <c:pt idx="620">
                  <c:v>0.32934718682611264</c:v>
                </c:pt>
                <c:pt idx="621">
                  <c:v>0.32326994706920215</c:v>
                </c:pt>
                <c:pt idx="622">
                  <c:v>0.33660066653597354</c:v>
                </c:pt>
                <c:pt idx="623">
                  <c:v>0.34944128602234847</c:v>
                </c:pt>
                <c:pt idx="624">
                  <c:v>0.34228582630856697</c:v>
                </c:pt>
                <c:pt idx="625">
                  <c:v>0.33532640658694368</c:v>
                </c:pt>
                <c:pt idx="626">
                  <c:v>0.3458145461674183</c:v>
                </c:pt>
                <c:pt idx="627">
                  <c:v>0.34277592628896308</c:v>
                </c:pt>
                <c:pt idx="628">
                  <c:v>0.35208782591648702</c:v>
                </c:pt>
                <c:pt idx="629">
                  <c:v>0.34816702607331895</c:v>
                </c:pt>
                <c:pt idx="630">
                  <c:v>0.33189570672417174</c:v>
                </c:pt>
                <c:pt idx="631">
                  <c:v>0.33238580670456785</c:v>
                </c:pt>
                <c:pt idx="632">
                  <c:v>0.31189962752401501</c:v>
                </c:pt>
                <c:pt idx="633">
                  <c:v>0.33052342677906305</c:v>
                </c:pt>
                <c:pt idx="634">
                  <c:v>0.3287590668496374</c:v>
                </c:pt>
                <c:pt idx="635">
                  <c:v>0.33258184669672608</c:v>
                </c:pt>
                <c:pt idx="636">
                  <c:v>0.32425014702999411</c:v>
                </c:pt>
                <c:pt idx="637">
                  <c:v>0.31513428739462845</c:v>
                </c:pt>
                <c:pt idx="638">
                  <c:v>0.32140756714369739</c:v>
                </c:pt>
                <c:pt idx="639">
                  <c:v>0.30807684767692606</c:v>
                </c:pt>
                <c:pt idx="640">
                  <c:v>0.31248774750049019</c:v>
                </c:pt>
                <c:pt idx="641">
                  <c:v>0.33954126641834936</c:v>
                </c:pt>
                <c:pt idx="642">
                  <c:v>0.34552048617918069</c:v>
                </c:pt>
                <c:pt idx="643">
                  <c:v>0.35806704567731834</c:v>
                </c:pt>
                <c:pt idx="644">
                  <c:v>0.3454224661831013</c:v>
                </c:pt>
                <c:pt idx="645">
                  <c:v>0.32483826700646934</c:v>
                </c:pt>
                <c:pt idx="646">
                  <c:v>0.31621250735149975</c:v>
                </c:pt>
                <c:pt idx="647">
                  <c:v>0.31572240737110363</c:v>
                </c:pt>
                <c:pt idx="648">
                  <c:v>0.32915114683395413</c:v>
                </c:pt>
                <c:pt idx="649">
                  <c:v>0.33640462654381503</c:v>
                </c:pt>
                <c:pt idx="650">
                  <c:v>0.3403254263869831</c:v>
                </c:pt>
                <c:pt idx="651">
                  <c:v>0.3313075867476965</c:v>
                </c:pt>
                <c:pt idx="652">
                  <c:v>0.35836110566555596</c:v>
                </c:pt>
                <c:pt idx="653">
                  <c:v>0.36443834542246611</c:v>
                </c:pt>
                <c:pt idx="654">
                  <c:v>0.33650264653989415</c:v>
                </c:pt>
                <c:pt idx="655">
                  <c:v>0.3328759066849637</c:v>
                </c:pt>
                <c:pt idx="656">
                  <c:v>0.3196432072142717</c:v>
                </c:pt>
                <c:pt idx="657">
                  <c:v>0.30797882768084694</c:v>
                </c:pt>
                <c:pt idx="658">
                  <c:v>0.30562634777494602</c:v>
                </c:pt>
                <c:pt idx="659">
                  <c:v>0.29817682807292689</c:v>
                </c:pt>
                <c:pt idx="660">
                  <c:v>0.30248970790041169</c:v>
                </c:pt>
                <c:pt idx="661">
                  <c:v>0.31513428739462845</c:v>
                </c:pt>
                <c:pt idx="662">
                  <c:v>0.31866300725347979</c:v>
                </c:pt>
                <c:pt idx="663">
                  <c:v>0.29631444814742214</c:v>
                </c:pt>
                <c:pt idx="664">
                  <c:v>0.26141932954322683</c:v>
                </c:pt>
                <c:pt idx="665">
                  <c:v>0.2525975298960989</c:v>
                </c:pt>
                <c:pt idx="666">
                  <c:v>0.27288766908449341</c:v>
                </c:pt>
                <c:pt idx="667">
                  <c:v>0.2768084689276612</c:v>
                </c:pt>
                <c:pt idx="668">
                  <c:v>0.28278768868849252</c:v>
                </c:pt>
                <c:pt idx="669">
                  <c:v>0.28847284846108601</c:v>
                </c:pt>
                <c:pt idx="670">
                  <c:v>0.32238776710448935</c:v>
                </c:pt>
                <c:pt idx="671">
                  <c:v>0.35542050578317985</c:v>
                </c:pt>
                <c:pt idx="672">
                  <c:v>0.3570868457165261</c:v>
                </c:pt>
                <c:pt idx="673">
                  <c:v>0.34503038619878457</c:v>
                </c:pt>
                <c:pt idx="674">
                  <c:v>0.36032150558713982</c:v>
                </c:pt>
                <c:pt idx="675">
                  <c:v>0.35051950597921983</c:v>
                </c:pt>
                <c:pt idx="676">
                  <c:v>0.35767496569300133</c:v>
                </c:pt>
                <c:pt idx="677">
                  <c:v>0.34620662615173503</c:v>
                </c:pt>
                <c:pt idx="678">
                  <c:v>0.3501274259949031</c:v>
                </c:pt>
                <c:pt idx="679">
                  <c:v>0.34885316604587352</c:v>
                </c:pt>
                <c:pt idx="680">
                  <c:v>0.33826700646931979</c:v>
                </c:pt>
                <c:pt idx="681">
                  <c:v>0.34767692609292311</c:v>
                </c:pt>
                <c:pt idx="682">
                  <c:v>0.33620858655165653</c:v>
                </c:pt>
                <c:pt idx="683">
                  <c:v>0.34591256616349741</c:v>
                </c:pt>
                <c:pt idx="684">
                  <c:v>0.40070574397177033</c:v>
                </c:pt>
                <c:pt idx="685">
                  <c:v>0.39413840423446378</c:v>
                </c:pt>
                <c:pt idx="686">
                  <c:v>0.37796510488139601</c:v>
                </c:pt>
                <c:pt idx="687">
                  <c:v>0.37031954518721838</c:v>
                </c:pt>
                <c:pt idx="688">
                  <c:v>0.35277396588904131</c:v>
                </c:pt>
                <c:pt idx="689">
                  <c:v>0.35081356596745744</c:v>
                </c:pt>
                <c:pt idx="690">
                  <c:v>0.36149774554009029</c:v>
                </c:pt>
                <c:pt idx="691">
                  <c:v>0.35591060576357597</c:v>
                </c:pt>
                <c:pt idx="692">
                  <c:v>0.34777494608900222</c:v>
                </c:pt>
                <c:pt idx="693">
                  <c:v>0.34405018623799266</c:v>
                </c:pt>
                <c:pt idx="694">
                  <c:v>0.34855910605763596</c:v>
                </c:pt>
                <c:pt idx="695">
                  <c:v>0.34385414624583416</c:v>
                </c:pt>
                <c:pt idx="696">
                  <c:v>0.32209370711625174</c:v>
                </c:pt>
                <c:pt idx="697">
                  <c:v>0.31993726720250931</c:v>
                </c:pt>
                <c:pt idx="698">
                  <c:v>0.29366790825328359</c:v>
                </c:pt>
                <c:pt idx="699">
                  <c:v>0.28964908841403647</c:v>
                </c:pt>
                <c:pt idx="700">
                  <c:v>0.28504214859831406</c:v>
                </c:pt>
                <c:pt idx="701">
                  <c:v>0.29484414820623406</c:v>
                </c:pt>
                <c:pt idx="702">
                  <c:v>0.29327582826896692</c:v>
                </c:pt>
                <c:pt idx="703">
                  <c:v>0.28994314840227403</c:v>
                </c:pt>
                <c:pt idx="704">
                  <c:v>0.30572436777102541</c:v>
                </c:pt>
                <c:pt idx="705">
                  <c:v>0.29464810821407583</c:v>
                </c:pt>
                <c:pt idx="706">
                  <c:v>0.26769260929229582</c:v>
                </c:pt>
                <c:pt idx="707">
                  <c:v>0.25867476965300923</c:v>
                </c:pt>
                <c:pt idx="708">
                  <c:v>0.25955694961772208</c:v>
                </c:pt>
                <c:pt idx="709">
                  <c:v>0.25749852970005876</c:v>
                </c:pt>
                <c:pt idx="710">
                  <c:v>0.25298960988041563</c:v>
                </c:pt>
                <c:pt idx="711">
                  <c:v>0.25151930993922772</c:v>
                </c:pt>
                <c:pt idx="712">
                  <c:v>0.25112722995491088</c:v>
                </c:pt>
                <c:pt idx="713">
                  <c:v>0.2600470495981182</c:v>
                </c:pt>
                <c:pt idx="714">
                  <c:v>0.26328170946873164</c:v>
                </c:pt>
                <c:pt idx="715">
                  <c:v>0.24338365026465397</c:v>
                </c:pt>
                <c:pt idx="716">
                  <c:v>0.25524406979023728</c:v>
                </c:pt>
                <c:pt idx="717">
                  <c:v>0.2461282101548716</c:v>
                </c:pt>
                <c:pt idx="718">
                  <c:v>0.24191335032346606</c:v>
                </c:pt>
                <c:pt idx="719">
                  <c:v>0.22417173103313082</c:v>
                </c:pt>
                <c:pt idx="720">
                  <c:v>0.22113311115467557</c:v>
                </c:pt>
                <c:pt idx="721">
                  <c:v>0.23554205057831801</c:v>
                </c:pt>
                <c:pt idx="722">
                  <c:v>0.24269751029209966</c:v>
                </c:pt>
                <c:pt idx="723">
                  <c:v>0.24406979023720846</c:v>
                </c:pt>
                <c:pt idx="724">
                  <c:v>0.26739854930405821</c:v>
                </c:pt>
                <c:pt idx="725">
                  <c:v>0.27102528915898838</c:v>
                </c:pt>
                <c:pt idx="726">
                  <c:v>0.26132130954714772</c:v>
                </c:pt>
                <c:pt idx="727">
                  <c:v>0.23701235051950606</c:v>
                </c:pt>
                <c:pt idx="728">
                  <c:v>0.24642227014310922</c:v>
                </c:pt>
                <c:pt idx="729">
                  <c:v>0.24063909037443637</c:v>
                </c:pt>
                <c:pt idx="730">
                  <c:v>0.24318761027249561</c:v>
                </c:pt>
                <c:pt idx="731">
                  <c:v>0.26122328955106833</c:v>
                </c:pt>
                <c:pt idx="732">
                  <c:v>0.26749656930013732</c:v>
                </c:pt>
                <c:pt idx="733">
                  <c:v>0.28023916879043342</c:v>
                </c:pt>
                <c:pt idx="734">
                  <c:v>0.29425602822975883</c:v>
                </c:pt>
                <c:pt idx="735">
                  <c:v>0.2911193883552245</c:v>
                </c:pt>
                <c:pt idx="736">
                  <c:v>0.29062928837482838</c:v>
                </c:pt>
                <c:pt idx="737">
                  <c:v>0.28239560870417585</c:v>
                </c:pt>
                <c:pt idx="738">
                  <c:v>0.29896098804156063</c:v>
                </c:pt>
                <c:pt idx="739">
                  <c:v>0.28710056851597732</c:v>
                </c:pt>
                <c:pt idx="740">
                  <c:v>0.28563026857478929</c:v>
                </c:pt>
                <c:pt idx="741">
                  <c:v>0.28817878847284839</c:v>
                </c:pt>
                <c:pt idx="742">
                  <c:v>0.26779062928837494</c:v>
                </c:pt>
                <c:pt idx="743">
                  <c:v>0.26504606939815728</c:v>
                </c:pt>
                <c:pt idx="744">
                  <c:v>0.2449519702019213</c:v>
                </c:pt>
                <c:pt idx="745">
                  <c:v>0.25671436973142536</c:v>
                </c:pt>
                <c:pt idx="746">
                  <c:v>0.26455596941776116</c:v>
                </c:pt>
                <c:pt idx="747">
                  <c:v>0.27925896882964119</c:v>
                </c:pt>
                <c:pt idx="748">
                  <c:v>0.26485002940599878</c:v>
                </c:pt>
                <c:pt idx="749">
                  <c:v>0.25593020976279163</c:v>
                </c:pt>
                <c:pt idx="750">
                  <c:v>0.26485002940599878</c:v>
                </c:pt>
                <c:pt idx="751">
                  <c:v>0.26641834934326597</c:v>
                </c:pt>
                <c:pt idx="752">
                  <c:v>0.25965496961380119</c:v>
                </c:pt>
                <c:pt idx="753">
                  <c:v>0.24161929033522844</c:v>
                </c:pt>
                <c:pt idx="754">
                  <c:v>0.2412272103509116</c:v>
                </c:pt>
                <c:pt idx="755">
                  <c:v>0.23554205057831801</c:v>
                </c:pt>
                <c:pt idx="756">
                  <c:v>0.26171338953146445</c:v>
                </c:pt>
                <c:pt idx="757">
                  <c:v>0.27749460890021582</c:v>
                </c:pt>
                <c:pt idx="758">
                  <c:v>0.27641638894334447</c:v>
                </c:pt>
                <c:pt idx="759">
                  <c:v>0.26337972946481075</c:v>
                </c:pt>
                <c:pt idx="760">
                  <c:v>0.27122132915114688</c:v>
                </c:pt>
                <c:pt idx="761">
                  <c:v>0.26837874926485011</c:v>
                </c:pt>
                <c:pt idx="762">
                  <c:v>0.27190746912370117</c:v>
                </c:pt>
                <c:pt idx="763">
                  <c:v>0.27710252891589882</c:v>
                </c:pt>
                <c:pt idx="764">
                  <c:v>0.25171534993138606</c:v>
                </c:pt>
                <c:pt idx="765">
                  <c:v>0.26132130954714772</c:v>
                </c:pt>
                <c:pt idx="766">
                  <c:v>0.24446187022152518</c:v>
                </c:pt>
                <c:pt idx="767">
                  <c:v>0.25544010978239579</c:v>
                </c:pt>
                <c:pt idx="768">
                  <c:v>0.27416192903352299</c:v>
                </c:pt>
                <c:pt idx="769">
                  <c:v>0.26749656930013732</c:v>
                </c:pt>
                <c:pt idx="770">
                  <c:v>0.27327974906881014</c:v>
                </c:pt>
                <c:pt idx="771">
                  <c:v>0.26347774946089014</c:v>
                </c:pt>
                <c:pt idx="772">
                  <c:v>0.26269358949225641</c:v>
                </c:pt>
                <c:pt idx="773">
                  <c:v>0.26230150950793968</c:v>
                </c:pt>
                <c:pt idx="774">
                  <c:v>0.26043912958243493</c:v>
                </c:pt>
                <c:pt idx="775">
                  <c:v>0.25838070966477161</c:v>
                </c:pt>
                <c:pt idx="776">
                  <c:v>0.2680846892766125</c:v>
                </c:pt>
                <c:pt idx="777">
                  <c:v>0.27867084885316601</c:v>
                </c:pt>
                <c:pt idx="778">
                  <c:v>0.28621838855126452</c:v>
                </c:pt>
                <c:pt idx="779">
                  <c:v>0.27573024897079013</c:v>
                </c:pt>
                <c:pt idx="780">
                  <c:v>0.27073122917075076</c:v>
                </c:pt>
                <c:pt idx="781">
                  <c:v>0.25181336992746517</c:v>
                </c:pt>
                <c:pt idx="782">
                  <c:v>0.27278964908841402</c:v>
                </c:pt>
                <c:pt idx="783">
                  <c:v>0.25730248970790054</c:v>
                </c:pt>
                <c:pt idx="784">
                  <c:v>0.28033718878651254</c:v>
                </c:pt>
                <c:pt idx="785">
                  <c:v>0.28317976867280925</c:v>
                </c:pt>
                <c:pt idx="786">
                  <c:v>0.27112330915506777</c:v>
                </c:pt>
                <c:pt idx="787">
                  <c:v>0.26632032934718686</c:v>
                </c:pt>
                <c:pt idx="788">
                  <c:v>0.26112526955498921</c:v>
                </c:pt>
                <c:pt idx="789">
                  <c:v>0.23544403058223889</c:v>
                </c:pt>
                <c:pt idx="790">
                  <c:v>0.23946285042148607</c:v>
                </c:pt>
                <c:pt idx="791">
                  <c:v>0.24024701039011964</c:v>
                </c:pt>
                <c:pt idx="792">
                  <c:v>0.23436581062536768</c:v>
                </c:pt>
                <c:pt idx="793">
                  <c:v>0.2246618310135268</c:v>
                </c:pt>
                <c:pt idx="794">
                  <c:v>0.21564399137424034</c:v>
                </c:pt>
                <c:pt idx="795">
                  <c:v>0.22142717114291319</c:v>
                </c:pt>
                <c:pt idx="796">
                  <c:v>0.20339149186434033</c:v>
                </c:pt>
                <c:pt idx="797">
                  <c:v>0.21505587139776514</c:v>
                </c:pt>
                <c:pt idx="798">
                  <c:v>0.2086845716526172</c:v>
                </c:pt>
                <c:pt idx="799">
                  <c:v>0.20172515193099391</c:v>
                </c:pt>
                <c:pt idx="800">
                  <c:v>0.20888061164477556</c:v>
                </c:pt>
                <c:pt idx="801">
                  <c:v>0.21672221133111155</c:v>
                </c:pt>
                <c:pt idx="802">
                  <c:v>0.19633405214663793</c:v>
                </c:pt>
                <c:pt idx="803">
                  <c:v>0.19956871201725151</c:v>
                </c:pt>
                <c:pt idx="804">
                  <c:v>0.20084297196628123</c:v>
                </c:pt>
                <c:pt idx="805">
                  <c:v>0.19368751225249956</c:v>
                </c:pt>
                <c:pt idx="806">
                  <c:v>0.17133895314644193</c:v>
                </c:pt>
                <c:pt idx="807">
                  <c:v>0.15046069398157233</c:v>
                </c:pt>
                <c:pt idx="808">
                  <c:v>0.15810625367574996</c:v>
                </c:pt>
                <c:pt idx="809">
                  <c:v>0.15908645363654189</c:v>
                </c:pt>
                <c:pt idx="810">
                  <c:v>0.15545971378161144</c:v>
                </c:pt>
                <c:pt idx="811">
                  <c:v>0.116545775338169</c:v>
                </c:pt>
                <c:pt idx="812">
                  <c:v>0.10047049598118016</c:v>
                </c:pt>
                <c:pt idx="813">
                  <c:v>9.037443638502253E-2</c:v>
                </c:pt>
                <c:pt idx="814">
                  <c:v>6.616349735346011E-2</c:v>
                </c:pt>
                <c:pt idx="815">
                  <c:v>8.8316016467359398E-2</c:v>
                </c:pt>
                <c:pt idx="816">
                  <c:v>7.4887277004508923E-2</c:v>
                </c:pt>
                <c:pt idx="817">
                  <c:v>8.2630856694765803E-2</c:v>
                </c:pt>
                <c:pt idx="818">
                  <c:v>9.2726916290923431E-2</c:v>
                </c:pt>
                <c:pt idx="819">
                  <c:v>7.8023916879043406E-2</c:v>
                </c:pt>
                <c:pt idx="820">
                  <c:v>4.655949813762008E-2</c:v>
                </c:pt>
                <c:pt idx="821">
                  <c:v>7.5083316996667426E-2</c:v>
                </c:pt>
                <c:pt idx="822">
                  <c:v>3.4503038619878558E-2</c:v>
                </c:pt>
                <c:pt idx="823">
                  <c:v>3.1660458733581691E-2</c:v>
                </c:pt>
                <c:pt idx="824">
                  <c:v>5.6557537737698595E-2</c:v>
                </c:pt>
                <c:pt idx="825">
                  <c:v>6.7731817290727414E-2</c:v>
                </c:pt>
                <c:pt idx="826">
                  <c:v>7.9396196824152207E-2</c:v>
                </c:pt>
                <c:pt idx="827">
                  <c:v>0.10105861595765539</c:v>
                </c:pt>
                <c:pt idx="828">
                  <c:v>9.2040776318368961E-2</c:v>
                </c:pt>
                <c:pt idx="829">
                  <c:v>6.9496177220152944E-2</c:v>
                </c:pt>
                <c:pt idx="830">
                  <c:v>4.2344638306214544E-2</c:v>
                </c:pt>
                <c:pt idx="831">
                  <c:v>5.087237796510486E-2</c:v>
                </c:pt>
                <c:pt idx="832">
                  <c:v>5.9792197608312184E-2</c:v>
                </c:pt>
                <c:pt idx="833">
                  <c:v>5.6361497745540091E-2</c:v>
                </c:pt>
                <c:pt idx="834">
                  <c:v>6.9986277200548924E-2</c:v>
                </c:pt>
                <c:pt idx="835">
                  <c:v>8.4591256616349836E-2</c:v>
                </c:pt>
                <c:pt idx="836">
                  <c:v>8.5963536561458637E-2</c:v>
                </c:pt>
                <c:pt idx="837">
                  <c:v>0.10341109586355614</c:v>
                </c:pt>
                <c:pt idx="838">
                  <c:v>0.12968045481278184</c:v>
                </c:pt>
                <c:pt idx="839">
                  <c:v>0.13860027445598902</c:v>
                </c:pt>
                <c:pt idx="840">
                  <c:v>0.13428739462850425</c:v>
                </c:pt>
                <c:pt idx="841">
                  <c:v>0.12879827484806902</c:v>
                </c:pt>
                <c:pt idx="842">
                  <c:v>0.12546559498137619</c:v>
                </c:pt>
                <c:pt idx="843">
                  <c:v>0.1133111154675554</c:v>
                </c:pt>
                <c:pt idx="844">
                  <c:v>0.14938247402470115</c:v>
                </c:pt>
                <c:pt idx="845">
                  <c:v>0.1379141344834347</c:v>
                </c:pt>
                <c:pt idx="846">
                  <c:v>0.14056067437757305</c:v>
                </c:pt>
                <c:pt idx="847">
                  <c:v>0.13036659478533619</c:v>
                </c:pt>
                <c:pt idx="848">
                  <c:v>0.10331307586747702</c:v>
                </c:pt>
                <c:pt idx="849">
                  <c:v>0.10507743579690255</c:v>
                </c:pt>
                <c:pt idx="850">
                  <c:v>0.11997647520094108</c:v>
                </c:pt>
                <c:pt idx="851">
                  <c:v>9.037443638502253E-2</c:v>
                </c:pt>
                <c:pt idx="852">
                  <c:v>8.5865516565379385E-2</c:v>
                </c:pt>
                <c:pt idx="853">
                  <c:v>9.988237600470494E-2</c:v>
                </c:pt>
                <c:pt idx="854">
                  <c:v>9.9392276024308973E-2</c:v>
                </c:pt>
                <c:pt idx="855">
                  <c:v>0.14506959419721621</c:v>
                </c:pt>
                <c:pt idx="856">
                  <c:v>0.12399529504018826</c:v>
                </c:pt>
                <c:pt idx="857">
                  <c:v>0.12438737502450498</c:v>
                </c:pt>
                <c:pt idx="858">
                  <c:v>0.12468143501274259</c:v>
                </c:pt>
                <c:pt idx="859">
                  <c:v>0.14340325426386993</c:v>
                </c:pt>
                <c:pt idx="860">
                  <c:v>0.15614585375416593</c:v>
                </c:pt>
                <c:pt idx="861">
                  <c:v>0.16751617329935312</c:v>
                </c:pt>
                <c:pt idx="862">
                  <c:v>0.16683003332679877</c:v>
                </c:pt>
                <c:pt idx="863">
                  <c:v>0.15898843364046264</c:v>
                </c:pt>
                <c:pt idx="864">
                  <c:v>0.15820427367182907</c:v>
                </c:pt>
                <c:pt idx="865">
                  <c:v>0.15379337384826502</c:v>
                </c:pt>
                <c:pt idx="866">
                  <c:v>0.16820231327190757</c:v>
                </c:pt>
                <c:pt idx="867">
                  <c:v>0.14614781415408754</c:v>
                </c:pt>
                <c:pt idx="868">
                  <c:v>0.1615369535385219</c:v>
                </c:pt>
                <c:pt idx="869">
                  <c:v>0.16075279356988831</c:v>
                </c:pt>
                <c:pt idx="870">
                  <c:v>0.17643599294256029</c:v>
                </c:pt>
                <c:pt idx="871">
                  <c:v>0.17437757302489715</c:v>
                </c:pt>
                <c:pt idx="872">
                  <c:v>0.19711821211527153</c:v>
                </c:pt>
                <c:pt idx="873">
                  <c:v>0.20309743187610271</c:v>
                </c:pt>
                <c:pt idx="874">
                  <c:v>0.20113703195451882</c:v>
                </c:pt>
                <c:pt idx="875">
                  <c:v>0.2028033718878651</c:v>
                </c:pt>
                <c:pt idx="876">
                  <c:v>0.18123897275044118</c:v>
                </c:pt>
                <c:pt idx="877">
                  <c:v>0.15506763379729471</c:v>
                </c:pt>
                <c:pt idx="878">
                  <c:v>0.14732405410703786</c:v>
                </c:pt>
                <c:pt idx="879">
                  <c:v>0.17084885316604595</c:v>
                </c:pt>
                <c:pt idx="880">
                  <c:v>0.17869045285238194</c:v>
                </c:pt>
                <c:pt idx="881">
                  <c:v>0.18417957263281717</c:v>
                </c:pt>
                <c:pt idx="882">
                  <c:v>0.17535777298568908</c:v>
                </c:pt>
                <c:pt idx="883">
                  <c:v>0.16134091354636354</c:v>
                </c:pt>
                <c:pt idx="884">
                  <c:v>0.15810625367574996</c:v>
                </c:pt>
                <c:pt idx="885">
                  <c:v>0.14536365418545383</c:v>
                </c:pt>
                <c:pt idx="886">
                  <c:v>0.14693197412272113</c:v>
                </c:pt>
                <c:pt idx="887">
                  <c:v>0.13536561458537544</c:v>
                </c:pt>
                <c:pt idx="888">
                  <c:v>0.14232503430699872</c:v>
                </c:pt>
                <c:pt idx="889">
                  <c:v>0.14957851401685948</c:v>
                </c:pt>
                <c:pt idx="890">
                  <c:v>0.15408743383650264</c:v>
                </c:pt>
                <c:pt idx="891">
                  <c:v>0.14516761419329546</c:v>
                </c:pt>
                <c:pt idx="892">
                  <c:v>0.15006861399725546</c:v>
                </c:pt>
                <c:pt idx="893">
                  <c:v>0.14399137424034503</c:v>
                </c:pt>
                <c:pt idx="894">
                  <c:v>0.11262497549500107</c:v>
                </c:pt>
                <c:pt idx="895">
                  <c:v>0.11576161536953541</c:v>
                </c:pt>
                <c:pt idx="896">
                  <c:v>0.11233091550676347</c:v>
                </c:pt>
                <c:pt idx="897">
                  <c:v>0.13938443442462262</c:v>
                </c:pt>
                <c:pt idx="898">
                  <c:v>0.12154479513820826</c:v>
                </c:pt>
                <c:pt idx="899">
                  <c:v>0.10105861595765539</c:v>
                </c:pt>
                <c:pt idx="900">
                  <c:v>9.2530876298764927E-2</c:v>
                </c:pt>
                <c:pt idx="901">
                  <c:v>9.3609096255636126E-2</c:v>
                </c:pt>
                <c:pt idx="902">
                  <c:v>7.3318957067241758E-2</c:v>
                </c:pt>
                <c:pt idx="903">
                  <c:v>6.979023720839056E-2</c:v>
                </c:pt>
                <c:pt idx="904">
                  <c:v>9.6843756126249847E-2</c:v>
                </c:pt>
                <c:pt idx="905">
                  <c:v>8.0474416781023406E-2</c:v>
                </c:pt>
                <c:pt idx="906">
                  <c:v>8.8904136443834617E-2</c:v>
                </c:pt>
                <c:pt idx="907">
                  <c:v>0.12144677514212901</c:v>
                </c:pt>
                <c:pt idx="908">
                  <c:v>0.14997059400117621</c:v>
                </c:pt>
                <c:pt idx="909">
                  <c:v>0.18123897275044118</c:v>
                </c:pt>
                <c:pt idx="910">
                  <c:v>0.17829837286806507</c:v>
                </c:pt>
                <c:pt idx="911">
                  <c:v>0.17016271319349147</c:v>
                </c:pt>
                <c:pt idx="912">
                  <c:v>0.16271319349147234</c:v>
                </c:pt>
                <c:pt idx="913">
                  <c:v>0.1791805528327779</c:v>
                </c:pt>
                <c:pt idx="914">
                  <c:v>0.17055479317780833</c:v>
                </c:pt>
                <c:pt idx="915">
                  <c:v>0.19064889237404434</c:v>
                </c:pt>
                <c:pt idx="916">
                  <c:v>0.17398549304058028</c:v>
                </c:pt>
                <c:pt idx="917">
                  <c:v>0.15428347382866114</c:v>
                </c:pt>
                <c:pt idx="918">
                  <c:v>0.1330131346794747</c:v>
                </c:pt>
                <c:pt idx="919">
                  <c:v>0.11811409527543616</c:v>
                </c:pt>
                <c:pt idx="920">
                  <c:v>0.11566359537345616</c:v>
                </c:pt>
                <c:pt idx="921">
                  <c:v>9.7039796118408211E-2</c:v>
                </c:pt>
                <c:pt idx="922">
                  <c:v>7.7925896882964155E-2</c:v>
                </c:pt>
                <c:pt idx="923">
                  <c:v>7.2926877082924904E-2</c:v>
                </c:pt>
                <c:pt idx="924">
                  <c:v>0.10243089590276419</c:v>
                </c:pt>
                <c:pt idx="925">
                  <c:v>9.9588316016467462E-2</c:v>
                </c:pt>
                <c:pt idx="926">
                  <c:v>0.1059596157616154</c:v>
                </c:pt>
                <c:pt idx="927">
                  <c:v>8.3218976671241021E-2</c:v>
                </c:pt>
                <c:pt idx="928">
                  <c:v>6.7437757302489812E-2</c:v>
                </c:pt>
                <c:pt idx="929">
                  <c:v>8.5473436581062531E-2</c:v>
                </c:pt>
                <c:pt idx="930">
                  <c:v>7.9200156831993718E-2</c:v>
                </c:pt>
                <c:pt idx="931">
                  <c:v>0.13105273475789067</c:v>
                </c:pt>
                <c:pt idx="932">
                  <c:v>0.13330719466771229</c:v>
                </c:pt>
                <c:pt idx="933">
                  <c:v>0.16143893354244265</c:v>
                </c:pt>
                <c:pt idx="934">
                  <c:v>0.12791609488335617</c:v>
                </c:pt>
                <c:pt idx="935">
                  <c:v>0.13467947461282112</c:v>
                </c:pt>
                <c:pt idx="936">
                  <c:v>0.14693197412272113</c:v>
                </c:pt>
                <c:pt idx="937">
                  <c:v>0.17153499313860029</c:v>
                </c:pt>
                <c:pt idx="938">
                  <c:v>0.14585375416584995</c:v>
                </c:pt>
                <c:pt idx="939">
                  <c:v>0.14379533424818666</c:v>
                </c:pt>
                <c:pt idx="940">
                  <c:v>0.1886884924524603</c:v>
                </c:pt>
                <c:pt idx="941">
                  <c:v>0.19976475200941002</c:v>
                </c:pt>
                <c:pt idx="942">
                  <c:v>0.21976083120956677</c:v>
                </c:pt>
                <c:pt idx="943">
                  <c:v>0.23211135071554606</c:v>
                </c:pt>
                <c:pt idx="944">
                  <c:v>0.2217212311311508</c:v>
                </c:pt>
                <c:pt idx="945">
                  <c:v>0.20731229170750839</c:v>
                </c:pt>
                <c:pt idx="946">
                  <c:v>0.20535189178592436</c:v>
                </c:pt>
                <c:pt idx="947">
                  <c:v>0.1945696922172124</c:v>
                </c:pt>
                <c:pt idx="948">
                  <c:v>0.17516173299353074</c:v>
                </c:pt>
                <c:pt idx="949">
                  <c:v>0.15967457361301712</c:v>
                </c:pt>
                <c:pt idx="950">
                  <c:v>0.16810429327582832</c:v>
                </c:pt>
                <c:pt idx="951">
                  <c:v>0.18016075279356999</c:v>
                </c:pt>
                <c:pt idx="952">
                  <c:v>0.16271319349147234</c:v>
                </c:pt>
                <c:pt idx="953">
                  <c:v>0.15310723387571071</c:v>
                </c:pt>
                <c:pt idx="954">
                  <c:v>0.15369535385218591</c:v>
                </c:pt>
                <c:pt idx="955">
                  <c:v>0.16467359341305624</c:v>
                </c:pt>
                <c:pt idx="956">
                  <c:v>0.16183101352675952</c:v>
                </c:pt>
                <c:pt idx="957">
                  <c:v>0.18447363262105476</c:v>
                </c:pt>
                <c:pt idx="958">
                  <c:v>0.19800039207998435</c:v>
                </c:pt>
                <c:pt idx="959">
                  <c:v>0.18790433248382674</c:v>
                </c:pt>
                <c:pt idx="960">
                  <c:v>0.17251519309939237</c:v>
                </c:pt>
                <c:pt idx="961">
                  <c:v>0.17329935306802596</c:v>
                </c:pt>
                <c:pt idx="962">
                  <c:v>0.13663987453440501</c:v>
                </c:pt>
                <c:pt idx="963">
                  <c:v>0.16320329347186832</c:v>
                </c:pt>
                <c:pt idx="964">
                  <c:v>0.16192903352283877</c:v>
                </c:pt>
                <c:pt idx="965">
                  <c:v>0.1957459321701627</c:v>
                </c:pt>
                <c:pt idx="966">
                  <c:v>0.16673201333071952</c:v>
                </c:pt>
                <c:pt idx="967">
                  <c:v>0.17182905312683788</c:v>
                </c:pt>
                <c:pt idx="968">
                  <c:v>0.1237992550480299</c:v>
                </c:pt>
                <c:pt idx="969">
                  <c:v>0.11174279553028824</c:v>
                </c:pt>
                <c:pt idx="970">
                  <c:v>0.13958047441678112</c:v>
                </c:pt>
                <c:pt idx="971">
                  <c:v>0.13526759458929619</c:v>
                </c:pt>
                <c:pt idx="972">
                  <c:v>0.13722799451088022</c:v>
                </c:pt>
                <c:pt idx="973">
                  <c:v>0.12958243481670259</c:v>
                </c:pt>
                <c:pt idx="974">
                  <c:v>0.11056655557733779</c:v>
                </c:pt>
                <c:pt idx="975">
                  <c:v>0.16379141344834355</c:v>
                </c:pt>
                <c:pt idx="976">
                  <c:v>0.17329935306802596</c:v>
                </c:pt>
                <c:pt idx="977">
                  <c:v>0.19584395216624195</c:v>
                </c:pt>
                <c:pt idx="978">
                  <c:v>0.17643599294256029</c:v>
                </c:pt>
                <c:pt idx="979">
                  <c:v>0.20152911193883555</c:v>
                </c:pt>
                <c:pt idx="980">
                  <c:v>0.21270339149186437</c:v>
                </c:pt>
                <c:pt idx="981">
                  <c:v>0.18957067241717315</c:v>
                </c:pt>
                <c:pt idx="982">
                  <c:v>0.19182513232699477</c:v>
                </c:pt>
                <c:pt idx="983">
                  <c:v>0.21613409135463632</c:v>
                </c:pt>
                <c:pt idx="984">
                  <c:v>0.23309155067633799</c:v>
                </c:pt>
                <c:pt idx="985">
                  <c:v>0.21035091158596361</c:v>
                </c:pt>
                <c:pt idx="986">
                  <c:v>0.20907665163693392</c:v>
                </c:pt>
                <c:pt idx="987">
                  <c:v>0.20564595177416198</c:v>
                </c:pt>
                <c:pt idx="988">
                  <c:v>0.18996275240148999</c:v>
                </c:pt>
                <c:pt idx="989">
                  <c:v>0.1965300921387963</c:v>
                </c:pt>
                <c:pt idx="990">
                  <c:v>0.21691825132327006</c:v>
                </c:pt>
                <c:pt idx="991">
                  <c:v>0.25171534993138606</c:v>
                </c:pt>
                <c:pt idx="992">
                  <c:v>0.22495589100176439</c:v>
                </c:pt>
                <c:pt idx="993">
                  <c:v>0.2260341109586356</c:v>
                </c:pt>
                <c:pt idx="994">
                  <c:v>0.22789649088414038</c:v>
                </c:pt>
                <c:pt idx="995">
                  <c:v>0.22868065085277395</c:v>
                </c:pt>
                <c:pt idx="996">
                  <c:v>0.22711233091550678</c:v>
                </c:pt>
                <c:pt idx="997">
                  <c:v>0.21133111154675557</c:v>
                </c:pt>
                <c:pt idx="998">
                  <c:v>0.22691629092334842</c:v>
                </c:pt>
                <c:pt idx="999">
                  <c:v>0.19819643207214271</c:v>
                </c:pt>
                <c:pt idx="1000">
                  <c:v>0.17447559302097626</c:v>
                </c:pt>
                <c:pt idx="1001">
                  <c:v>0.17761223289551073</c:v>
                </c:pt>
                <c:pt idx="1002">
                  <c:v>0.19633405214663793</c:v>
                </c:pt>
                <c:pt idx="1003">
                  <c:v>0.23838463046461486</c:v>
                </c:pt>
                <c:pt idx="1004">
                  <c:v>0.21780043128798274</c:v>
                </c:pt>
                <c:pt idx="1005">
                  <c:v>0.21172319153107244</c:v>
                </c:pt>
                <c:pt idx="1006">
                  <c:v>0.220348951186042</c:v>
                </c:pt>
                <c:pt idx="1007">
                  <c:v>0.23877671044893159</c:v>
                </c:pt>
                <c:pt idx="1008">
                  <c:v>0.24544207018231726</c:v>
                </c:pt>
                <c:pt idx="1009">
                  <c:v>0.26259556949617729</c:v>
                </c:pt>
                <c:pt idx="1010">
                  <c:v>0.26592824936287013</c:v>
                </c:pt>
                <c:pt idx="1011">
                  <c:v>0.28072926877082927</c:v>
                </c:pt>
                <c:pt idx="1012">
                  <c:v>0.30817486767300545</c:v>
                </c:pt>
                <c:pt idx="1013">
                  <c:v>0.32670064693197409</c:v>
                </c:pt>
                <c:pt idx="1014">
                  <c:v>0.34208978631640846</c:v>
                </c:pt>
                <c:pt idx="1015">
                  <c:v>0.32836698686532068</c:v>
                </c:pt>
                <c:pt idx="1016">
                  <c:v>0.3454224661831013</c:v>
                </c:pt>
                <c:pt idx="1017">
                  <c:v>0.33826700646931979</c:v>
                </c:pt>
                <c:pt idx="1018">
                  <c:v>0.36110566555577356</c:v>
                </c:pt>
                <c:pt idx="1019">
                  <c:v>0.35649872574005087</c:v>
                </c:pt>
                <c:pt idx="1020">
                  <c:v>0.35914526563418941</c:v>
                </c:pt>
                <c:pt idx="1021">
                  <c:v>0.35247990590080369</c:v>
                </c:pt>
                <c:pt idx="1022">
                  <c:v>0.35277396588904131</c:v>
                </c:pt>
                <c:pt idx="1023">
                  <c:v>0.32660262693589504</c:v>
                </c:pt>
                <c:pt idx="1024">
                  <c:v>0.3196432072142717</c:v>
                </c:pt>
                <c:pt idx="1025">
                  <c:v>0.3072926877082926</c:v>
                </c:pt>
                <c:pt idx="1026">
                  <c:v>0.28964908841403647</c:v>
                </c:pt>
                <c:pt idx="1027">
                  <c:v>0.29317780827288781</c:v>
                </c:pt>
                <c:pt idx="1028">
                  <c:v>0.30944912762203497</c:v>
                </c:pt>
                <c:pt idx="1029">
                  <c:v>0.29798078808076839</c:v>
                </c:pt>
                <c:pt idx="1030">
                  <c:v>0.29376592824936298</c:v>
                </c:pt>
                <c:pt idx="1031">
                  <c:v>0.29523622819055079</c:v>
                </c:pt>
                <c:pt idx="1032">
                  <c:v>0.31219368751225257</c:v>
                </c:pt>
                <c:pt idx="1033">
                  <c:v>0.30484218780631256</c:v>
                </c:pt>
                <c:pt idx="1034">
                  <c:v>0.291315428347383</c:v>
                </c:pt>
                <c:pt idx="1035">
                  <c:v>0.2870025485198982</c:v>
                </c:pt>
                <c:pt idx="1036">
                  <c:v>0.26318368947265253</c:v>
                </c:pt>
                <c:pt idx="1037">
                  <c:v>0.22358361105665558</c:v>
                </c:pt>
                <c:pt idx="1038">
                  <c:v>0.24024701039011964</c:v>
                </c:pt>
                <c:pt idx="1039">
                  <c:v>0.20780239168790438</c:v>
                </c:pt>
                <c:pt idx="1040">
                  <c:v>0.20407763183689481</c:v>
                </c:pt>
                <c:pt idx="1041">
                  <c:v>0.22770045089198201</c:v>
                </c:pt>
                <c:pt idx="1042">
                  <c:v>0.21740835130366604</c:v>
                </c:pt>
                <c:pt idx="1043">
                  <c:v>0.24367771025289159</c:v>
                </c:pt>
                <c:pt idx="1044">
                  <c:v>0.24083513036659487</c:v>
                </c:pt>
                <c:pt idx="1045">
                  <c:v>0.23965889041364441</c:v>
                </c:pt>
                <c:pt idx="1046">
                  <c:v>0.24446187022152518</c:v>
                </c:pt>
                <c:pt idx="1047">
                  <c:v>0.2449519702019213</c:v>
                </c:pt>
                <c:pt idx="1048">
                  <c:v>0.25024504999019803</c:v>
                </c:pt>
                <c:pt idx="1049">
                  <c:v>0.24554009017839637</c:v>
                </c:pt>
                <c:pt idx="1050">
                  <c:v>0.24083513036659487</c:v>
                </c:pt>
                <c:pt idx="1051">
                  <c:v>0.2274063909037444</c:v>
                </c:pt>
                <c:pt idx="1052">
                  <c:v>0.21956479121740841</c:v>
                </c:pt>
                <c:pt idx="1053">
                  <c:v>0.23309155067633799</c:v>
                </c:pt>
                <c:pt idx="1054">
                  <c:v>0.23691433052342681</c:v>
                </c:pt>
                <c:pt idx="1055">
                  <c:v>0.23720839051166442</c:v>
                </c:pt>
                <c:pt idx="1056">
                  <c:v>0.24171731033130769</c:v>
                </c:pt>
                <c:pt idx="1057">
                  <c:v>0.22917075083317007</c:v>
                </c:pt>
                <c:pt idx="1058">
                  <c:v>0.21593805136247796</c:v>
                </c:pt>
                <c:pt idx="1059">
                  <c:v>0.21956479121740841</c:v>
                </c:pt>
                <c:pt idx="1060">
                  <c:v>0.24024701039011964</c:v>
                </c:pt>
                <c:pt idx="1061">
                  <c:v>0.2246618310135268</c:v>
                </c:pt>
                <c:pt idx="1062">
                  <c:v>0.23387571064497159</c:v>
                </c:pt>
                <c:pt idx="1063">
                  <c:v>0.23299353068025888</c:v>
                </c:pt>
                <c:pt idx="1064">
                  <c:v>0.2368163105273477</c:v>
                </c:pt>
                <c:pt idx="1065">
                  <c:v>0.23446383062144679</c:v>
                </c:pt>
                <c:pt idx="1066">
                  <c:v>0.24063909037443637</c:v>
                </c:pt>
                <c:pt idx="1067">
                  <c:v>0.24269751029209966</c:v>
                </c:pt>
                <c:pt idx="1068">
                  <c:v>0.23387571064497159</c:v>
                </c:pt>
                <c:pt idx="1069">
                  <c:v>0.23220937071162515</c:v>
                </c:pt>
                <c:pt idx="1070">
                  <c:v>0.23946285042148607</c:v>
                </c:pt>
                <c:pt idx="1071">
                  <c:v>0.22730837090766515</c:v>
                </c:pt>
                <c:pt idx="1072">
                  <c:v>0.22574005097039798</c:v>
                </c:pt>
                <c:pt idx="1073">
                  <c:v>0.21074299157028034</c:v>
                </c:pt>
                <c:pt idx="1074">
                  <c:v>0.19937267202509315</c:v>
                </c:pt>
                <c:pt idx="1075">
                  <c:v>0.19584395216624195</c:v>
                </c:pt>
                <c:pt idx="1076">
                  <c:v>0.20946873162125079</c:v>
                </c:pt>
                <c:pt idx="1077">
                  <c:v>0.2274063909037444</c:v>
                </c:pt>
                <c:pt idx="1078">
                  <c:v>0.21211527151538914</c:v>
                </c:pt>
                <c:pt idx="1079">
                  <c:v>0.21152715153891394</c:v>
                </c:pt>
                <c:pt idx="1080">
                  <c:v>0.20603803175847885</c:v>
                </c:pt>
                <c:pt idx="1081">
                  <c:v>0.21191923152323081</c:v>
                </c:pt>
                <c:pt idx="1082">
                  <c:v>0.1988825720446972</c:v>
                </c:pt>
                <c:pt idx="1083">
                  <c:v>0.20603803175847885</c:v>
                </c:pt>
                <c:pt idx="1084">
                  <c:v>0.20113703195451882</c:v>
                </c:pt>
                <c:pt idx="1085">
                  <c:v>0.23083709076651635</c:v>
                </c:pt>
                <c:pt idx="1086">
                  <c:v>0.23034699078612036</c:v>
                </c:pt>
                <c:pt idx="1087">
                  <c:v>0.22505391099784364</c:v>
                </c:pt>
                <c:pt idx="1088">
                  <c:v>0.23064105077435798</c:v>
                </c:pt>
                <c:pt idx="1089">
                  <c:v>0.22377965104881395</c:v>
                </c:pt>
                <c:pt idx="1090">
                  <c:v>0.23103313075867485</c:v>
                </c:pt>
                <c:pt idx="1091">
                  <c:v>0.24573613017055487</c:v>
                </c:pt>
                <c:pt idx="1092">
                  <c:v>0.25406782983728682</c:v>
                </c:pt>
                <c:pt idx="1093">
                  <c:v>0.25945892962164296</c:v>
                </c:pt>
                <c:pt idx="1094">
                  <c:v>0.26435992942560294</c:v>
                </c:pt>
                <c:pt idx="1095">
                  <c:v>0.26494804940207817</c:v>
                </c:pt>
                <c:pt idx="1096">
                  <c:v>0.27318172907273075</c:v>
                </c:pt>
                <c:pt idx="1097">
                  <c:v>0.26690844932366209</c:v>
                </c:pt>
                <c:pt idx="1098">
                  <c:v>0.27612232895510685</c:v>
                </c:pt>
                <c:pt idx="1099">
                  <c:v>0.2627916094883358</c:v>
                </c:pt>
                <c:pt idx="1100">
                  <c:v>0.28327778866888836</c:v>
                </c:pt>
                <c:pt idx="1101">
                  <c:v>0.28670848853166059</c:v>
                </c:pt>
                <c:pt idx="1102">
                  <c:v>0.28945304842187825</c:v>
                </c:pt>
                <c:pt idx="1103">
                  <c:v>0.28435600862575972</c:v>
                </c:pt>
                <c:pt idx="1104">
                  <c:v>0.28102332875906688</c:v>
                </c:pt>
                <c:pt idx="1105">
                  <c:v>0.29092334836306599</c:v>
                </c:pt>
                <c:pt idx="1106">
                  <c:v>0.28798274848069016</c:v>
                </c:pt>
                <c:pt idx="1107">
                  <c:v>0.31778082728876694</c:v>
                </c:pt>
                <c:pt idx="1108">
                  <c:v>0.30895902764163885</c:v>
                </c:pt>
                <c:pt idx="1109">
                  <c:v>0.32228974710841024</c:v>
                </c:pt>
                <c:pt idx="1110">
                  <c:v>0.31797686728092545</c:v>
                </c:pt>
                <c:pt idx="1111">
                  <c:v>0.31307586747696542</c:v>
                </c:pt>
                <c:pt idx="1112">
                  <c:v>0.31729072730837082</c:v>
                </c:pt>
                <c:pt idx="1113">
                  <c:v>0.32248578710056847</c:v>
                </c:pt>
                <c:pt idx="1114">
                  <c:v>0.32444618702215261</c:v>
                </c:pt>
                <c:pt idx="1115">
                  <c:v>0.32287786708488547</c:v>
                </c:pt>
                <c:pt idx="1116">
                  <c:v>0.30719466771221349</c:v>
                </c:pt>
                <c:pt idx="1117">
                  <c:v>0.31395804744167827</c:v>
                </c:pt>
                <c:pt idx="1118">
                  <c:v>0.30415604783375827</c:v>
                </c:pt>
                <c:pt idx="1119">
                  <c:v>0.30562634777494602</c:v>
                </c:pt>
                <c:pt idx="1120">
                  <c:v>0.31376200744951976</c:v>
                </c:pt>
                <c:pt idx="1121">
                  <c:v>0.30993922760243081</c:v>
                </c:pt>
                <c:pt idx="1122">
                  <c:v>0.30876298764948062</c:v>
                </c:pt>
                <c:pt idx="1123">
                  <c:v>0.30778278768868844</c:v>
                </c:pt>
                <c:pt idx="1124">
                  <c:v>0.29768672809253077</c:v>
                </c:pt>
                <c:pt idx="1125">
                  <c:v>0.28788472848461077</c:v>
                </c:pt>
                <c:pt idx="1126">
                  <c:v>0.27729856890805732</c:v>
                </c:pt>
                <c:pt idx="1127">
                  <c:v>0.20182317192707316</c:v>
                </c:pt>
                <c:pt idx="1128">
                  <c:v>0.22995491080180366</c:v>
                </c:pt>
                <c:pt idx="1129">
                  <c:v>0.21005685159772602</c:v>
                </c:pt>
                <c:pt idx="1130">
                  <c:v>0.20358753185649883</c:v>
                </c:pt>
                <c:pt idx="1131">
                  <c:v>0.17878847284846119</c:v>
                </c:pt>
                <c:pt idx="1132">
                  <c:v>0.14457949421682023</c:v>
                </c:pt>
                <c:pt idx="1133">
                  <c:v>0.13860027445598902</c:v>
                </c:pt>
                <c:pt idx="1134">
                  <c:v>0.11203685551852585</c:v>
                </c:pt>
                <c:pt idx="1135">
                  <c:v>0.1355616545775338</c:v>
                </c:pt>
                <c:pt idx="1136">
                  <c:v>0.14673593413056263</c:v>
                </c:pt>
                <c:pt idx="1137">
                  <c:v>0.14801019407959232</c:v>
                </c:pt>
                <c:pt idx="1138">
                  <c:v>0.14771613409135473</c:v>
                </c:pt>
                <c:pt idx="1139">
                  <c:v>0.15536169378553233</c:v>
                </c:pt>
                <c:pt idx="1140">
                  <c:v>0.1623211135071555</c:v>
                </c:pt>
                <c:pt idx="1141">
                  <c:v>0.14997059400117621</c:v>
                </c:pt>
                <c:pt idx="1142">
                  <c:v>0.15487159380513624</c:v>
                </c:pt>
                <c:pt idx="1143">
                  <c:v>0.13948245442070187</c:v>
                </c:pt>
                <c:pt idx="1144">
                  <c:v>0.1463438541462459</c:v>
                </c:pt>
                <c:pt idx="1145">
                  <c:v>0.13712997451480111</c:v>
                </c:pt>
                <c:pt idx="1146">
                  <c:v>0.12752401489903947</c:v>
                </c:pt>
                <c:pt idx="1147">
                  <c:v>0.13271907469123709</c:v>
                </c:pt>
                <c:pt idx="1148">
                  <c:v>0.13811017447559307</c:v>
                </c:pt>
                <c:pt idx="1149">
                  <c:v>0.14928445402862189</c:v>
                </c:pt>
                <c:pt idx="1150">
                  <c:v>0.14673593413056263</c:v>
                </c:pt>
                <c:pt idx="1151">
                  <c:v>0.14624583415016665</c:v>
                </c:pt>
                <c:pt idx="1152">
                  <c:v>0.15173495393060188</c:v>
                </c:pt>
                <c:pt idx="1153">
                  <c:v>0.14448147422074112</c:v>
                </c:pt>
                <c:pt idx="1154">
                  <c:v>0.12370123505195064</c:v>
                </c:pt>
                <c:pt idx="1155">
                  <c:v>0.14526563418937471</c:v>
                </c:pt>
                <c:pt idx="1156">
                  <c:v>0.15800823367967071</c:v>
                </c:pt>
                <c:pt idx="1157">
                  <c:v>0.16222309351107625</c:v>
                </c:pt>
                <c:pt idx="1158">
                  <c:v>0.15722407371103711</c:v>
                </c:pt>
                <c:pt idx="1159">
                  <c:v>0.17280925308762998</c:v>
                </c:pt>
                <c:pt idx="1160">
                  <c:v>0.16359537345618505</c:v>
                </c:pt>
                <c:pt idx="1161">
                  <c:v>0.1520290139188395</c:v>
                </c:pt>
                <c:pt idx="1162">
                  <c:v>0.16702607331895714</c:v>
                </c:pt>
                <c:pt idx="1163">
                  <c:v>0.15977259360909624</c:v>
                </c:pt>
                <c:pt idx="1164">
                  <c:v>0.16418349343266028</c:v>
                </c:pt>
                <c:pt idx="1165">
                  <c:v>0.1636933934522643</c:v>
                </c:pt>
                <c:pt idx="1166">
                  <c:v>0.16879043324838267</c:v>
                </c:pt>
                <c:pt idx="1167">
                  <c:v>0.17525975298960997</c:v>
                </c:pt>
                <c:pt idx="1168">
                  <c:v>0.17594589296216431</c:v>
                </c:pt>
                <c:pt idx="1169">
                  <c:v>0.17712213291511475</c:v>
                </c:pt>
                <c:pt idx="1170">
                  <c:v>0.18104293275828268</c:v>
                </c:pt>
                <c:pt idx="1171">
                  <c:v>0.18212115271515389</c:v>
                </c:pt>
                <c:pt idx="1172">
                  <c:v>0.18133699274652029</c:v>
                </c:pt>
                <c:pt idx="1173">
                  <c:v>0.17339737306410505</c:v>
                </c:pt>
                <c:pt idx="1174">
                  <c:v>0.1756518329739267</c:v>
                </c:pt>
                <c:pt idx="1175">
                  <c:v>0.16359537345618505</c:v>
                </c:pt>
                <c:pt idx="1176">
                  <c:v>0.16928053322877878</c:v>
                </c:pt>
                <c:pt idx="1177">
                  <c:v>0.16300725347970996</c:v>
                </c:pt>
                <c:pt idx="1178">
                  <c:v>0.16908449323662028</c:v>
                </c:pt>
                <c:pt idx="1179">
                  <c:v>0.15751813369927473</c:v>
                </c:pt>
                <c:pt idx="1180">
                  <c:v>0.14830425406782993</c:v>
                </c:pt>
                <c:pt idx="1181">
                  <c:v>0.16790825328366998</c:v>
                </c:pt>
                <c:pt idx="1182">
                  <c:v>0.19505979219760838</c:v>
                </c:pt>
                <c:pt idx="1183">
                  <c:v>0.18829641246814358</c:v>
                </c:pt>
                <c:pt idx="1184">
                  <c:v>0.18888453244461881</c:v>
                </c:pt>
                <c:pt idx="1185">
                  <c:v>0.18692413252303477</c:v>
                </c:pt>
                <c:pt idx="1186">
                  <c:v>0.17006469319741235</c:v>
                </c:pt>
                <c:pt idx="1187">
                  <c:v>0.17604391295824356</c:v>
                </c:pt>
                <c:pt idx="1188">
                  <c:v>0.17153499313860029</c:v>
                </c:pt>
                <c:pt idx="1189">
                  <c:v>0.16555577337776908</c:v>
                </c:pt>
                <c:pt idx="1190">
                  <c:v>0.15242109390315622</c:v>
                </c:pt>
                <c:pt idx="1191">
                  <c:v>0.14105077435796903</c:v>
                </c:pt>
                <c:pt idx="1192">
                  <c:v>0.13389531464418752</c:v>
                </c:pt>
                <c:pt idx="1193">
                  <c:v>0.15389139384434428</c:v>
                </c:pt>
                <c:pt idx="1194">
                  <c:v>0.15487159380513624</c:v>
                </c:pt>
                <c:pt idx="1195">
                  <c:v>0.15124485395020593</c:v>
                </c:pt>
                <c:pt idx="1196">
                  <c:v>0.15624387375024504</c:v>
                </c:pt>
                <c:pt idx="1197">
                  <c:v>0.15379337384826502</c:v>
                </c:pt>
                <c:pt idx="1198">
                  <c:v>0.15722407371103711</c:v>
                </c:pt>
                <c:pt idx="1199">
                  <c:v>0.15281317388747309</c:v>
                </c:pt>
                <c:pt idx="1200">
                  <c:v>0.15820427367182907</c:v>
                </c:pt>
                <c:pt idx="1201">
                  <c:v>0.15124485395020593</c:v>
                </c:pt>
                <c:pt idx="1202">
                  <c:v>0.14114879435404828</c:v>
                </c:pt>
                <c:pt idx="1203">
                  <c:v>0.12683787492648499</c:v>
                </c:pt>
                <c:pt idx="1204">
                  <c:v>0.12389727504410901</c:v>
                </c:pt>
                <c:pt idx="1205">
                  <c:v>0.1179180552832778</c:v>
                </c:pt>
                <c:pt idx="1206">
                  <c:v>0.11821211527151541</c:v>
                </c:pt>
                <c:pt idx="1207">
                  <c:v>8.4493236620270584E-2</c:v>
                </c:pt>
                <c:pt idx="1208">
                  <c:v>7.6259556949617738E-2</c:v>
                </c:pt>
                <c:pt idx="1209">
                  <c:v>6.0380317584787402E-2</c:v>
                </c:pt>
                <c:pt idx="1210">
                  <c:v>7.5965496961380122E-2</c:v>
                </c:pt>
                <c:pt idx="1211">
                  <c:v>7.0476377180944891E-2</c:v>
                </c:pt>
                <c:pt idx="1212">
                  <c:v>5.9204077631836959E-2</c:v>
                </c:pt>
                <c:pt idx="1213">
                  <c:v>5.2538717898451277E-2</c:v>
                </c:pt>
                <c:pt idx="1214">
                  <c:v>4.9598118016075304E-2</c:v>
                </c:pt>
                <c:pt idx="1215">
                  <c:v>5.8615957655361733E-2</c:v>
                </c:pt>
                <c:pt idx="1216">
                  <c:v>6.5967457361301746E-2</c:v>
                </c:pt>
                <c:pt idx="1217">
                  <c:v>5.8223877671044873E-2</c:v>
                </c:pt>
                <c:pt idx="1218">
                  <c:v>6.1654577533816965E-2</c:v>
                </c:pt>
                <c:pt idx="1219">
                  <c:v>8.8217996471280147E-2</c:v>
                </c:pt>
                <c:pt idx="1220">
                  <c:v>6.6457557341697726E-2</c:v>
                </c:pt>
                <c:pt idx="1221">
                  <c:v>5.8517937659282482E-2</c:v>
                </c:pt>
                <c:pt idx="1222">
                  <c:v>2.7347578906096907E-2</c:v>
                </c:pt>
                <c:pt idx="1223">
                  <c:v>2.5583218976671235E-2</c:v>
                </c:pt>
                <c:pt idx="1224">
                  <c:v>2.5387178984512874E-2</c:v>
                </c:pt>
                <c:pt idx="1225">
                  <c:v>6.4693197412273168E-3</c:v>
                </c:pt>
                <c:pt idx="1226">
                  <c:v>2.0780239168790477E-2</c:v>
                </c:pt>
                <c:pt idx="1227">
                  <c:v>2.2642619094295258E-2</c:v>
                </c:pt>
                <c:pt idx="1228">
                  <c:v>1.5193099392275996E-2</c:v>
                </c:pt>
                <c:pt idx="1229">
                  <c:v>1.4604979415800913E-2</c:v>
                </c:pt>
                <c:pt idx="1230">
                  <c:v>2.6661438933542433E-2</c:v>
                </c:pt>
                <c:pt idx="1231">
                  <c:v>2.440697902372093E-2</c:v>
                </c:pt>
                <c:pt idx="1232">
                  <c:v>1.4801019407959274E-2</c:v>
                </c:pt>
                <c:pt idx="1233">
                  <c:v>2.6269358949225712E-2</c:v>
                </c:pt>
                <c:pt idx="1234">
                  <c:v>2.6073318957067347E-2</c:v>
                </c:pt>
                <c:pt idx="1235">
                  <c:v>2.5779258968829738E-2</c:v>
                </c:pt>
                <c:pt idx="1236">
                  <c:v>2.9307978827680936E-2</c:v>
                </c:pt>
                <c:pt idx="1237">
                  <c:v>3.0484218780631244E-2</c:v>
                </c:pt>
                <c:pt idx="1238">
                  <c:v>3.2836698686532134E-2</c:v>
                </c:pt>
                <c:pt idx="1239">
                  <c:v>2.274063909037451E-2</c:v>
                </c:pt>
                <c:pt idx="1240">
                  <c:v>3.5091158596353637E-2</c:v>
                </c:pt>
                <c:pt idx="1241">
                  <c:v>3.3816898647324081E-2</c:v>
                </c:pt>
                <c:pt idx="1242">
                  <c:v>3.3914918643403333E-2</c:v>
                </c:pt>
                <c:pt idx="1243">
                  <c:v>2.7445598902176016E-2</c:v>
                </c:pt>
                <c:pt idx="1244">
                  <c:v>1.0782199568712101E-2</c:v>
                </c:pt>
                <c:pt idx="1245">
                  <c:v>1.3134679474612856E-2</c:v>
                </c:pt>
                <c:pt idx="1246">
                  <c:v>3.2542638698294525E-2</c:v>
                </c:pt>
                <c:pt idx="1247">
                  <c:v>9.5079396196824043E-3</c:v>
                </c:pt>
                <c:pt idx="1248">
                  <c:v>2.6563418937463321E-2</c:v>
                </c:pt>
                <c:pt idx="1249">
                  <c:v>4.1952558321897683E-2</c:v>
                </c:pt>
                <c:pt idx="1250">
                  <c:v>1.0194079592236878E-2</c:v>
                </c:pt>
                <c:pt idx="1251">
                  <c:v>-5.1950597921976193E-3</c:v>
                </c:pt>
                <c:pt idx="1252">
                  <c:v>4.9990198000392583E-3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C1C-441A-933A-29620D311CBD}"/>
            </c:ext>
          </c:extLst>
        </c:ser>
        <c:ser>
          <c:idx val="3"/>
          <c:order val="3"/>
          <c:tx>
            <c:v>SBUX</c:v>
          </c:tx>
          <c:spPr>
            <a:ln w="9525" cmpd="sng"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'Share Price Performance'!$AF$3:$AF$1255</c:f>
              <c:numCache>
                <c:formatCode>m/d/yyyy</c:formatCode>
                <c:ptCount val="1253"/>
                <c:pt idx="0">
                  <c:v>46045</c:v>
                </c:pt>
                <c:pt idx="1">
                  <c:v>46044</c:v>
                </c:pt>
                <c:pt idx="2">
                  <c:v>46043</c:v>
                </c:pt>
                <c:pt idx="3">
                  <c:v>46042</c:v>
                </c:pt>
                <c:pt idx="4">
                  <c:v>46038</c:v>
                </c:pt>
                <c:pt idx="5">
                  <c:v>46037</c:v>
                </c:pt>
                <c:pt idx="6">
                  <c:v>46036</c:v>
                </c:pt>
                <c:pt idx="7">
                  <c:v>46035</c:v>
                </c:pt>
                <c:pt idx="8">
                  <c:v>46034</c:v>
                </c:pt>
                <c:pt idx="9">
                  <c:v>46031</c:v>
                </c:pt>
                <c:pt idx="10">
                  <c:v>46030</c:v>
                </c:pt>
                <c:pt idx="11">
                  <c:v>46029</c:v>
                </c:pt>
                <c:pt idx="12">
                  <c:v>46028</c:v>
                </c:pt>
                <c:pt idx="13">
                  <c:v>46027</c:v>
                </c:pt>
                <c:pt idx="14">
                  <c:v>46024</c:v>
                </c:pt>
                <c:pt idx="15">
                  <c:v>46022</c:v>
                </c:pt>
                <c:pt idx="16">
                  <c:v>46021</c:v>
                </c:pt>
                <c:pt idx="17">
                  <c:v>46020</c:v>
                </c:pt>
                <c:pt idx="18">
                  <c:v>46017</c:v>
                </c:pt>
                <c:pt idx="19">
                  <c:v>46015</c:v>
                </c:pt>
                <c:pt idx="20">
                  <c:v>46014</c:v>
                </c:pt>
                <c:pt idx="21">
                  <c:v>46013</c:v>
                </c:pt>
                <c:pt idx="22">
                  <c:v>46010</c:v>
                </c:pt>
                <c:pt idx="23">
                  <c:v>46009</c:v>
                </c:pt>
                <c:pt idx="24">
                  <c:v>46008</c:v>
                </c:pt>
                <c:pt idx="25">
                  <c:v>46007</c:v>
                </c:pt>
                <c:pt idx="26">
                  <c:v>46006</c:v>
                </c:pt>
                <c:pt idx="27">
                  <c:v>46003</c:v>
                </c:pt>
                <c:pt idx="28">
                  <c:v>46002</c:v>
                </c:pt>
                <c:pt idx="29">
                  <c:v>46001</c:v>
                </c:pt>
                <c:pt idx="30">
                  <c:v>46000</c:v>
                </c:pt>
                <c:pt idx="31">
                  <c:v>45999</c:v>
                </c:pt>
                <c:pt idx="32">
                  <c:v>45996</c:v>
                </c:pt>
                <c:pt idx="33">
                  <c:v>45995</c:v>
                </c:pt>
                <c:pt idx="34">
                  <c:v>45994</c:v>
                </c:pt>
                <c:pt idx="35">
                  <c:v>45993</c:v>
                </c:pt>
                <c:pt idx="36">
                  <c:v>45992</c:v>
                </c:pt>
                <c:pt idx="37">
                  <c:v>45989</c:v>
                </c:pt>
                <c:pt idx="38">
                  <c:v>45987</c:v>
                </c:pt>
                <c:pt idx="39">
                  <c:v>45986</c:v>
                </c:pt>
                <c:pt idx="40">
                  <c:v>45985</c:v>
                </c:pt>
                <c:pt idx="41">
                  <c:v>45982</c:v>
                </c:pt>
                <c:pt idx="42">
                  <c:v>45981</c:v>
                </c:pt>
                <c:pt idx="43">
                  <c:v>45980</c:v>
                </c:pt>
                <c:pt idx="44">
                  <c:v>45979</c:v>
                </c:pt>
                <c:pt idx="45">
                  <c:v>45978</c:v>
                </c:pt>
                <c:pt idx="46">
                  <c:v>45975</c:v>
                </c:pt>
                <c:pt idx="47">
                  <c:v>45974</c:v>
                </c:pt>
                <c:pt idx="48">
                  <c:v>45973</c:v>
                </c:pt>
                <c:pt idx="49">
                  <c:v>45972</c:v>
                </c:pt>
                <c:pt idx="50">
                  <c:v>45971</c:v>
                </c:pt>
                <c:pt idx="51">
                  <c:v>45968</c:v>
                </c:pt>
                <c:pt idx="52">
                  <c:v>45967</c:v>
                </c:pt>
                <c:pt idx="53">
                  <c:v>45966</c:v>
                </c:pt>
                <c:pt idx="54">
                  <c:v>45965</c:v>
                </c:pt>
                <c:pt idx="55">
                  <c:v>45964</c:v>
                </c:pt>
                <c:pt idx="56">
                  <c:v>45961</c:v>
                </c:pt>
                <c:pt idx="57">
                  <c:v>45960</c:v>
                </c:pt>
                <c:pt idx="58">
                  <c:v>45959</c:v>
                </c:pt>
                <c:pt idx="59">
                  <c:v>45958</c:v>
                </c:pt>
                <c:pt idx="60">
                  <c:v>45957</c:v>
                </c:pt>
                <c:pt idx="61">
                  <c:v>45954</c:v>
                </c:pt>
                <c:pt idx="62">
                  <c:v>45953</c:v>
                </c:pt>
                <c:pt idx="63">
                  <c:v>45952</c:v>
                </c:pt>
                <c:pt idx="64">
                  <c:v>45951</c:v>
                </c:pt>
                <c:pt idx="65">
                  <c:v>45950</c:v>
                </c:pt>
                <c:pt idx="66">
                  <c:v>45947</c:v>
                </c:pt>
                <c:pt idx="67">
                  <c:v>45946</c:v>
                </c:pt>
                <c:pt idx="68">
                  <c:v>45945</c:v>
                </c:pt>
                <c:pt idx="69">
                  <c:v>45944</c:v>
                </c:pt>
                <c:pt idx="70">
                  <c:v>45943</c:v>
                </c:pt>
                <c:pt idx="71">
                  <c:v>45940</c:v>
                </c:pt>
                <c:pt idx="72">
                  <c:v>45939</c:v>
                </c:pt>
                <c:pt idx="73">
                  <c:v>45938</c:v>
                </c:pt>
                <c:pt idx="74">
                  <c:v>45937</c:v>
                </c:pt>
                <c:pt idx="75">
                  <c:v>45936</c:v>
                </c:pt>
                <c:pt idx="76">
                  <c:v>45933</c:v>
                </c:pt>
                <c:pt idx="77">
                  <c:v>45932</c:v>
                </c:pt>
                <c:pt idx="78">
                  <c:v>45931</c:v>
                </c:pt>
                <c:pt idx="79">
                  <c:v>45930</c:v>
                </c:pt>
                <c:pt idx="80">
                  <c:v>45929</c:v>
                </c:pt>
                <c:pt idx="81">
                  <c:v>45926</c:v>
                </c:pt>
                <c:pt idx="82">
                  <c:v>45925</c:v>
                </c:pt>
                <c:pt idx="83">
                  <c:v>45924</c:v>
                </c:pt>
                <c:pt idx="84">
                  <c:v>45923</c:v>
                </c:pt>
                <c:pt idx="85">
                  <c:v>45922</c:v>
                </c:pt>
                <c:pt idx="86">
                  <c:v>45919</c:v>
                </c:pt>
                <c:pt idx="87">
                  <c:v>45918</c:v>
                </c:pt>
                <c:pt idx="88">
                  <c:v>45917</c:v>
                </c:pt>
                <c:pt idx="89">
                  <c:v>45916</c:v>
                </c:pt>
                <c:pt idx="90">
                  <c:v>45915</c:v>
                </c:pt>
                <c:pt idx="91">
                  <c:v>45912</c:v>
                </c:pt>
                <c:pt idx="92">
                  <c:v>45911</c:v>
                </c:pt>
                <c:pt idx="93">
                  <c:v>45910</c:v>
                </c:pt>
                <c:pt idx="94">
                  <c:v>45909</c:v>
                </c:pt>
                <c:pt idx="95">
                  <c:v>45908</c:v>
                </c:pt>
                <c:pt idx="96">
                  <c:v>45905</c:v>
                </c:pt>
                <c:pt idx="97">
                  <c:v>45904</c:v>
                </c:pt>
                <c:pt idx="98">
                  <c:v>45903</c:v>
                </c:pt>
                <c:pt idx="99">
                  <c:v>45902</c:v>
                </c:pt>
                <c:pt idx="100">
                  <c:v>45898</c:v>
                </c:pt>
                <c:pt idx="101">
                  <c:v>45897</c:v>
                </c:pt>
                <c:pt idx="102">
                  <c:v>45896</c:v>
                </c:pt>
                <c:pt idx="103">
                  <c:v>45895</c:v>
                </c:pt>
                <c:pt idx="104">
                  <c:v>45894</c:v>
                </c:pt>
                <c:pt idx="105">
                  <c:v>45891</c:v>
                </c:pt>
                <c:pt idx="106">
                  <c:v>45890</c:v>
                </c:pt>
                <c:pt idx="107">
                  <c:v>45889</c:v>
                </c:pt>
                <c:pt idx="108">
                  <c:v>45888</c:v>
                </c:pt>
                <c:pt idx="109">
                  <c:v>45887</c:v>
                </c:pt>
                <c:pt idx="110">
                  <c:v>45884</c:v>
                </c:pt>
                <c:pt idx="111">
                  <c:v>45883</c:v>
                </c:pt>
                <c:pt idx="112">
                  <c:v>45882</c:v>
                </c:pt>
                <c:pt idx="113">
                  <c:v>45881</c:v>
                </c:pt>
                <c:pt idx="114">
                  <c:v>45880</c:v>
                </c:pt>
                <c:pt idx="115">
                  <c:v>45877</c:v>
                </c:pt>
                <c:pt idx="116">
                  <c:v>45876</c:v>
                </c:pt>
                <c:pt idx="117">
                  <c:v>45875</c:v>
                </c:pt>
                <c:pt idx="118">
                  <c:v>45874</c:v>
                </c:pt>
                <c:pt idx="119">
                  <c:v>45873</c:v>
                </c:pt>
                <c:pt idx="120">
                  <c:v>45870</c:v>
                </c:pt>
                <c:pt idx="121">
                  <c:v>45869</c:v>
                </c:pt>
                <c:pt idx="122">
                  <c:v>45868</c:v>
                </c:pt>
                <c:pt idx="123">
                  <c:v>45867</c:v>
                </c:pt>
                <c:pt idx="124">
                  <c:v>45866</c:v>
                </c:pt>
                <c:pt idx="125">
                  <c:v>45863</c:v>
                </c:pt>
                <c:pt idx="126">
                  <c:v>45862</c:v>
                </c:pt>
                <c:pt idx="127">
                  <c:v>45861</c:v>
                </c:pt>
                <c:pt idx="128">
                  <c:v>45860</c:v>
                </c:pt>
                <c:pt idx="129">
                  <c:v>45859</c:v>
                </c:pt>
                <c:pt idx="130">
                  <c:v>45856</c:v>
                </c:pt>
                <c:pt idx="131">
                  <c:v>45855</c:v>
                </c:pt>
                <c:pt idx="132">
                  <c:v>45854</c:v>
                </c:pt>
                <c:pt idx="133">
                  <c:v>45853</c:v>
                </c:pt>
                <c:pt idx="134">
                  <c:v>45852</c:v>
                </c:pt>
                <c:pt idx="135">
                  <c:v>45849</c:v>
                </c:pt>
                <c:pt idx="136">
                  <c:v>45848</c:v>
                </c:pt>
                <c:pt idx="137">
                  <c:v>45847</c:v>
                </c:pt>
                <c:pt idx="138">
                  <c:v>45846</c:v>
                </c:pt>
                <c:pt idx="139">
                  <c:v>45845</c:v>
                </c:pt>
                <c:pt idx="140">
                  <c:v>45841</c:v>
                </c:pt>
                <c:pt idx="141">
                  <c:v>45840</c:v>
                </c:pt>
                <c:pt idx="142">
                  <c:v>45839</c:v>
                </c:pt>
                <c:pt idx="143">
                  <c:v>45838</c:v>
                </c:pt>
                <c:pt idx="144">
                  <c:v>45835</c:v>
                </c:pt>
                <c:pt idx="145">
                  <c:v>45834</c:v>
                </c:pt>
                <c:pt idx="146">
                  <c:v>45833</c:v>
                </c:pt>
                <c:pt idx="147">
                  <c:v>45832</c:v>
                </c:pt>
                <c:pt idx="148">
                  <c:v>45831</c:v>
                </c:pt>
                <c:pt idx="149">
                  <c:v>45828</c:v>
                </c:pt>
                <c:pt idx="150">
                  <c:v>45826</c:v>
                </c:pt>
                <c:pt idx="151">
                  <c:v>45825</c:v>
                </c:pt>
                <c:pt idx="152">
                  <c:v>45824</c:v>
                </c:pt>
                <c:pt idx="153">
                  <c:v>45821</c:v>
                </c:pt>
                <c:pt idx="154">
                  <c:v>45820</c:v>
                </c:pt>
                <c:pt idx="155">
                  <c:v>45819</c:v>
                </c:pt>
                <c:pt idx="156">
                  <c:v>45818</c:v>
                </c:pt>
                <c:pt idx="157">
                  <c:v>45817</c:v>
                </c:pt>
                <c:pt idx="158">
                  <c:v>45814</c:v>
                </c:pt>
                <c:pt idx="159">
                  <c:v>45813</c:v>
                </c:pt>
                <c:pt idx="160">
                  <c:v>45812</c:v>
                </c:pt>
                <c:pt idx="161">
                  <c:v>45811</c:v>
                </c:pt>
                <c:pt idx="162">
                  <c:v>45810</c:v>
                </c:pt>
                <c:pt idx="163">
                  <c:v>45807</c:v>
                </c:pt>
                <c:pt idx="164">
                  <c:v>45806</c:v>
                </c:pt>
                <c:pt idx="165">
                  <c:v>45805</c:v>
                </c:pt>
                <c:pt idx="166">
                  <c:v>45804</c:v>
                </c:pt>
                <c:pt idx="167">
                  <c:v>45800</c:v>
                </c:pt>
                <c:pt idx="168">
                  <c:v>45799</c:v>
                </c:pt>
                <c:pt idx="169">
                  <c:v>45798</c:v>
                </c:pt>
                <c:pt idx="170">
                  <c:v>45797</c:v>
                </c:pt>
                <c:pt idx="171">
                  <c:v>45796</c:v>
                </c:pt>
                <c:pt idx="172">
                  <c:v>45793</c:v>
                </c:pt>
                <c:pt idx="173">
                  <c:v>45792</c:v>
                </c:pt>
                <c:pt idx="174">
                  <c:v>45791</c:v>
                </c:pt>
                <c:pt idx="175">
                  <c:v>45790</c:v>
                </c:pt>
                <c:pt idx="176">
                  <c:v>45789</c:v>
                </c:pt>
                <c:pt idx="177">
                  <c:v>45786</c:v>
                </c:pt>
                <c:pt idx="178">
                  <c:v>45785</c:v>
                </c:pt>
                <c:pt idx="179">
                  <c:v>45784</c:v>
                </c:pt>
                <c:pt idx="180">
                  <c:v>45783</c:v>
                </c:pt>
                <c:pt idx="181">
                  <c:v>45782</c:v>
                </c:pt>
                <c:pt idx="182">
                  <c:v>45779</c:v>
                </c:pt>
                <c:pt idx="183">
                  <c:v>45778</c:v>
                </c:pt>
                <c:pt idx="184">
                  <c:v>45777</c:v>
                </c:pt>
                <c:pt idx="185">
                  <c:v>45776</c:v>
                </c:pt>
                <c:pt idx="186">
                  <c:v>45775</c:v>
                </c:pt>
                <c:pt idx="187">
                  <c:v>45772</c:v>
                </c:pt>
                <c:pt idx="188">
                  <c:v>45771</c:v>
                </c:pt>
                <c:pt idx="189">
                  <c:v>45770</c:v>
                </c:pt>
                <c:pt idx="190">
                  <c:v>45769</c:v>
                </c:pt>
                <c:pt idx="191">
                  <c:v>45768</c:v>
                </c:pt>
                <c:pt idx="192">
                  <c:v>45764</c:v>
                </c:pt>
                <c:pt idx="193">
                  <c:v>45763</c:v>
                </c:pt>
                <c:pt idx="194">
                  <c:v>45762</c:v>
                </c:pt>
                <c:pt idx="195">
                  <c:v>45761</c:v>
                </c:pt>
                <c:pt idx="196">
                  <c:v>45758</c:v>
                </c:pt>
                <c:pt idx="197">
                  <c:v>45757</c:v>
                </c:pt>
                <c:pt idx="198">
                  <c:v>45756</c:v>
                </c:pt>
                <c:pt idx="199">
                  <c:v>45755</c:v>
                </c:pt>
                <c:pt idx="200">
                  <c:v>45754</c:v>
                </c:pt>
                <c:pt idx="201">
                  <c:v>45751</c:v>
                </c:pt>
                <c:pt idx="202">
                  <c:v>45750</c:v>
                </c:pt>
                <c:pt idx="203">
                  <c:v>45749</c:v>
                </c:pt>
                <c:pt idx="204">
                  <c:v>45748</c:v>
                </c:pt>
                <c:pt idx="205">
                  <c:v>45747</c:v>
                </c:pt>
                <c:pt idx="206">
                  <c:v>45744</c:v>
                </c:pt>
                <c:pt idx="207">
                  <c:v>45743</c:v>
                </c:pt>
                <c:pt idx="208">
                  <c:v>45742</c:v>
                </c:pt>
                <c:pt idx="209">
                  <c:v>45741</c:v>
                </c:pt>
                <c:pt idx="210">
                  <c:v>45740</c:v>
                </c:pt>
                <c:pt idx="211">
                  <c:v>45737</c:v>
                </c:pt>
                <c:pt idx="212">
                  <c:v>45736</c:v>
                </c:pt>
                <c:pt idx="213">
                  <c:v>45735</c:v>
                </c:pt>
                <c:pt idx="214">
                  <c:v>45734</c:v>
                </c:pt>
                <c:pt idx="215">
                  <c:v>45733</c:v>
                </c:pt>
                <c:pt idx="216">
                  <c:v>45730</c:v>
                </c:pt>
                <c:pt idx="217">
                  <c:v>45729</c:v>
                </c:pt>
                <c:pt idx="218">
                  <c:v>45728</c:v>
                </c:pt>
                <c:pt idx="219">
                  <c:v>45727</c:v>
                </c:pt>
                <c:pt idx="220">
                  <c:v>45726</c:v>
                </c:pt>
                <c:pt idx="221">
                  <c:v>45723</c:v>
                </c:pt>
                <c:pt idx="222">
                  <c:v>45722</c:v>
                </c:pt>
                <c:pt idx="223">
                  <c:v>45721</c:v>
                </c:pt>
                <c:pt idx="224">
                  <c:v>45720</c:v>
                </c:pt>
                <c:pt idx="225">
                  <c:v>45719</c:v>
                </c:pt>
                <c:pt idx="226">
                  <c:v>45716</c:v>
                </c:pt>
                <c:pt idx="227">
                  <c:v>45715</c:v>
                </c:pt>
                <c:pt idx="228">
                  <c:v>45714</c:v>
                </c:pt>
                <c:pt idx="229">
                  <c:v>45713</c:v>
                </c:pt>
                <c:pt idx="230">
                  <c:v>45712</c:v>
                </c:pt>
                <c:pt idx="231">
                  <c:v>45709</c:v>
                </c:pt>
                <c:pt idx="232">
                  <c:v>45708</c:v>
                </c:pt>
                <c:pt idx="233">
                  <c:v>45707</c:v>
                </c:pt>
                <c:pt idx="234">
                  <c:v>45706</c:v>
                </c:pt>
                <c:pt idx="235">
                  <c:v>45702</c:v>
                </c:pt>
                <c:pt idx="236">
                  <c:v>45701</c:v>
                </c:pt>
                <c:pt idx="237">
                  <c:v>45700</c:v>
                </c:pt>
                <c:pt idx="238">
                  <c:v>45699</c:v>
                </c:pt>
                <c:pt idx="239">
                  <c:v>45698</c:v>
                </c:pt>
                <c:pt idx="240">
                  <c:v>45695</c:v>
                </c:pt>
                <c:pt idx="241">
                  <c:v>45694</c:v>
                </c:pt>
                <c:pt idx="242">
                  <c:v>45693</c:v>
                </c:pt>
                <c:pt idx="243">
                  <c:v>45692</c:v>
                </c:pt>
                <c:pt idx="244">
                  <c:v>45691</c:v>
                </c:pt>
                <c:pt idx="245">
                  <c:v>45688</c:v>
                </c:pt>
                <c:pt idx="246">
                  <c:v>45687</c:v>
                </c:pt>
                <c:pt idx="247">
                  <c:v>45686</c:v>
                </c:pt>
                <c:pt idx="248">
                  <c:v>45685</c:v>
                </c:pt>
                <c:pt idx="249">
                  <c:v>45684</c:v>
                </c:pt>
                <c:pt idx="250">
                  <c:v>45681</c:v>
                </c:pt>
                <c:pt idx="251">
                  <c:v>45680</c:v>
                </c:pt>
                <c:pt idx="252">
                  <c:v>45679</c:v>
                </c:pt>
                <c:pt idx="253">
                  <c:v>45678</c:v>
                </c:pt>
                <c:pt idx="254">
                  <c:v>45674</c:v>
                </c:pt>
                <c:pt idx="255">
                  <c:v>45673</c:v>
                </c:pt>
                <c:pt idx="256">
                  <c:v>45672</c:v>
                </c:pt>
                <c:pt idx="257">
                  <c:v>45671</c:v>
                </c:pt>
                <c:pt idx="258">
                  <c:v>45670</c:v>
                </c:pt>
                <c:pt idx="259">
                  <c:v>45667</c:v>
                </c:pt>
                <c:pt idx="260">
                  <c:v>45665</c:v>
                </c:pt>
                <c:pt idx="261">
                  <c:v>45664</c:v>
                </c:pt>
                <c:pt idx="262">
                  <c:v>45663</c:v>
                </c:pt>
                <c:pt idx="263">
                  <c:v>45660</c:v>
                </c:pt>
                <c:pt idx="264">
                  <c:v>45659</c:v>
                </c:pt>
                <c:pt idx="265">
                  <c:v>45657</c:v>
                </c:pt>
                <c:pt idx="266">
                  <c:v>45656</c:v>
                </c:pt>
                <c:pt idx="267">
                  <c:v>45653</c:v>
                </c:pt>
                <c:pt idx="268">
                  <c:v>45652</c:v>
                </c:pt>
                <c:pt idx="269">
                  <c:v>45650</c:v>
                </c:pt>
                <c:pt idx="270">
                  <c:v>45649</c:v>
                </c:pt>
                <c:pt idx="271">
                  <c:v>45646</c:v>
                </c:pt>
                <c:pt idx="272">
                  <c:v>45645</c:v>
                </c:pt>
                <c:pt idx="273">
                  <c:v>45644</c:v>
                </c:pt>
                <c:pt idx="274">
                  <c:v>45643</c:v>
                </c:pt>
                <c:pt idx="275">
                  <c:v>45642</c:v>
                </c:pt>
                <c:pt idx="276">
                  <c:v>45639</c:v>
                </c:pt>
                <c:pt idx="277">
                  <c:v>45638</c:v>
                </c:pt>
                <c:pt idx="278">
                  <c:v>45637</c:v>
                </c:pt>
                <c:pt idx="279">
                  <c:v>45636</c:v>
                </c:pt>
                <c:pt idx="280">
                  <c:v>45635</c:v>
                </c:pt>
                <c:pt idx="281">
                  <c:v>45632</c:v>
                </c:pt>
                <c:pt idx="282">
                  <c:v>45631</c:v>
                </c:pt>
                <c:pt idx="283">
                  <c:v>45630</c:v>
                </c:pt>
                <c:pt idx="284">
                  <c:v>45629</c:v>
                </c:pt>
                <c:pt idx="285">
                  <c:v>45628</c:v>
                </c:pt>
                <c:pt idx="286">
                  <c:v>45625</c:v>
                </c:pt>
                <c:pt idx="287">
                  <c:v>45623</c:v>
                </c:pt>
                <c:pt idx="288">
                  <c:v>45622</c:v>
                </c:pt>
                <c:pt idx="289">
                  <c:v>45621</c:v>
                </c:pt>
                <c:pt idx="290">
                  <c:v>45618</c:v>
                </c:pt>
                <c:pt idx="291">
                  <c:v>45617</c:v>
                </c:pt>
                <c:pt idx="292">
                  <c:v>45616</c:v>
                </c:pt>
                <c:pt idx="293">
                  <c:v>45615</c:v>
                </c:pt>
                <c:pt idx="294">
                  <c:v>45614</c:v>
                </c:pt>
                <c:pt idx="295">
                  <c:v>45611</c:v>
                </c:pt>
                <c:pt idx="296">
                  <c:v>45610</c:v>
                </c:pt>
                <c:pt idx="297">
                  <c:v>45609</c:v>
                </c:pt>
                <c:pt idx="298">
                  <c:v>45608</c:v>
                </c:pt>
                <c:pt idx="299">
                  <c:v>45607</c:v>
                </c:pt>
                <c:pt idx="300">
                  <c:v>45604</c:v>
                </c:pt>
                <c:pt idx="301">
                  <c:v>45603</c:v>
                </c:pt>
                <c:pt idx="302">
                  <c:v>45602</c:v>
                </c:pt>
                <c:pt idx="303">
                  <c:v>45601</c:v>
                </c:pt>
                <c:pt idx="304">
                  <c:v>45600</c:v>
                </c:pt>
                <c:pt idx="305">
                  <c:v>45597</c:v>
                </c:pt>
                <c:pt idx="306">
                  <c:v>45596</c:v>
                </c:pt>
                <c:pt idx="307">
                  <c:v>45595</c:v>
                </c:pt>
                <c:pt idx="308">
                  <c:v>45594</c:v>
                </c:pt>
                <c:pt idx="309">
                  <c:v>45593</c:v>
                </c:pt>
                <c:pt idx="310">
                  <c:v>45590</c:v>
                </c:pt>
                <c:pt idx="311">
                  <c:v>45589</c:v>
                </c:pt>
                <c:pt idx="312">
                  <c:v>45588</c:v>
                </c:pt>
                <c:pt idx="313">
                  <c:v>45587</c:v>
                </c:pt>
                <c:pt idx="314">
                  <c:v>45586</c:v>
                </c:pt>
                <c:pt idx="315">
                  <c:v>45583</c:v>
                </c:pt>
                <c:pt idx="316">
                  <c:v>45582</c:v>
                </c:pt>
                <c:pt idx="317">
                  <c:v>45581</c:v>
                </c:pt>
                <c:pt idx="318">
                  <c:v>45580</c:v>
                </c:pt>
                <c:pt idx="319">
                  <c:v>45579</c:v>
                </c:pt>
                <c:pt idx="320">
                  <c:v>45576</c:v>
                </c:pt>
                <c:pt idx="321">
                  <c:v>45575</c:v>
                </c:pt>
                <c:pt idx="322">
                  <c:v>45574</c:v>
                </c:pt>
                <c:pt idx="323">
                  <c:v>45573</c:v>
                </c:pt>
                <c:pt idx="324">
                  <c:v>45572</c:v>
                </c:pt>
                <c:pt idx="325">
                  <c:v>45569</c:v>
                </c:pt>
                <c:pt idx="326">
                  <c:v>45568</c:v>
                </c:pt>
                <c:pt idx="327">
                  <c:v>45567</c:v>
                </c:pt>
                <c:pt idx="328">
                  <c:v>45566</c:v>
                </c:pt>
                <c:pt idx="329">
                  <c:v>45565</c:v>
                </c:pt>
                <c:pt idx="330">
                  <c:v>45562</c:v>
                </c:pt>
                <c:pt idx="331">
                  <c:v>45561</c:v>
                </c:pt>
                <c:pt idx="332">
                  <c:v>45560</c:v>
                </c:pt>
                <c:pt idx="333">
                  <c:v>45559</c:v>
                </c:pt>
                <c:pt idx="334">
                  <c:v>45558</c:v>
                </c:pt>
                <c:pt idx="335">
                  <c:v>45555</c:v>
                </c:pt>
                <c:pt idx="336">
                  <c:v>45554</c:v>
                </c:pt>
                <c:pt idx="337">
                  <c:v>45553</c:v>
                </c:pt>
                <c:pt idx="338">
                  <c:v>45552</c:v>
                </c:pt>
                <c:pt idx="339">
                  <c:v>45551</c:v>
                </c:pt>
                <c:pt idx="340">
                  <c:v>45548</c:v>
                </c:pt>
                <c:pt idx="341">
                  <c:v>45547</c:v>
                </c:pt>
                <c:pt idx="342">
                  <c:v>45546</c:v>
                </c:pt>
                <c:pt idx="343">
                  <c:v>45545</c:v>
                </c:pt>
                <c:pt idx="344">
                  <c:v>45544</c:v>
                </c:pt>
                <c:pt idx="345">
                  <c:v>45541</c:v>
                </c:pt>
                <c:pt idx="346">
                  <c:v>45540</c:v>
                </c:pt>
                <c:pt idx="347">
                  <c:v>45539</c:v>
                </c:pt>
                <c:pt idx="348">
                  <c:v>45538</c:v>
                </c:pt>
                <c:pt idx="349">
                  <c:v>45534</c:v>
                </c:pt>
                <c:pt idx="350">
                  <c:v>45533</c:v>
                </c:pt>
                <c:pt idx="351">
                  <c:v>45532</c:v>
                </c:pt>
                <c:pt idx="352">
                  <c:v>45531</c:v>
                </c:pt>
                <c:pt idx="353">
                  <c:v>45530</c:v>
                </c:pt>
                <c:pt idx="354">
                  <c:v>45527</c:v>
                </c:pt>
                <c:pt idx="355">
                  <c:v>45526</c:v>
                </c:pt>
                <c:pt idx="356">
                  <c:v>45525</c:v>
                </c:pt>
                <c:pt idx="357">
                  <c:v>45524</c:v>
                </c:pt>
                <c:pt idx="358">
                  <c:v>45523</c:v>
                </c:pt>
                <c:pt idx="359">
                  <c:v>45520</c:v>
                </c:pt>
                <c:pt idx="360">
                  <c:v>45519</c:v>
                </c:pt>
                <c:pt idx="361">
                  <c:v>45518</c:v>
                </c:pt>
                <c:pt idx="362">
                  <c:v>45517</c:v>
                </c:pt>
                <c:pt idx="363">
                  <c:v>45516</c:v>
                </c:pt>
                <c:pt idx="364">
                  <c:v>45513</c:v>
                </c:pt>
                <c:pt idx="365">
                  <c:v>45512</c:v>
                </c:pt>
                <c:pt idx="366">
                  <c:v>45511</c:v>
                </c:pt>
                <c:pt idx="367">
                  <c:v>45510</c:v>
                </c:pt>
                <c:pt idx="368">
                  <c:v>45509</c:v>
                </c:pt>
                <c:pt idx="369">
                  <c:v>45506</c:v>
                </c:pt>
                <c:pt idx="370">
                  <c:v>45505</c:v>
                </c:pt>
                <c:pt idx="371">
                  <c:v>45504</c:v>
                </c:pt>
                <c:pt idx="372">
                  <c:v>45503</c:v>
                </c:pt>
                <c:pt idx="373">
                  <c:v>45502</c:v>
                </c:pt>
                <c:pt idx="374">
                  <c:v>45499</c:v>
                </c:pt>
                <c:pt idx="375">
                  <c:v>45498</c:v>
                </c:pt>
                <c:pt idx="376">
                  <c:v>45497</c:v>
                </c:pt>
                <c:pt idx="377">
                  <c:v>45496</c:v>
                </c:pt>
                <c:pt idx="378">
                  <c:v>45495</c:v>
                </c:pt>
                <c:pt idx="379">
                  <c:v>45492</c:v>
                </c:pt>
                <c:pt idx="380">
                  <c:v>45491</c:v>
                </c:pt>
                <c:pt idx="381">
                  <c:v>45490</c:v>
                </c:pt>
                <c:pt idx="382">
                  <c:v>45489</c:v>
                </c:pt>
                <c:pt idx="383">
                  <c:v>45488</c:v>
                </c:pt>
                <c:pt idx="384">
                  <c:v>45485</c:v>
                </c:pt>
                <c:pt idx="385">
                  <c:v>45484</c:v>
                </c:pt>
                <c:pt idx="386">
                  <c:v>45483</c:v>
                </c:pt>
                <c:pt idx="387">
                  <c:v>45482</c:v>
                </c:pt>
                <c:pt idx="388">
                  <c:v>45481</c:v>
                </c:pt>
                <c:pt idx="389">
                  <c:v>45478</c:v>
                </c:pt>
                <c:pt idx="390">
                  <c:v>45476</c:v>
                </c:pt>
                <c:pt idx="391">
                  <c:v>45475</c:v>
                </c:pt>
                <c:pt idx="392">
                  <c:v>45474</c:v>
                </c:pt>
                <c:pt idx="393">
                  <c:v>45471</c:v>
                </c:pt>
                <c:pt idx="394">
                  <c:v>45470</c:v>
                </c:pt>
                <c:pt idx="395">
                  <c:v>45469</c:v>
                </c:pt>
                <c:pt idx="396">
                  <c:v>45468</c:v>
                </c:pt>
                <c:pt idx="397">
                  <c:v>45467</c:v>
                </c:pt>
                <c:pt idx="398">
                  <c:v>45464</c:v>
                </c:pt>
                <c:pt idx="399">
                  <c:v>45463</c:v>
                </c:pt>
                <c:pt idx="400">
                  <c:v>45461</c:v>
                </c:pt>
                <c:pt idx="401">
                  <c:v>45460</c:v>
                </c:pt>
                <c:pt idx="402">
                  <c:v>45457</c:v>
                </c:pt>
                <c:pt idx="403">
                  <c:v>45456</c:v>
                </c:pt>
                <c:pt idx="404">
                  <c:v>45455</c:v>
                </c:pt>
                <c:pt idx="405">
                  <c:v>45454</c:v>
                </c:pt>
                <c:pt idx="406">
                  <c:v>45453</c:v>
                </c:pt>
                <c:pt idx="407">
                  <c:v>45450</c:v>
                </c:pt>
                <c:pt idx="408">
                  <c:v>45449</c:v>
                </c:pt>
                <c:pt idx="409">
                  <c:v>45448</c:v>
                </c:pt>
                <c:pt idx="410">
                  <c:v>45447</c:v>
                </c:pt>
                <c:pt idx="411">
                  <c:v>45446</c:v>
                </c:pt>
                <c:pt idx="412">
                  <c:v>45443</c:v>
                </c:pt>
                <c:pt idx="413">
                  <c:v>45442</c:v>
                </c:pt>
                <c:pt idx="414">
                  <c:v>45441</c:v>
                </c:pt>
                <c:pt idx="415">
                  <c:v>45440</c:v>
                </c:pt>
                <c:pt idx="416">
                  <c:v>45436</c:v>
                </c:pt>
                <c:pt idx="417">
                  <c:v>45435</c:v>
                </c:pt>
                <c:pt idx="418">
                  <c:v>45434</c:v>
                </c:pt>
                <c:pt idx="419">
                  <c:v>45433</c:v>
                </c:pt>
                <c:pt idx="420">
                  <c:v>45432</c:v>
                </c:pt>
                <c:pt idx="421">
                  <c:v>45429</c:v>
                </c:pt>
                <c:pt idx="422">
                  <c:v>45428</c:v>
                </c:pt>
                <c:pt idx="423">
                  <c:v>45427</c:v>
                </c:pt>
                <c:pt idx="424">
                  <c:v>45426</c:v>
                </c:pt>
                <c:pt idx="425">
                  <c:v>45425</c:v>
                </c:pt>
                <c:pt idx="426">
                  <c:v>45422</c:v>
                </c:pt>
                <c:pt idx="427">
                  <c:v>45421</c:v>
                </c:pt>
                <c:pt idx="428">
                  <c:v>45420</c:v>
                </c:pt>
                <c:pt idx="429">
                  <c:v>45419</c:v>
                </c:pt>
                <c:pt idx="430">
                  <c:v>45418</c:v>
                </c:pt>
                <c:pt idx="431">
                  <c:v>45415</c:v>
                </c:pt>
                <c:pt idx="432">
                  <c:v>45414</c:v>
                </c:pt>
                <c:pt idx="433">
                  <c:v>45413</c:v>
                </c:pt>
                <c:pt idx="434">
                  <c:v>45412</c:v>
                </c:pt>
                <c:pt idx="435">
                  <c:v>45411</c:v>
                </c:pt>
                <c:pt idx="436">
                  <c:v>45408</c:v>
                </c:pt>
                <c:pt idx="437">
                  <c:v>45407</c:v>
                </c:pt>
                <c:pt idx="438">
                  <c:v>45406</c:v>
                </c:pt>
                <c:pt idx="439">
                  <c:v>45405</c:v>
                </c:pt>
                <c:pt idx="440">
                  <c:v>45404</c:v>
                </c:pt>
                <c:pt idx="441">
                  <c:v>45401</c:v>
                </c:pt>
                <c:pt idx="442">
                  <c:v>45400</c:v>
                </c:pt>
                <c:pt idx="443">
                  <c:v>45399</c:v>
                </c:pt>
                <c:pt idx="444">
                  <c:v>45398</c:v>
                </c:pt>
                <c:pt idx="445">
                  <c:v>45397</c:v>
                </c:pt>
                <c:pt idx="446">
                  <c:v>45394</c:v>
                </c:pt>
                <c:pt idx="447">
                  <c:v>45393</c:v>
                </c:pt>
                <c:pt idx="448">
                  <c:v>45392</c:v>
                </c:pt>
                <c:pt idx="449">
                  <c:v>45391</c:v>
                </c:pt>
                <c:pt idx="450">
                  <c:v>45390</c:v>
                </c:pt>
                <c:pt idx="451">
                  <c:v>45387</c:v>
                </c:pt>
                <c:pt idx="452">
                  <c:v>45386</c:v>
                </c:pt>
                <c:pt idx="453">
                  <c:v>45385</c:v>
                </c:pt>
                <c:pt idx="454">
                  <c:v>45384</c:v>
                </c:pt>
                <c:pt idx="455">
                  <c:v>45383</c:v>
                </c:pt>
                <c:pt idx="456">
                  <c:v>45379</c:v>
                </c:pt>
                <c:pt idx="457">
                  <c:v>45378</c:v>
                </c:pt>
                <c:pt idx="458">
                  <c:v>45377</c:v>
                </c:pt>
                <c:pt idx="459">
                  <c:v>45376</c:v>
                </c:pt>
                <c:pt idx="460">
                  <c:v>45373</c:v>
                </c:pt>
                <c:pt idx="461">
                  <c:v>45372</c:v>
                </c:pt>
                <c:pt idx="462">
                  <c:v>45371</c:v>
                </c:pt>
                <c:pt idx="463">
                  <c:v>45370</c:v>
                </c:pt>
                <c:pt idx="464">
                  <c:v>45369</c:v>
                </c:pt>
                <c:pt idx="465">
                  <c:v>45366</c:v>
                </c:pt>
                <c:pt idx="466">
                  <c:v>45365</c:v>
                </c:pt>
                <c:pt idx="467">
                  <c:v>45364</c:v>
                </c:pt>
                <c:pt idx="468">
                  <c:v>45363</c:v>
                </c:pt>
                <c:pt idx="469">
                  <c:v>45362</c:v>
                </c:pt>
                <c:pt idx="470">
                  <c:v>45359</c:v>
                </c:pt>
                <c:pt idx="471">
                  <c:v>45358</c:v>
                </c:pt>
                <c:pt idx="472">
                  <c:v>45357</c:v>
                </c:pt>
                <c:pt idx="473">
                  <c:v>45356</c:v>
                </c:pt>
                <c:pt idx="474">
                  <c:v>45355</c:v>
                </c:pt>
                <c:pt idx="475">
                  <c:v>45352</c:v>
                </c:pt>
                <c:pt idx="476">
                  <c:v>45351</c:v>
                </c:pt>
                <c:pt idx="477">
                  <c:v>45350</c:v>
                </c:pt>
                <c:pt idx="478">
                  <c:v>45349</c:v>
                </c:pt>
                <c:pt idx="479">
                  <c:v>45348</c:v>
                </c:pt>
                <c:pt idx="480">
                  <c:v>45345</c:v>
                </c:pt>
                <c:pt idx="481">
                  <c:v>45344</c:v>
                </c:pt>
                <c:pt idx="482">
                  <c:v>45343</c:v>
                </c:pt>
                <c:pt idx="483">
                  <c:v>45342</c:v>
                </c:pt>
                <c:pt idx="484">
                  <c:v>45338</c:v>
                </c:pt>
                <c:pt idx="485">
                  <c:v>45337</c:v>
                </c:pt>
                <c:pt idx="486">
                  <c:v>45336</c:v>
                </c:pt>
                <c:pt idx="487">
                  <c:v>45335</c:v>
                </c:pt>
                <c:pt idx="488">
                  <c:v>45334</c:v>
                </c:pt>
                <c:pt idx="489">
                  <c:v>45331</c:v>
                </c:pt>
                <c:pt idx="490">
                  <c:v>45330</c:v>
                </c:pt>
                <c:pt idx="491">
                  <c:v>45329</c:v>
                </c:pt>
                <c:pt idx="492">
                  <c:v>45328</c:v>
                </c:pt>
                <c:pt idx="493">
                  <c:v>45327</c:v>
                </c:pt>
                <c:pt idx="494">
                  <c:v>45324</c:v>
                </c:pt>
                <c:pt idx="495">
                  <c:v>45323</c:v>
                </c:pt>
                <c:pt idx="496">
                  <c:v>45322</c:v>
                </c:pt>
                <c:pt idx="497">
                  <c:v>45321</c:v>
                </c:pt>
                <c:pt idx="498">
                  <c:v>45320</c:v>
                </c:pt>
                <c:pt idx="499">
                  <c:v>45317</c:v>
                </c:pt>
                <c:pt idx="500">
                  <c:v>45316</c:v>
                </c:pt>
                <c:pt idx="501">
                  <c:v>45315</c:v>
                </c:pt>
                <c:pt idx="502">
                  <c:v>45314</c:v>
                </c:pt>
                <c:pt idx="503">
                  <c:v>45313</c:v>
                </c:pt>
                <c:pt idx="504">
                  <c:v>45310</c:v>
                </c:pt>
                <c:pt idx="505">
                  <c:v>45309</c:v>
                </c:pt>
                <c:pt idx="506">
                  <c:v>45308</c:v>
                </c:pt>
                <c:pt idx="507">
                  <c:v>45307</c:v>
                </c:pt>
                <c:pt idx="508">
                  <c:v>45303</c:v>
                </c:pt>
                <c:pt idx="509">
                  <c:v>45302</c:v>
                </c:pt>
                <c:pt idx="510">
                  <c:v>45301</c:v>
                </c:pt>
                <c:pt idx="511">
                  <c:v>45300</c:v>
                </c:pt>
                <c:pt idx="512">
                  <c:v>45299</c:v>
                </c:pt>
                <c:pt idx="513">
                  <c:v>45296</c:v>
                </c:pt>
                <c:pt idx="514">
                  <c:v>45295</c:v>
                </c:pt>
                <c:pt idx="515">
                  <c:v>45294</c:v>
                </c:pt>
                <c:pt idx="516">
                  <c:v>45293</c:v>
                </c:pt>
                <c:pt idx="517">
                  <c:v>45289</c:v>
                </c:pt>
                <c:pt idx="518">
                  <c:v>45288</c:v>
                </c:pt>
                <c:pt idx="519">
                  <c:v>45287</c:v>
                </c:pt>
                <c:pt idx="520">
                  <c:v>45286</c:v>
                </c:pt>
                <c:pt idx="521">
                  <c:v>45282</c:v>
                </c:pt>
                <c:pt idx="522">
                  <c:v>45281</c:v>
                </c:pt>
                <c:pt idx="523">
                  <c:v>45280</c:v>
                </c:pt>
                <c:pt idx="524">
                  <c:v>45279</c:v>
                </c:pt>
                <c:pt idx="525">
                  <c:v>45278</c:v>
                </c:pt>
                <c:pt idx="526">
                  <c:v>45275</c:v>
                </c:pt>
                <c:pt idx="527">
                  <c:v>45274</c:v>
                </c:pt>
                <c:pt idx="528">
                  <c:v>45273</c:v>
                </c:pt>
                <c:pt idx="529">
                  <c:v>45272</c:v>
                </c:pt>
                <c:pt idx="530">
                  <c:v>45271</c:v>
                </c:pt>
                <c:pt idx="531">
                  <c:v>45268</c:v>
                </c:pt>
                <c:pt idx="532">
                  <c:v>45267</c:v>
                </c:pt>
                <c:pt idx="533">
                  <c:v>45266</c:v>
                </c:pt>
                <c:pt idx="534">
                  <c:v>45265</c:v>
                </c:pt>
                <c:pt idx="535">
                  <c:v>45264</c:v>
                </c:pt>
                <c:pt idx="536">
                  <c:v>45261</c:v>
                </c:pt>
                <c:pt idx="537">
                  <c:v>45260</c:v>
                </c:pt>
                <c:pt idx="538">
                  <c:v>45259</c:v>
                </c:pt>
                <c:pt idx="539">
                  <c:v>45258</c:v>
                </c:pt>
                <c:pt idx="540">
                  <c:v>45257</c:v>
                </c:pt>
                <c:pt idx="541">
                  <c:v>45254</c:v>
                </c:pt>
                <c:pt idx="542">
                  <c:v>45252</c:v>
                </c:pt>
                <c:pt idx="543">
                  <c:v>45251</c:v>
                </c:pt>
                <c:pt idx="544">
                  <c:v>45250</c:v>
                </c:pt>
                <c:pt idx="545">
                  <c:v>45247</c:v>
                </c:pt>
                <c:pt idx="546">
                  <c:v>45246</c:v>
                </c:pt>
                <c:pt idx="547">
                  <c:v>45245</c:v>
                </c:pt>
                <c:pt idx="548">
                  <c:v>45244</c:v>
                </c:pt>
                <c:pt idx="549">
                  <c:v>45243</c:v>
                </c:pt>
                <c:pt idx="550">
                  <c:v>45240</c:v>
                </c:pt>
                <c:pt idx="551">
                  <c:v>45239</c:v>
                </c:pt>
                <c:pt idx="552">
                  <c:v>45238</c:v>
                </c:pt>
                <c:pt idx="553">
                  <c:v>45237</c:v>
                </c:pt>
                <c:pt idx="554">
                  <c:v>45236</c:v>
                </c:pt>
                <c:pt idx="555">
                  <c:v>45233</c:v>
                </c:pt>
                <c:pt idx="556">
                  <c:v>45232</c:v>
                </c:pt>
                <c:pt idx="557">
                  <c:v>45231</c:v>
                </c:pt>
                <c:pt idx="558">
                  <c:v>45230</c:v>
                </c:pt>
                <c:pt idx="559">
                  <c:v>45229</c:v>
                </c:pt>
                <c:pt idx="560">
                  <c:v>45226</c:v>
                </c:pt>
                <c:pt idx="561">
                  <c:v>45225</c:v>
                </c:pt>
                <c:pt idx="562">
                  <c:v>45224</c:v>
                </c:pt>
                <c:pt idx="563">
                  <c:v>45223</c:v>
                </c:pt>
                <c:pt idx="564">
                  <c:v>45222</c:v>
                </c:pt>
                <c:pt idx="565">
                  <c:v>45219</c:v>
                </c:pt>
                <c:pt idx="566">
                  <c:v>45218</c:v>
                </c:pt>
                <c:pt idx="567">
                  <c:v>45217</c:v>
                </c:pt>
                <c:pt idx="568">
                  <c:v>45216</c:v>
                </c:pt>
                <c:pt idx="569">
                  <c:v>45215</c:v>
                </c:pt>
                <c:pt idx="570">
                  <c:v>45212</c:v>
                </c:pt>
                <c:pt idx="571">
                  <c:v>45211</c:v>
                </c:pt>
                <c:pt idx="572">
                  <c:v>45210</c:v>
                </c:pt>
                <c:pt idx="573">
                  <c:v>45209</c:v>
                </c:pt>
                <c:pt idx="574">
                  <c:v>45208</c:v>
                </c:pt>
                <c:pt idx="575">
                  <c:v>45205</c:v>
                </c:pt>
                <c:pt idx="576">
                  <c:v>45204</c:v>
                </c:pt>
                <c:pt idx="577">
                  <c:v>45203</c:v>
                </c:pt>
                <c:pt idx="578">
                  <c:v>45202</c:v>
                </c:pt>
                <c:pt idx="579">
                  <c:v>45201</c:v>
                </c:pt>
                <c:pt idx="580">
                  <c:v>45198</c:v>
                </c:pt>
                <c:pt idx="581">
                  <c:v>45197</c:v>
                </c:pt>
                <c:pt idx="582">
                  <c:v>45196</c:v>
                </c:pt>
                <c:pt idx="583">
                  <c:v>45195</c:v>
                </c:pt>
                <c:pt idx="584">
                  <c:v>45194</c:v>
                </c:pt>
                <c:pt idx="585">
                  <c:v>45191</c:v>
                </c:pt>
                <c:pt idx="586">
                  <c:v>45190</c:v>
                </c:pt>
                <c:pt idx="587">
                  <c:v>45189</c:v>
                </c:pt>
                <c:pt idx="588">
                  <c:v>45188</c:v>
                </c:pt>
                <c:pt idx="589">
                  <c:v>45187</c:v>
                </c:pt>
                <c:pt idx="590">
                  <c:v>45184</c:v>
                </c:pt>
                <c:pt idx="591">
                  <c:v>45183</c:v>
                </c:pt>
                <c:pt idx="592">
                  <c:v>45182</c:v>
                </c:pt>
                <c:pt idx="593">
                  <c:v>45181</c:v>
                </c:pt>
                <c:pt idx="594">
                  <c:v>45180</c:v>
                </c:pt>
                <c:pt idx="595">
                  <c:v>45177</c:v>
                </c:pt>
                <c:pt idx="596">
                  <c:v>45176</c:v>
                </c:pt>
                <c:pt idx="597">
                  <c:v>45175</c:v>
                </c:pt>
                <c:pt idx="598">
                  <c:v>45174</c:v>
                </c:pt>
                <c:pt idx="599">
                  <c:v>45170</c:v>
                </c:pt>
                <c:pt idx="600">
                  <c:v>45169</c:v>
                </c:pt>
                <c:pt idx="601">
                  <c:v>45168</c:v>
                </c:pt>
                <c:pt idx="602">
                  <c:v>45167</c:v>
                </c:pt>
                <c:pt idx="603">
                  <c:v>45166</c:v>
                </c:pt>
                <c:pt idx="604">
                  <c:v>45163</c:v>
                </c:pt>
                <c:pt idx="605">
                  <c:v>45162</c:v>
                </c:pt>
                <c:pt idx="606">
                  <c:v>45161</c:v>
                </c:pt>
                <c:pt idx="607">
                  <c:v>45160</c:v>
                </c:pt>
                <c:pt idx="608">
                  <c:v>45159</c:v>
                </c:pt>
                <c:pt idx="609">
                  <c:v>45156</c:v>
                </c:pt>
                <c:pt idx="610">
                  <c:v>45155</c:v>
                </c:pt>
                <c:pt idx="611">
                  <c:v>45154</c:v>
                </c:pt>
                <c:pt idx="612">
                  <c:v>45153</c:v>
                </c:pt>
                <c:pt idx="613">
                  <c:v>45152</c:v>
                </c:pt>
                <c:pt idx="614">
                  <c:v>45149</c:v>
                </c:pt>
                <c:pt idx="615">
                  <c:v>45148</c:v>
                </c:pt>
                <c:pt idx="616">
                  <c:v>45147</c:v>
                </c:pt>
                <c:pt idx="617">
                  <c:v>45146</c:v>
                </c:pt>
                <c:pt idx="618">
                  <c:v>45145</c:v>
                </c:pt>
                <c:pt idx="619">
                  <c:v>45142</c:v>
                </c:pt>
                <c:pt idx="620">
                  <c:v>45141</c:v>
                </c:pt>
                <c:pt idx="621">
                  <c:v>45140</c:v>
                </c:pt>
                <c:pt idx="622">
                  <c:v>45139</c:v>
                </c:pt>
                <c:pt idx="623">
                  <c:v>45138</c:v>
                </c:pt>
                <c:pt idx="624">
                  <c:v>45135</c:v>
                </c:pt>
                <c:pt idx="625">
                  <c:v>45134</c:v>
                </c:pt>
                <c:pt idx="626">
                  <c:v>45133</c:v>
                </c:pt>
                <c:pt idx="627">
                  <c:v>45132</c:v>
                </c:pt>
                <c:pt idx="628">
                  <c:v>45131</c:v>
                </c:pt>
                <c:pt idx="629">
                  <c:v>45128</c:v>
                </c:pt>
                <c:pt idx="630">
                  <c:v>45127</c:v>
                </c:pt>
                <c:pt idx="631">
                  <c:v>45126</c:v>
                </c:pt>
                <c:pt idx="632">
                  <c:v>45125</c:v>
                </c:pt>
                <c:pt idx="633">
                  <c:v>45124</c:v>
                </c:pt>
                <c:pt idx="634">
                  <c:v>45121</c:v>
                </c:pt>
                <c:pt idx="635">
                  <c:v>45120</c:v>
                </c:pt>
                <c:pt idx="636">
                  <c:v>45119</c:v>
                </c:pt>
                <c:pt idx="637">
                  <c:v>45118</c:v>
                </c:pt>
                <c:pt idx="638">
                  <c:v>45117</c:v>
                </c:pt>
                <c:pt idx="639">
                  <c:v>45114</c:v>
                </c:pt>
                <c:pt idx="640">
                  <c:v>45113</c:v>
                </c:pt>
                <c:pt idx="641">
                  <c:v>45112</c:v>
                </c:pt>
                <c:pt idx="642">
                  <c:v>45110</c:v>
                </c:pt>
                <c:pt idx="643">
                  <c:v>45107</c:v>
                </c:pt>
                <c:pt idx="644">
                  <c:v>45106</c:v>
                </c:pt>
                <c:pt idx="645">
                  <c:v>45105</c:v>
                </c:pt>
                <c:pt idx="646">
                  <c:v>45104</c:v>
                </c:pt>
                <c:pt idx="647">
                  <c:v>45103</c:v>
                </c:pt>
                <c:pt idx="648">
                  <c:v>45100</c:v>
                </c:pt>
                <c:pt idx="649">
                  <c:v>45099</c:v>
                </c:pt>
                <c:pt idx="650">
                  <c:v>45098</c:v>
                </c:pt>
                <c:pt idx="651">
                  <c:v>45097</c:v>
                </c:pt>
                <c:pt idx="652">
                  <c:v>45093</c:v>
                </c:pt>
                <c:pt idx="653">
                  <c:v>45092</c:v>
                </c:pt>
                <c:pt idx="654">
                  <c:v>45091</c:v>
                </c:pt>
                <c:pt idx="655">
                  <c:v>45090</c:v>
                </c:pt>
                <c:pt idx="656">
                  <c:v>45089</c:v>
                </c:pt>
                <c:pt idx="657">
                  <c:v>45086</c:v>
                </c:pt>
                <c:pt idx="658">
                  <c:v>45085</c:v>
                </c:pt>
                <c:pt idx="659">
                  <c:v>45084</c:v>
                </c:pt>
                <c:pt idx="660">
                  <c:v>45083</c:v>
                </c:pt>
                <c:pt idx="661">
                  <c:v>45082</c:v>
                </c:pt>
                <c:pt idx="662">
                  <c:v>45079</c:v>
                </c:pt>
                <c:pt idx="663">
                  <c:v>45078</c:v>
                </c:pt>
                <c:pt idx="664">
                  <c:v>45077</c:v>
                </c:pt>
                <c:pt idx="665">
                  <c:v>45076</c:v>
                </c:pt>
                <c:pt idx="666">
                  <c:v>45072</c:v>
                </c:pt>
                <c:pt idx="667">
                  <c:v>45071</c:v>
                </c:pt>
                <c:pt idx="668">
                  <c:v>45070</c:v>
                </c:pt>
                <c:pt idx="669">
                  <c:v>45069</c:v>
                </c:pt>
                <c:pt idx="670">
                  <c:v>45068</c:v>
                </c:pt>
                <c:pt idx="671">
                  <c:v>45065</c:v>
                </c:pt>
                <c:pt idx="672">
                  <c:v>45064</c:v>
                </c:pt>
                <c:pt idx="673">
                  <c:v>45063</c:v>
                </c:pt>
                <c:pt idx="674">
                  <c:v>45062</c:v>
                </c:pt>
                <c:pt idx="675">
                  <c:v>45061</c:v>
                </c:pt>
                <c:pt idx="676">
                  <c:v>45058</c:v>
                </c:pt>
                <c:pt idx="677">
                  <c:v>45057</c:v>
                </c:pt>
                <c:pt idx="678">
                  <c:v>45056</c:v>
                </c:pt>
                <c:pt idx="679">
                  <c:v>45055</c:v>
                </c:pt>
                <c:pt idx="680">
                  <c:v>45054</c:v>
                </c:pt>
                <c:pt idx="681">
                  <c:v>45051</c:v>
                </c:pt>
                <c:pt idx="682">
                  <c:v>45050</c:v>
                </c:pt>
                <c:pt idx="683">
                  <c:v>45049</c:v>
                </c:pt>
                <c:pt idx="684">
                  <c:v>45048</c:v>
                </c:pt>
                <c:pt idx="685">
                  <c:v>45047</c:v>
                </c:pt>
                <c:pt idx="686">
                  <c:v>45044</c:v>
                </c:pt>
                <c:pt idx="687">
                  <c:v>45043</c:v>
                </c:pt>
                <c:pt idx="688">
                  <c:v>45042</c:v>
                </c:pt>
                <c:pt idx="689">
                  <c:v>45041</c:v>
                </c:pt>
                <c:pt idx="690">
                  <c:v>45040</c:v>
                </c:pt>
                <c:pt idx="691">
                  <c:v>45037</c:v>
                </c:pt>
                <c:pt idx="692">
                  <c:v>45036</c:v>
                </c:pt>
                <c:pt idx="693">
                  <c:v>45035</c:v>
                </c:pt>
                <c:pt idx="694">
                  <c:v>45034</c:v>
                </c:pt>
                <c:pt idx="695">
                  <c:v>45033</c:v>
                </c:pt>
                <c:pt idx="696">
                  <c:v>45030</c:v>
                </c:pt>
                <c:pt idx="697">
                  <c:v>45029</c:v>
                </c:pt>
                <c:pt idx="698">
                  <c:v>45028</c:v>
                </c:pt>
                <c:pt idx="699">
                  <c:v>45027</c:v>
                </c:pt>
                <c:pt idx="700">
                  <c:v>45026</c:v>
                </c:pt>
                <c:pt idx="701">
                  <c:v>45022</c:v>
                </c:pt>
                <c:pt idx="702">
                  <c:v>45021</c:v>
                </c:pt>
                <c:pt idx="703">
                  <c:v>45020</c:v>
                </c:pt>
                <c:pt idx="704">
                  <c:v>45019</c:v>
                </c:pt>
                <c:pt idx="705">
                  <c:v>45016</c:v>
                </c:pt>
                <c:pt idx="706">
                  <c:v>45015</c:v>
                </c:pt>
                <c:pt idx="707">
                  <c:v>45014</c:v>
                </c:pt>
                <c:pt idx="708">
                  <c:v>45013</c:v>
                </c:pt>
                <c:pt idx="709">
                  <c:v>45012</c:v>
                </c:pt>
                <c:pt idx="710">
                  <c:v>45009</c:v>
                </c:pt>
                <c:pt idx="711">
                  <c:v>45008</c:v>
                </c:pt>
                <c:pt idx="712">
                  <c:v>45007</c:v>
                </c:pt>
                <c:pt idx="713">
                  <c:v>45006</c:v>
                </c:pt>
                <c:pt idx="714">
                  <c:v>45005</c:v>
                </c:pt>
                <c:pt idx="715">
                  <c:v>45002</c:v>
                </c:pt>
                <c:pt idx="716">
                  <c:v>45001</c:v>
                </c:pt>
                <c:pt idx="717">
                  <c:v>45000</c:v>
                </c:pt>
                <c:pt idx="718">
                  <c:v>44999</c:v>
                </c:pt>
                <c:pt idx="719">
                  <c:v>44998</c:v>
                </c:pt>
                <c:pt idx="720">
                  <c:v>44995</c:v>
                </c:pt>
                <c:pt idx="721">
                  <c:v>44994</c:v>
                </c:pt>
                <c:pt idx="722">
                  <c:v>44993</c:v>
                </c:pt>
                <c:pt idx="723">
                  <c:v>44992</c:v>
                </c:pt>
                <c:pt idx="724">
                  <c:v>44991</c:v>
                </c:pt>
                <c:pt idx="725">
                  <c:v>44988</c:v>
                </c:pt>
                <c:pt idx="726">
                  <c:v>44987</c:v>
                </c:pt>
                <c:pt idx="727">
                  <c:v>44986</c:v>
                </c:pt>
                <c:pt idx="728">
                  <c:v>44985</c:v>
                </c:pt>
                <c:pt idx="729">
                  <c:v>44984</c:v>
                </c:pt>
                <c:pt idx="730">
                  <c:v>44981</c:v>
                </c:pt>
                <c:pt idx="731">
                  <c:v>44980</c:v>
                </c:pt>
                <c:pt idx="732">
                  <c:v>44979</c:v>
                </c:pt>
                <c:pt idx="733">
                  <c:v>44978</c:v>
                </c:pt>
                <c:pt idx="734">
                  <c:v>44974</c:v>
                </c:pt>
                <c:pt idx="735">
                  <c:v>44973</c:v>
                </c:pt>
                <c:pt idx="736">
                  <c:v>44972</c:v>
                </c:pt>
                <c:pt idx="737">
                  <c:v>44971</c:v>
                </c:pt>
                <c:pt idx="738">
                  <c:v>44970</c:v>
                </c:pt>
                <c:pt idx="739">
                  <c:v>44967</c:v>
                </c:pt>
                <c:pt idx="740">
                  <c:v>44966</c:v>
                </c:pt>
                <c:pt idx="741">
                  <c:v>44965</c:v>
                </c:pt>
                <c:pt idx="742">
                  <c:v>44964</c:v>
                </c:pt>
                <c:pt idx="743">
                  <c:v>44963</c:v>
                </c:pt>
                <c:pt idx="744">
                  <c:v>44960</c:v>
                </c:pt>
                <c:pt idx="745">
                  <c:v>44959</c:v>
                </c:pt>
                <c:pt idx="746">
                  <c:v>44958</c:v>
                </c:pt>
                <c:pt idx="747">
                  <c:v>44957</c:v>
                </c:pt>
                <c:pt idx="748">
                  <c:v>44956</c:v>
                </c:pt>
                <c:pt idx="749">
                  <c:v>44953</c:v>
                </c:pt>
                <c:pt idx="750">
                  <c:v>44952</c:v>
                </c:pt>
                <c:pt idx="751">
                  <c:v>44951</c:v>
                </c:pt>
                <c:pt idx="752">
                  <c:v>44950</c:v>
                </c:pt>
                <c:pt idx="753">
                  <c:v>44949</c:v>
                </c:pt>
                <c:pt idx="754">
                  <c:v>44946</c:v>
                </c:pt>
                <c:pt idx="755">
                  <c:v>44945</c:v>
                </c:pt>
                <c:pt idx="756">
                  <c:v>44944</c:v>
                </c:pt>
                <c:pt idx="757">
                  <c:v>44943</c:v>
                </c:pt>
                <c:pt idx="758">
                  <c:v>44939</c:v>
                </c:pt>
                <c:pt idx="759">
                  <c:v>44938</c:v>
                </c:pt>
                <c:pt idx="760">
                  <c:v>44937</c:v>
                </c:pt>
                <c:pt idx="761">
                  <c:v>44936</c:v>
                </c:pt>
                <c:pt idx="762">
                  <c:v>44935</c:v>
                </c:pt>
                <c:pt idx="763">
                  <c:v>44932</c:v>
                </c:pt>
                <c:pt idx="764">
                  <c:v>44931</c:v>
                </c:pt>
                <c:pt idx="765">
                  <c:v>44930</c:v>
                </c:pt>
                <c:pt idx="766">
                  <c:v>44929</c:v>
                </c:pt>
                <c:pt idx="767">
                  <c:v>44925</c:v>
                </c:pt>
                <c:pt idx="768">
                  <c:v>44924</c:v>
                </c:pt>
                <c:pt idx="769">
                  <c:v>44923</c:v>
                </c:pt>
                <c:pt idx="770">
                  <c:v>44922</c:v>
                </c:pt>
                <c:pt idx="771">
                  <c:v>44918</c:v>
                </c:pt>
                <c:pt idx="772">
                  <c:v>44917</c:v>
                </c:pt>
                <c:pt idx="773">
                  <c:v>44916</c:v>
                </c:pt>
                <c:pt idx="774">
                  <c:v>44915</c:v>
                </c:pt>
                <c:pt idx="775">
                  <c:v>44914</c:v>
                </c:pt>
                <c:pt idx="776">
                  <c:v>44911</c:v>
                </c:pt>
                <c:pt idx="777">
                  <c:v>44910</c:v>
                </c:pt>
                <c:pt idx="778">
                  <c:v>44909</c:v>
                </c:pt>
                <c:pt idx="779">
                  <c:v>44908</c:v>
                </c:pt>
                <c:pt idx="780">
                  <c:v>44907</c:v>
                </c:pt>
                <c:pt idx="781">
                  <c:v>44904</c:v>
                </c:pt>
                <c:pt idx="782">
                  <c:v>44903</c:v>
                </c:pt>
                <c:pt idx="783">
                  <c:v>44902</c:v>
                </c:pt>
                <c:pt idx="784">
                  <c:v>44901</c:v>
                </c:pt>
                <c:pt idx="785">
                  <c:v>44900</c:v>
                </c:pt>
                <c:pt idx="786">
                  <c:v>44897</c:v>
                </c:pt>
                <c:pt idx="787">
                  <c:v>44896</c:v>
                </c:pt>
                <c:pt idx="788">
                  <c:v>44895</c:v>
                </c:pt>
                <c:pt idx="789">
                  <c:v>44894</c:v>
                </c:pt>
                <c:pt idx="790">
                  <c:v>44893</c:v>
                </c:pt>
                <c:pt idx="791">
                  <c:v>44890</c:v>
                </c:pt>
                <c:pt idx="792">
                  <c:v>44888</c:v>
                </c:pt>
                <c:pt idx="793">
                  <c:v>44887</c:v>
                </c:pt>
                <c:pt idx="794">
                  <c:v>44886</c:v>
                </c:pt>
                <c:pt idx="795">
                  <c:v>44883</c:v>
                </c:pt>
                <c:pt idx="796">
                  <c:v>44882</c:v>
                </c:pt>
                <c:pt idx="797">
                  <c:v>44881</c:v>
                </c:pt>
                <c:pt idx="798">
                  <c:v>44880</c:v>
                </c:pt>
                <c:pt idx="799">
                  <c:v>44879</c:v>
                </c:pt>
                <c:pt idx="800">
                  <c:v>44876</c:v>
                </c:pt>
                <c:pt idx="801">
                  <c:v>44875</c:v>
                </c:pt>
                <c:pt idx="802">
                  <c:v>44874</c:v>
                </c:pt>
                <c:pt idx="803">
                  <c:v>44873</c:v>
                </c:pt>
                <c:pt idx="804">
                  <c:v>44872</c:v>
                </c:pt>
                <c:pt idx="805">
                  <c:v>44869</c:v>
                </c:pt>
                <c:pt idx="806">
                  <c:v>44868</c:v>
                </c:pt>
                <c:pt idx="807">
                  <c:v>44867</c:v>
                </c:pt>
                <c:pt idx="808">
                  <c:v>44866</c:v>
                </c:pt>
                <c:pt idx="809">
                  <c:v>44865</c:v>
                </c:pt>
                <c:pt idx="810">
                  <c:v>44862</c:v>
                </c:pt>
                <c:pt idx="811">
                  <c:v>44861</c:v>
                </c:pt>
                <c:pt idx="812">
                  <c:v>44860</c:v>
                </c:pt>
                <c:pt idx="813">
                  <c:v>44859</c:v>
                </c:pt>
                <c:pt idx="814">
                  <c:v>44858</c:v>
                </c:pt>
                <c:pt idx="815">
                  <c:v>44855</c:v>
                </c:pt>
                <c:pt idx="816">
                  <c:v>44854</c:v>
                </c:pt>
                <c:pt idx="817">
                  <c:v>44853</c:v>
                </c:pt>
                <c:pt idx="818">
                  <c:v>44852</c:v>
                </c:pt>
                <c:pt idx="819">
                  <c:v>44851</c:v>
                </c:pt>
                <c:pt idx="820">
                  <c:v>44848</c:v>
                </c:pt>
                <c:pt idx="821">
                  <c:v>44847</c:v>
                </c:pt>
                <c:pt idx="822">
                  <c:v>44846</c:v>
                </c:pt>
                <c:pt idx="823">
                  <c:v>44845</c:v>
                </c:pt>
                <c:pt idx="824">
                  <c:v>44844</c:v>
                </c:pt>
                <c:pt idx="825">
                  <c:v>44841</c:v>
                </c:pt>
                <c:pt idx="826">
                  <c:v>44840</c:v>
                </c:pt>
                <c:pt idx="827">
                  <c:v>44839</c:v>
                </c:pt>
                <c:pt idx="828">
                  <c:v>44838</c:v>
                </c:pt>
                <c:pt idx="829">
                  <c:v>44837</c:v>
                </c:pt>
                <c:pt idx="830">
                  <c:v>44834</c:v>
                </c:pt>
                <c:pt idx="831">
                  <c:v>44833</c:v>
                </c:pt>
                <c:pt idx="832">
                  <c:v>44832</c:v>
                </c:pt>
                <c:pt idx="833">
                  <c:v>44831</c:v>
                </c:pt>
                <c:pt idx="834">
                  <c:v>44830</c:v>
                </c:pt>
                <c:pt idx="835">
                  <c:v>44827</c:v>
                </c:pt>
                <c:pt idx="836">
                  <c:v>44826</c:v>
                </c:pt>
                <c:pt idx="837">
                  <c:v>44825</c:v>
                </c:pt>
                <c:pt idx="838">
                  <c:v>44824</c:v>
                </c:pt>
                <c:pt idx="839">
                  <c:v>44823</c:v>
                </c:pt>
                <c:pt idx="840">
                  <c:v>44820</c:v>
                </c:pt>
                <c:pt idx="841">
                  <c:v>44819</c:v>
                </c:pt>
                <c:pt idx="842">
                  <c:v>44818</c:v>
                </c:pt>
                <c:pt idx="843">
                  <c:v>44817</c:v>
                </c:pt>
                <c:pt idx="844">
                  <c:v>44816</c:v>
                </c:pt>
                <c:pt idx="845">
                  <c:v>44813</c:v>
                </c:pt>
                <c:pt idx="846">
                  <c:v>44812</c:v>
                </c:pt>
                <c:pt idx="847">
                  <c:v>44811</c:v>
                </c:pt>
                <c:pt idx="848">
                  <c:v>44810</c:v>
                </c:pt>
                <c:pt idx="849">
                  <c:v>44806</c:v>
                </c:pt>
                <c:pt idx="850">
                  <c:v>44805</c:v>
                </c:pt>
                <c:pt idx="851">
                  <c:v>44804</c:v>
                </c:pt>
                <c:pt idx="852">
                  <c:v>44803</c:v>
                </c:pt>
                <c:pt idx="853">
                  <c:v>44802</c:v>
                </c:pt>
                <c:pt idx="854">
                  <c:v>44799</c:v>
                </c:pt>
                <c:pt idx="855">
                  <c:v>44798</c:v>
                </c:pt>
                <c:pt idx="856">
                  <c:v>44797</c:v>
                </c:pt>
                <c:pt idx="857">
                  <c:v>44796</c:v>
                </c:pt>
                <c:pt idx="858">
                  <c:v>44795</c:v>
                </c:pt>
                <c:pt idx="859">
                  <c:v>44792</c:v>
                </c:pt>
                <c:pt idx="860">
                  <c:v>44791</c:v>
                </c:pt>
                <c:pt idx="861">
                  <c:v>44790</c:v>
                </c:pt>
                <c:pt idx="862">
                  <c:v>44789</c:v>
                </c:pt>
                <c:pt idx="863">
                  <c:v>44788</c:v>
                </c:pt>
                <c:pt idx="864">
                  <c:v>44785</c:v>
                </c:pt>
                <c:pt idx="865">
                  <c:v>44784</c:v>
                </c:pt>
                <c:pt idx="866">
                  <c:v>44783</c:v>
                </c:pt>
                <c:pt idx="867">
                  <c:v>44782</c:v>
                </c:pt>
                <c:pt idx="868">
                  <c:v>44781</c:v>
                </c:pt>
                <c:pt idx="869">
                  <c:v>44778</c:v>
                </c:pt>
                <c:pt idx="870">
                  <c:v>44777</c:v>
                </c:pt>
                <c:pt idx="871">
                  <c:v>44776</c:v>
                </c:pt>
                <c:pt idx="872">
                  <c:v>44775</c:v>
                </c:pt>
                <c:pt idx="873">
                  <c:v>44774</c:v>
                </c:pt>
                <c:pt idx="874">
                  <c:v>44771</c:v>
                </c:pt>
                <c:pt idx="875">
                  <c:v>44770</c:v>
                </c:pt>
                <c:pt idx="876">
                  <c:v>44769</c:v>
                </c:pt>
                <c:pt idx="877">
                  <c:v>44768</c:v>
                </c:pt>
                <c:pt idx="878">
                  <c:v>44767</c:v>
                </c:pt>
                <c:pt idx="879">
                  <c:v>44764</c:v>
                </c:pt>
                <c:pt idx="880">
                  <c:v>44763</c:v>
                </c:pt>
                <c:pt idx="881">
                  <c:v>44762</c:v>
                </c:pt>
                <c:pt idx="882">
                  <c:v>44761</c:v>
                </c:pt>
                <c:pt idx="883">
                  <c:v>44760</c:v>
                </c:pt>
                <c:pt idx="884">
                  <c:v>44757</c:v>
                </c:pt>
                <c:pt idx="885">
                  <c:v>44756</c:v>
                </c:pt>
                <c:pt idx="886">
                  <c:v>44755</c:v>
                </c:pt>
                <c:pt idx="887">
                  <c:v>44754</c:v>
                </c:pt>
                <c:pt idx="888">
                  <c:v>44753</c:v>
                </c:pt>
                <c:pt idx="889">
                  <c:v>44750</c:v>
                </c:pt>
                <c:pt idx="890">
                  <c:v>44749</c:v>
                </c:pt>
                <c:pt idx="891">
                  <c:v>44748</c:v>
                </c:pt>
                <c:pt idx="892">
                  <c:v>44747</c:v>
                </c:pt>
                <c:pt idx="893">
                  <c:v>44743</c:v>
                </c:pt>
                <c:pt idx="894">
                  <c:v>44742</c:v>
                </c:pt>
                <c:pt idx="895">
                  <c:v>44741</c:v>
                </c:pt>
                <c:pt idx="896">
                  <c:v>44740</c:v>
                </c:pt>
                <c:pt idx="897">
                  <c:v>44739</c:v>
                </c:pt>
                <c:pt idx="898">
                  <c:v>44736</c:v>
                </c:pt>
                <c:pt idx="899">
                  <c:v>44735</c:v>
                </c:pt>
                <c:pt idx="900">
                  <c:v>44734</c:v>
                </c:pt>
                <c:pt idx="901">
                  <c:v>44733</c:v>
                </c:pt>
                <c:pt idx="902">
                  <c:v>44729</c:v>
                </c:pt>
                <c:pt idx="903">
                  <c:v>44728</c:v>
                </c:pt>
                <c:pt idx="904">
                  <c:v>44727</c:v>
                </c:pt>
                <c:pt idx="905">
                  <c:v>44726</c:v>
                </c:pt>
                <c:pt idx="906">
                  <c:v>44725</c:v>
                </c:pt>
                <c:pt idx="907">
                  <c:v>44722</c:v>
                </c:pt>
                <c:pt idx="908">
                  <c:v>44721</c:v>
                </c:pt>
                <c:pt idx="909">
                  <c:v>44720</c:v>
                </c:pt>
                <c:pt idx="910">
                  <c:v>44719</c:v>
                </c:pt>
                <c:pt idx="911">
                  <c:v>44718</c:v>
                </c:pt>
                <c:pt idx="912">
                  <c:v>44715</c:v>
                </c:pt>
                <c:pt idx="913">
                  <c:v>44714</c:v>
                </c:pt>
                <c:pt idx="914">
                  <c:v>44713</c:v>
                </c:pt>
                <c:pt idx="915">
                  <c:v>44712</c:v>
                </c:pt>
                <c:pt idx="916">
                  <c:v>44708</c:v>
                </c:pt>
                <c:pt idx="917">
                  <c:v>44707</c:v>
                </c:pt>
                <c:pt idx="918">
                  <c:v>44706</c:v>
                </c:pt>
                <c:pt idx="919">
                  <c:v>44705</c:v>
                </c:pt>
                <c:pt idx="920">
                  <c:v>44704</c:v>
                </c:pt>
                <c:pt idx="921">
                  <c:v>44701</c:v>
                </c:pt>
                <c:pt idx="922">
                  <c:v>44700</c:v>
                </c:pt>
                <c:pt idx="923">
                  <c:v>44699</c:v>
                </c:pt>
                <c:pt idx="924">
                  <c:v>44698</c:v>
                </c:pt>
                <c:pt idx="925">
                  <c:v>44697</c:v>
                </c:pt>
                <c:pt idx="926">
                  <c:v>44694</c:v>
                </c:pt>
                <c:pt idx="927">
                  <c:v>44693</c:v>
                </c:pt>
                <c:pt idx="928">
                  <c:v>44692</c:v>
                </c:pt>
                <c:pt idx="929">
                  <c:v>44691</c:v>
                </c:pt>
                <c:pt idx="930">
                  <c:v>44690</c:v>
                </c:pt>
                <c:pt idx="931">
                  <c:v>44687</c:v>
                </c:pt>
                <c:pt idx="932">
                  <c:v>44686</c:v>
                </c:pt>
                <c:pt idx="933">
                  <c:v>44685</c:v>
                </c:pt>
                <c:pt idx="934">
                  <c:v>44684</c:v>
                </c:pt>
                <c:pt idx="935">
                  <c:v>44683</c:v>
                </c:pt>
                <c:pt idx="936">
                  <c:v>44680</c:v>
                </c:pt>
                <c:pt idx="937">
                  <c:v>44679</c:v>
                </c:pt>
                <c:pt idx="938">
                  <c:v>44678</c:v>
                </c:pt>
                <c:pt idx="939">
                  <c:v>44677</c:v>
                </c:pt>
                <c:pt idx="940">
                  <c:v>44676</c:v>
                </c:pt>
                <c:pt idx="941">
                  <c:v>44673</c:v>
                </c:pt>
                <c:pt idx="942">
                  <c:v>44672</c:v>
                </c:pt>
                <c:pt idx="943">
                  <c:v>44671</c:v>
                </c:pt>
                <c:pt idx="944">
                  <c:v>44670</c:v>
                </c:pt>
                <c:pt idx="945">
                  <c:v>44669</c:v>
                </c:pt>
                <c:pt idx="946">
                  <c:v>44665</c:v>
                </c:pt>
                <c:pt idx="947">
                  <c:v>44664</c:v>
                </c:pt>
                <c:pt idx="948">
                  <c:v>44663</c:v>
                </c:pt>
                <c:pt idx="949">
                  <c:v>44662</c:v>
                </c:pt>
                <c:pt idx="950">
                  <c:v>44659</c:v>
                </c:pt>
                <c:pt idx="951">
                  <c:v>44658</c:v>
                </c:pt>
                <c:pt idx="952">
                  <c:v>44657</c:v>
                </c:pt>
                <c:pt idx="953">
                  <c:v>44656</c:v>
                </c:pt>
                <c:pt idx="954">
                  <c:v>44655</c:v>
                </c:pt>
                <c:pt idx="955">
                  <c:v>44652</c:v>
                </c:pt>
                <c:pt idx="956">
                  <c:v>44651</c:v>
                </c:pt>
                <c:pt idx="957">
                  <c:v>44650</c:v>
                </c:pt>
                <c:pt idx="958">
                  <c:v>44649</c:v>
                </c:pt>
                <c:pt idx="959">
                  <c:v>44648</c:v>
                </c:pt>
                <c:pt idx="960">
                  <c:v>44645</c:v>
                </c:pt>
                <c:pt idx="961">
                  <c:v>44644</c:v>
                </c:pt>
                <c:pt idx="962">
                  <c:v>44643</c:v>
                </c:pt>
                <c:pt idx="963">
                  <c:v>44642</c:v>
                </c:pt>
                <c:pt idx="964">
                  <c:v>44641</c:v>
                </c:pt>
                <c:pt idx="965">
                  <c:v>44638</c:v>
                </c:pt>
                <c:pt idx="966">
                  <c:v>44637</c:v>
                </c:pt>
                <c:pt idx="967">
                  <c:v>44636</c:v>
                </c:pt>
                <c:pt idx="968">
                  <c:v>44635</c:v>
                </c:pt>
                <c:pt idx="969">
                  <c:v>44634</c:v>
                </c:pt>
                <c:pt idx="970">
                  <c:v>44631</c:v>
                </c:pt>
                <c:pt idx="971">
                  <c:v>44630</c:v>
                </c:pt>
                <c:pt idx="972">
                  <c:v>44629</c:v>
                </c:pt>
                <c:pt idx="973">
                  <c:v>44628</c:v>
                </c:pt>
                <c:pt idx="974">
                  <c:v>44627</c:v>
                </c:pt>
                <c:pt idx="975">
                  <c:v>44624</c:v>
                </c:pt>
                <c:pt idx="976">
                  <c:v>44623</c:v>
                </c:pt>
                <c:pt idx="977">
                  <c:v>44622</c:v>
                </c:pt>
                <c:pt idx="978">
                  <c:v>44621</c:v>
                </c:pt>
                <c:pt idx="979">
                  <c:v>44620</c:v>
                </c:pt>
                <c:pt idx="980">
                  <c:v>44617</c:v>
                </c:pt>
                <c:pt idx="981">
                  <c:v>44616</c:v>
                </c:pt>
                <c:pt idx="982">
                  <c:v>44615</c:v>
                </c:pt>
                <c:pt idx="983">
                  <c:v>44614</c:v>
                </c:pt>
                <c:pt idx="984">
                  <c:v>44610</c:v>
                </c:pt>
                <c:pt idx="985">
                  <c:v>44609</c:v>
                </c:pt>
                <c:pt idx="986">
                  <c:v>44608</c:v>
                </c:pt>
                <c:pt idx="987">
                  <c:v>44607</c:v>
                </c:pt>
                <c:pt idx="988">
                  <c:v>44606</c:v>
                </c:pt>
                <c:pt idx="989">
                  <c:v>44603</c:v>
                </c:pt>
                <c:pt idx="990">
                  <c:v>44602</c:v>
                </c:pt>
                <c:pt idx="991">
                  <c:v>44601</c:v>
                </c:pt>
                <c:pt idx="992">
                  <c:v>44600</c:v>
                </c:pt>
                <c:pt idx="993">
                  <c:v>44599</c:v>
                </c:pt>
                <c:pt idx="994">
                  <c:v>44596</c:v>
                </c:pt>
                <c:pt idx="995">
                  <c:v>44595</c:v>
                </c:pt>
                <c:pt idx="996">
                  <c:v>44594</c:v>
                </c:pt>
                <c:pt idx="997">
                  <c:v>44593</c:v>
                </c:pt>
                <c:pt idx="998">
                  <c:v>44592</c:v>
                </c:pt>
                <c:pt idx="999">
                  <c:v>44589</c:v>
                </c:pt>
                <c:pt idx="1000">
                  <c:v>44588</c:v>
                </c:pt>
                <c:pt idx="1001">
                  <c:v>44587</c:v>
                </c:pt>
                <c:pt idx="1002">
                  <c:v>44586</c:v>
                </c:pt>
                <c:pt idx="1003">
                  <c:v>44585</c:v>
                </c:pt>
                <c:pt idx="1004">
                  <c:v>44582</c:v>
                </c:pt>
                <c:pt idx="1005">
                  <c:v>44581</c:v>
                </c:pt>
                <c:pt idx="1006">
                  <c:v>44580</c:v>
                </c:pt>
                <c:pt idx="1007">
                  <c:v>44579</c:v>
                </c:pt>
                <c:pt idx="1008">
                  <c:v>44575</c:v>
                </c:pt>
                <c:pt idx="1009">
                  <c:v>44574</c:v>
                </c:pt>
                <c:pt idx="1010">
                  <c:v>44573</c:v>
                </c:pt>
                <c:pt idx="1011">
                  <c:v>44572</c:v>
                </c:pt>
                <c:pt idx="1012">
                  <c:v>44571</c:v>
                </c:pt>
                <c:pt idx="1013">
                  <c:v>44568</c:v>
                </c:pt>
                <c:pt idx="1014">
                  <c:v>44567</c:v>
                </c:pt>
                <c:pt idx="1015">
                  <c:v>44566</c:v>
                </c:pt>
                <c:pt idx="1016">
                  <c:v>44565</c:v>
                </c:pt>
                <c:pt idx="1017">
                  <c:v>44564</c:v>
                </c:pt>
                <c:pt idx="1018">
                  <c:v>44561</c:v>
                </c:pt>
                <c:pt idx="1019">
                  <c:v>44560</c:v>
                </c:pt>
                <c:pt idx="1020">
                  <c:v>44559</c:v>
                </c:pt>
                <c:pt idx="1021">
                  <c:v>44558</c:v>
                </c:pt>
                <c:pt idx="1022">
                  <c:v>44557</c:v>
                </c:pt>
                <c:pt idx="1023">
                  <c:v>44553</c:v>
                </c:pt>
                <c:pt idx="1024">
                  <c:v>44552</c:v>
                </c:pt>
                <c:pt idx="1025">
                  <c:v>44551</c:v>
                </c:pt>
                <c:pt idx="1026">
                  <c:v>44550</c:v>
                </c:pt>
                <c:pt idx="1027">
                  <c:v>44547</c:v>
                </c:pt>
                <c:pt idx="1028">
                  <c:v>44546</c:v>
                </c:pt>
                <c:pt idx="1029">
                  <c:v>44545</c:v>
                </c:pt>
                <c:pt idx="1030">
                  <c:v>44544</c:v>
                </c:pt>
                <c:pt idx="1031">
                  <c:v>44543</c:v>
                </c:pt>
                <c:pt idx="1032">
                  <c:v>44540</c:v>
                </c:pt>
                <c:pt idx="1033">
                  <c:v>44539</c:v>
                </c:pt>
                <c:pt idx="1034">
                  <c:v>44538</c:v>
                </c:pt>
                <c:pt idx="1035">
                  <c:v>44537</c:v>
                </c:pt>
                <c:pt idx="1036">
                  <c:v>44536</c:v>
                </c:pt>
                <c:pt idx="1037">
                  <c:v>44533</c:v>
                </c:pt>
                <c:pt idx="1038">
                  <c:v>44532</c:v>
                </c:pt>
                <c:pt idx="1039">
                  <c:v>44531</c:v>
                </c:pt>
                <c:pt idx="1040">
                  <c:v>44530</c:v>
                </c:pt>
                <c:pt idx="1041">
                  <c:v>44529</c:v>
                </c:pt>
                <c:pt idx="1042">
                  <c:v>44526</c:v>
                </c:pt>
                <c:pt idx="1043">
                  <c:v>44524</c:v>
                </c:pt>
                <c:pt idx="1044">
                  <c:v>44523</c:v>
                </c:pt>
                <c:pt idx="1045">
                  <c:v>44522</c:v>
                </c:pt>
                <c:pt idx="1046">
                  <c:v>44519</c:v>
                </c:pt>
                <c:pt idx="1047">
                  <c:v>44518</c:v>
                </c:pt>
                <c:pt idx="1048">
                  <c:v>44517</c:v>
                </c:pt>
                <c:pt idx="1049">
                  <c:v>44516</c:v>
                </c:pt>
                <c:pt idx="1050">
                  <c:v>44515</c:v>
                </c:pt>
                <c:pt idx="1051">
                  <c:v>44512</c:v>
                </c:pt>
                <c:pt idx="1052">
                  <c:v>44511</c:v>
                </c:pt>
                <c:pt idx="1053">
                  <c:v>44510</c:v>
                </c:pt>
                <c:pt idx="1054">
                  <c:v>44509</c:v>
                </c:pt>
                <c:pt idx="1055">
                  <c:v>44508</c:v>
                </c:pt>
                <c:pt idx="1056">
                  <c:v>44505</c:v>
                </c:pt>
                <c:pt idx="1057">
                  <c:v>44504</c:v>
                </c:pt>
                <c:pt idx="1058">
                  <c:v>44503</c:v>
                </c:pt>
                <c:pt idx="1059">
                  <c:v>44502</c:v>
                </c:pt>
                <c:pt idx="1060">
                  <c:v>44501</c:v>
                </c:pt>
                <c:pt idx="1061">
                  <c:v>44498</c:v>
                </c:pt>
                <c:pt idx="1062">
                  <c:v>44497</c:v>
                </c:pt>
                <c:pt idx="1063">
                  <c:v>44496</c:v>
                </c:pt>
                <c:pt idx="1064">
                  <c:v>44495</c:v>
                </c:pt>
                <c:pt idx="1065">
                  <c:v>44494</c:v>
                </c:pt>
                <c:pt idx="1066">
                  <c:v>44491</c:v>
                </c:pt>
                <c:pt idx="1067">
                  <c:v>44490</c:v>
                </c:pt>
                <c:pt idx="1068">
                  <c:v>44489</c:v>
                </c:pt>
                <c:pt idx="1069">
                  <c:v>44488</c:v>
                </c:pt>
                <c:pt idx="1070">
                  <c:v>44487</c:v>
                </c:pt>
                <c:pt idx="1071">
                  <c:v>44484</c:v>
                </c:pt>
                <c:pt idx="1072">
                  <c:v>44483</c:v>
                </c:pt>
                <c:pt idx="1073">
                  <c:v>44482</c:v>
                </c:pt>
                <c:pt idx="1074">
                  <c:v>44481</c:v>
                </c:pt>
                <c:pt idx="1075">
                  <c:v>44480</c:v>
                </c:pt>
                <c:pt idx="1076">
                  <c:v>44477</c:v>
                </c:pt>
                <c:pt idx="1077">
                  <c:v>44476</c:v>
                </c:pt>
                <c:pt idx="1078">
                  <c:v>44475</c:v>
                </c:pt>
                <c:pt idx="1079">
                  <c:v>44474</c:v>
                </c:pt>
                <c:pt idx="1080">
                  <c:v>44473</c:v>
                </c:pt>
                <c:pt idx="1081">
                  <c:v>44470</c:v>
                </c:pt>
                <c:pt idx="1082">
                  <c:v>44469</c:v>
                </c:pt>
                <c:pt idx="1083">
                  <c:v>44468</c:v>
                </c:pt>
                <c:pt idx="1084">
                  <c:v>44467</c:v>
                </c:pt>
                <c:pt idx="1085">
                  <c:v>44466</c:v>
                </c:pt>
                <c:pt idx="1086">
                  <c:v>44463</c:v>
                </c:pt>
                <c:pt idx="1087">
                  <c:v>44462</c:v>
                </c:pt>
                <c:pt idx="1088">
                  <c:v>44461</c:v>
                </c:pt>
                <c:pt idx="1089">
                  <c:v>44460</c:v>
                </c:pt>
                <c:pt idx="1090">
                  <c:v>44459</c:v>
                </c:pt>
                <c:pt idx="1091">
                  <c:v>44456</c:v>
                </c:pt>
                <c:pt idx="1092">
                  <c:v>44455</c:v>
                </c:pt>
                <c:pt idx="1093">
                  <c:v>44454</c:v>
                </c:pt>
                <c:pt idx="1094">
                  <c:v>44453</c:v>
                </c:pt>
                <c:pt idx="1095">
                  <c:v>44452</c:v>
                </c:pt>
                <c:pt idx="1096">
                  <c:v>44449</c:v>
                </c:pt>
                <c:pt idx="1097">
                  <c:v>44448</c:v>
                </c:pt>
                <c:pt idx="1098">
                  <c:v>44447</c:v>
                </c:pt>
                <c:pt idx="1099">
                  <c:v>44446</c:v>
                </c:pt>
                <c:pt idx="1100">
                  <c:v>44442</c:v>
                </c:pt>
                <c:pt idx="1101">
                  <c:v>44441</c:v>
                </c:pt>
                <c:pt idx="1102">
                  <c:v>44440</c:v>
                </c:pt>
                <c:pt idx="1103">
                  <c:v>44439</c:v>
                </c:pt>
                <c:pt idx="1104">
                  <c:v>44438</c:v>
                </c:pt>
                <c:pt idx="1105">
                  <c:v>44435</c:v>
                </c:pt>
                <c:pt idx="1106">
                  <c:v>44434</c:v>
                </c:pt>
                <c:pt idx="1107">
                  <c:v>44433</c:v>
                </c:pt>
                <c:pt idx="1108">
                  <c:v>44432</c:v>
                </c:pt>
                <c:pt idx="1109">
                  <c:v>44431</c:v>
                </c:pt>
                <c:pt idx="1110">
                  <c:v>44428</c:v>
                </c:pt>
                <c:pt idx="1111">
                  <c:v>44427</c:v>
                </c:pt>
                <c:pt idx="1112">
                  <c:v>44426</c:v>
                </c:pt>
                <c:pt idx="1113">
                  <c:v>44425</c:v>
                </c:pt>
                <c:pt idx="1114">
                  <c:v>44424</c:v>
                </c:pt>
                <c:pt idx="1115">
                  <c:v>44421</c:v>
                </c:pt>
                <c:pt idx="1116">
                  <c:v>44420</c:v>
                </c:pt>
                <c:pt idx="1117">
                  <c:v>44419</c:v>
                </c:pt>
                <c:pt idx="1118">
                  <c:v>44418</c:v>
                </c:pt>
                <c:pt idx="1119">
                  <c:v>44417</c:v>
                </c:pt>
                <c:pt idx="1120">
                  <c:v>44414</c:v>
                </c:pt>
                <c:pt idx="1121">
                  <c:v>44413</c:v>
                </c:pt>
                <c:pt idx="1122">
                  <c:v>44412</c:v>
                </c:pt>
                <c:pt idx="1123">
                  <c:v>44411</c:v>
                </c:pt>
                <c:pt idx="1124">
                  <c:v>44410</c:v>
                </c:pt>
                <c:pt idx="1125">
                  <c:v>44407</c:v>
                </c:pt>
                <c:pt idx="1126">
                  <c:v>44406</c:v>
                </c:pt>
                <c:pt idx="1127">
                  <c:v>44405</c:v>
                </c:pt>
                <c:pt idx="1128">
                  <c:v>44404</c:v>
                </c:pt>
                <c:pt idx="1129">
                  <c:v>44403</c:v>
                </c:pt>
                <c:pt idx="1130">
                  <c:v>44400</c:v>
                </c:pt>
                <c:pt idx="1131">
                  <c:v>44399</c:v>
                </c:pt>
                <c:pt idx="1132">
                  <c:v>44398</c:v>
                </c:pt>
                <c:pt idx="1133">
                  <c:v>44397</c:v>
                </c:pt>
                <c:pt idx="1134">
                  <c:v>44396</c:v>
                </c:pt>
                <c:pt idx="1135">
                  <c:v>44393</c:v>
                </c:pt>
                <c:pt idx="1136">
                  <c:v>44392</c:v>
                </c:pt>
                <c:pt idx="1137">
                  <c:v>44391</c:v>
                </c:pt>
                <c:pt idx="1138">
                  <c:v>44390</c:v>
                </c:pt>
                <c:pt idx="1139">
                  <c:v>44389</c:v>
                </c:pt>
                <c:pt idx="1140">
                  <c:v>44386</c:v>
                </c:pt>
                <c:pt idx="1141">
                  <c:v>44385</c:v>
                </c:pt>
                <c:pt idx="1142">
                  <c:v>44384</c:v>
                </c:pt>
                <c:pt idx="1143">
                  <c:v>44383</c:v>
                </c:pt>
                <c:pt idx="1144">
                  <c:v>44379</c:v>
                </c:pt>
                <c:pt idx="1145">
                  <c:v>44378</c:v>
                </c:pt>
                <c:pt idx="1146">
                  <c:v>44377</c:v>
                </c:pt>
                <c:pt idx="1147">
                  <c:v>44376</c:v>
                </c:pt>
                <c:pt idx="1148">
                  <c:v>44375</c:v>
                </c:pt>
                <c:pt idx="1149">
                  <c:v>44372</c:v>
                </c:pt>
                <c:pt idx="1150">
                  <c:v>44371</c:v>
                </c:pt>
                <c:pt idx="1151">
                  <c:v>44370</c:v>
                </c:pt>
                <c:pt idx="1152">
                  <c:v>44369</c:v>
                </c:pt>
                <c:pt idx="1153">
                  <c:v>44368</c:v>
                </c:pt>
                <c:pt idx="1154">
                  <c:v>44365</c:v>
                </c:pt>
                <c:pt idx="1155">
                  <c:v>44364</c:v>
                </c:pt>
                <c:pt idx="1156">
                  <c:v>44363</c:v>
                </c:pt>
                <c:pt idx="1157">
                  <c:v>44362</c:v>
                </c:pt>
                <c:pt idx="1158">
                  <c:v>44361</c:v>
                </c:pt>
                <c:pt idx="1159">
                  <c:v>44358</c:v>
                </c:pt>
                <c:pt idx="1160">
                  <c:v>44357</c:v>
                </c:pt>
                <c:pt idx="1161">
                  <c:v>44356</c:v>
                </c:pt>
                <c:pt idx="1162">
                  <c:v>44355</c:v>
                </c:pt>
                <c:pt idx="1163">
                  <c:v>44354</c:v>
                </c:pt>
                <c:pt idx="1164">
                  <c:v>44351</c:v>
                </c:pt>
                <c:pt idx="1165">
                  <c:v>44350</c:v>
                </c:pt>
                <c:pt idx="1166">
                  <c:v>44349</c:v>
                </c:pt>
                <c:pt idx="1167">
                  <c:v>44348</c:v>
                </c:pt>
                <c:pt idx="1168">
                  <c:v>44344</c:v>
                </c:pt>
                <c:pt idx="1169">
                  <c:v>44343</c:v>
                </c:pt>
                <c:pt idx="1170">
                  <c:v>44342</c:v>
                </c:pt>
                <c:pt idx="1171">
                  <c:v>44341</c:v>
                </c:pt>
                <c:pt idx="1172">
                  <c:v>44340</c:v>
                </c:pt>
                <c:pt idx="1173">
                  <c:v>44337</c:v>
                </c:pt>
                <c:pt idx="1174">
                  <c:v>44336</c:v>
                </c:pt>
                <c:pt idx="1175">
                  <c:v>44335</c:v>
                </c:pt>
                <c:pt idx="1176">
                  <c:v>44334</c:v>
                </c:pt>
                <c:pt idx="1177">
                  <c:v>44333</c:v>
                </c:pt>
                <c:pt idx="1178">
                  <c:v>44330</c:v>
                </c:pt>
                <c:pt idx="1179">
                  <c:v>44329</c:v>
                </c:pt>
                <c:pt idx="1180">
                  <c:v>44328</c:v>
                </c:pt>
                <c:pt idx="1181">
                  <c:v>44327</c:v>
                </c:pt>
                <c:pt idx="1182">
                  <c:v>44326</c:v>
                </c:pt>
                <c:pt idx="1183">
                  <c:v>44323</c:v>
                </c:pt>
                <c:pt idx="1184">
                  <c:v>44322</c:v>
                </c:pt>
                <c:pt idx="1185">
                  <c:v>44321</c:v>
                </c:pt>
                <c:pt idx="1186">
                  <c:v>44320</c:v>
                </c:pt>
                <c:pt idx="1187">
                  <c:v>44319</c:v>
                </c:pt>
                <c:pt idx="1188">
                  <c:v>44316</c:v>
                </c:pt>
                <c:pt idx="1189">
                  <c:v>44315</c:v>
                </c:pt>
                <c:pt idx="1190">
                  <c:v>44314</c:v>
                </c:pt>
                <c:pt idx="1191">
                  <c:v>44313</c:v>
                </c:pt>
                <c:pt idx="1192">
                  <c:v>44312</c:v>
                </c:pt>
                <c:pt idx="1193">
                  <c:v>44309</c:v>
                </c:pt>
                <c:pt idx="1194">
                  <c:v>44308</c:v>
                </c:pt>
                <c:pt idx="1195">
                  <c:v>44307</c:v>
                </c:pt>
                <c:pt idx="1196">
                  <c:v>44306</c:v>
                </c:pt>
                <c:pt idx="1197">
                  <c:v>44305</c:v>
                </c:pt>
                <c:pt idx="1198">
                  <c:v>44302</c:v>
                </c:pt>
                <c:pt idx="1199">
                  <c:v>44301</c:v>
                </c:pt>
                <c:pt idx="1200">
                  <c:v>44300</c:v>
                </c:pt>
                <c:pt idx="1201">
                  <c:v>44299</c:v>
                </c:pt>
                <c:pt idx="1202">
                  <c:v>44298</c:v>
                </c:pt>
                <c:pt idx="1203">
                  <c:v>44295</c:v>
                </c:pt>
                <c:pt idx="1204">
                  <c:v>44294</c:v>
                </c:pt>
                <c:pt idx="1205">
                  <c:v>44293</c:v>
                </c:pt>
                <c:pt idx="1206">
                  <c:v>44292</c:v>
                </c:pt>
                <c:pt idx="1207">
                  <c:v>44291</c:v>
                </c:pt>
                <c:pt idx="1208">
                  <c:v>44287</c:v>
                </c:pt>
                <c:pt idx="1209">
                  <c:v>44286</c:v>
                </c:pt>
                <c:pt idx="1210">
                  <c:v>44285</c:v>
                </c:pt>
                <c:pt idx="1211">
                  <c:v>44284</c:v>
                </c:pt>
                <c:pt idx="1212">
                  <c:v>44281</c:v>
                </c:pt>
                <c:pt idx="1213">
                  <c:v>44280</c:v>
                </c:pt>
                <c:pt idx="1214">
                  <c:v>44279</c:v>
                </c:pt>
                <c:pt idx="1215">
                  <c:v>44278</c:v>
                </c:pt>
                <c:pt idx="1216">
                  <c:v>44277</c:v>
                </c:pt>
                <c:pt idx="1217">
                  <c:v>44274</c:v>
                </c:pt>
                <c:pt idx="1218">
                  <c:v>44273</c:v>
                </c:pt>
                <c:pt idx="1219">
                  <c:v>44272</c:v>
                </c:pt>
                <c:pt idx="1220">
                  <c:v>44271</c:v>
                </c:pt>
                <c:pt idx="1221">
                  <c:v>44270</c:v>
                </c:pt>
                <c:pt idx="1222">
                  <c:v>44267</c:v>
                </c:pt>
                <c:pt idx="1223">
                  <c:v>44266</c:v>
                </c:pt>
                <c:pt idx="1224">
                  <c:v>44265</c:v>
                </c:pt>
                <c:pt idx="1225">
                  <c:v>44264</c:v>
                </c:pt>
                <c:pt idx="1226">
                  <c:v>44263</c:v>
                </c:pt>
                <c:pt idx="1227">
                  <c:v>44260</c:v>
                </c:pt>
                <c:pt idx="1228">
                  <c:v>44259</c:v>
                </c:pt>
                <c:pt idx="1229">
                  <c:v>44258</c:v>
                </c:pt>
                <c:pt idx="1230">
                  <c:v>44257</c:v>
                </c:pt>
                <c:pt idx="1231">
                  <c:v>44256</c:v>
                </c:pt>
                <c:pt idx="1232">
                  <c:v>44253</c:v>
                </c:pt>
                <c:pt idx="1233">
                  <c:v>44252</c:v>
                </c:pt>
                <c:pt idx="1234">
                  <c:v>44251</c:v>
                </c:pt>
                <c:pt idx="1235">
                  <c:v>44250</c:v>
                </c:pt>
                <c:pt idx="1236">
                  <c:v>44249</c:v>
                </c:pt>
                <c:pt idx="1237">
                  <c:v>44246</c:v>
                </c:pt>
                <c:pt idx="1238">
                  <c:v>44245</c:v>
                </c:pt>
                <c:pt idx="1239">
                  <c:v>44244</c:v>
                </c:pt>
                <c:pt idx="1240">
                  <c:v>44243</c:v>
                </c:pt>
                <c:pt idx="1241">
                  <c:v>44239</c:v>
                </c:pt>
                <c:pt idx="1242">
                  <c:v>44238</c:v>
                </c:pt>
                <c:pt idx="1243">
                  <c:v>44237</c:v>
                </c:pt>
                <c:pt idx="1244">
                  <c:v>44236</c:v>
                </c:pt>
                <c:pt idx="1245">
                  <c:v>44235</c:v>
                </c:pt>
                <c:pt idx="1246">
                  <c:v>44232</c:v>
                </c:pt>
                <c:pt idx="1247">
                  <c:v>44231</c:v>
                </c:pt>
                <c:pt idx="1248">
                  <c:v>44230</c:v>
                </c:pt>
                <c:pt idx="1249">
                  <c:v>44229</c:v>
                </c:pt>
                <c:pt idx="1250">
                  <c:v>44228</c:v>
                </c:pt>
                <c:pt idx="1251">
                  <c:v>44225</c:v>
                </c:pt>
                <c:pt idx="1252">
                  <c:v>44224</c:v>
                </c:pt>
              </c:numCache>
            </c:numRef>
          </c:cat>
          <c:val>
            <c:numRef>
              <c:f>'Share Price Performance'!$AJ$3:$AJ$1255</c:f>
              <c:numCache>
                <c:formatCode>0.00%</c:formatCode>
                <c:ptCount val="1253"/>
                <c:pt idx="0">
                  <c:v>-2.5544089097782772E-3</c:v>
                </c:pt>
                <c:pt idx="1">
                  <c:v>-2.0843976703790807E-2</c:v>
                </c:pt>
                <c:pt idx="2">
                  <c:v>-1.4713395320322854E-2</c:v>
                </c:pt>
                <c:pt idx="3">
                  <c:v>-4.301624604066627E-2</c:v>
                </c:pt>
                <c:pt idx="4">
                  <c:v>-4.9862061918872068E-2</c:v>
                </c:pt>
                <c:pt idx="5">
                  <c:v>-4.6898947583529207E-2</c:v>
                </c:pt>
                <c:pt idx="6">
                  <c:v>-6.8662511494840081E-2</c:v>
                </c:pt>
                <c:pt idx="7">
                  <c:v>-7.4690916521916853E-2</c:v>
                </c:pt>
                <c:pt idx="8">
                  <c:v>-8.0821497905384801E-2</c:v>
                </c:pt>
                <c:pt idx="9">
                  <c:v>-9.1856544395626946E-2</c:v>
                </c:pt>
                <c:pt idx="10">
                  <c:v>-9.9008889343006001E-2</c:v>
                </c:pt>
                <c:pt idx="11">
                  <c:v>-0.11423316644528463</c:v>
                </c:pt>
                <c:pt idx="12">
                  <c:v>-8.593031572494135E-2</c:v>
                </c:pt>
                <c:pt idx="13">
                  <c:v>-0.11556145907836929</c:v>
                </c:pt>
                <c:pt idx="14">
                  <c:v>-0.14202513538367226</c:v>
                </c:pt>
                <c:pt idx="15">
                  <c:v>-0.13957290283028517</c:v>
                </c:pt>
                <c:pt idx="16">
                  <c:v>-0.12894656176560748</c:v>
                </c:pt>
                <c:pt idx="17">
                  <c:v>-0.12567691836109135</c:v>
                </c:pt>
                <c:pt idx="18">
                  <c:v>-0.13068355982425672</c:v>
                </c:pt>
                <c:pt idx="19">
                  <c:v>-0.13589455400020448</c:v>
                </c:pt>
                <c:pt idx="20">
                  <c:v>-0.14314907530397469</c:v>
                </c:pt>
                <c:pt idx="21">
                  <c:v>-0.1195463369776234</c:v>
                </c:pt>
                <c:pt idx="22">
                  <c:v>-9.7476243997139125E-2</c:v>
                </c:pt>
                <c:pt idx="23">
                  <c:v>-8.6339021150505804E-2</c:v>
                </c:pt>
                <c:pt idx="24">
                  <c:v>-0.12935526719117207</c:v>
                </c:pt>
                <c:pt idx="25">
                  <c:v>-0.13068355982425672</c:v>
                </c:pt>
                <c:pt idx="26">
                  <c:v>-0.12741391641974045</c:v>
                </c:pt>
                <c:pt idx="27">
                  <c:v>-0.12792479820169622</c:v>
                </c:pt>
                <c:pt idx="28">
                  <c:v>-0.13415755594155521</c:v>
                </c:pt>
                <c:pt idx="29">
                  <c:v>-0.1432512516603659</c:v>
                </c:pt>
                <c:pt idx="30">
                  <c:v>-0.15929293961377339</c:v>
                </c:pt>
                <c:pt idx="31">
                  <c:v>-0.14774701134157564</c:v>
                </c:pt>
                <c:pt idx="32">
                  <c:v>-0.13027485439869213</c:v>
                </c:pt>
                <c:pt idx="33">
                  <c:v>-0.13150097067538577</c:v>
                </c:pt>
                <c:pt idx="34">
                  <c:v>-0.10994175947685711</c:v>
                </c:pt>
                <c:pt idx="35">
                  <c:v>-0.12945744354756311</c:v>
                </c:pt>
                <c:pt idx="36">
                  <c:v>-0.13242055788290596</c:v>
                </c:pt>
                <c:pt idx="37">
                  <c:v>-0.10994175947685711</c:v>
                </c:pt>
                <c:pt idx="38">
                  <c:v>-0.11413099008889344</c:v>
                </c:pt>
                <c:pt idx="39">
                  <c:v>-0.12220292224379287</c:v>
                </c:pt>
                <c:pt idx="40">
                  <c:v>-0.14846224583631348</c:v>
                </c:pt>
                <c:pt idx="41">
                  <c:v>-0.12792479820169622</c:v>
                </c:pt>
                <c:pt idx="42">
                  <c:v>-0.1558189434964749</c:v>
                </c:pt>
                <c:pt idx="43">
                  <c:v>-0.144988249719015</c:v>
                </c:pt>
                <c:pt idx="44">
                  <c:v>-0.14856442219270466</c:v>
                </c:pt>
                <c:pt idx="45">
                  <c:v>-0.14488607336262396</c:v>
                </c:pt>
                <c:pt idx="46">
                  <c:v>-0.13374885051599064</c:v>
                </c:pt>
                <c:pt idx="47">
                  <c:v>-0.1167875753550629</c:v>
                </c:pt>
                <c:pt idx="48">
                  <c:v>-0.10840911413099008</c:v>
                </c:pt>
                <c:pt idx="49">
                  <c:v>-0.11699192806784513</c:v>
                </c:pt>
                <c:pt idx="50">
                  <c:v>-0.13558802493103106</c:v>
                </c:pt>
                <c:pt idx="51">
                  <c:v>-0.12567691836109135</c:v>
                </c:pt>
                <c:pt idx="52">
                  <c:v>-0.15990599775212022</c:v>
                </c:pt>
                <c:pt idx="53">
                  <c:v>-0.15316235823030561</c:v>
                </c:pt>
                <c:pt idx="54">
                  <c:v>-0.18667620312659661</c:v>
                </c:pt>
                <c:pt idx="55">
                  <c:v>-0.17278021865740278</c:v>
                </c:pt>
                <c:pt idx="56">
                  <c:v>-0.17369980586492284</c:v>
                </c:pt>
                <c:pt idx="57">
                  <c:v>-0.15040359660774494</c:v>
                </c:pt>
                <c:pt idx="58">
                  <c:v>-0.13998160825584963</c:v>
                </c:pt>
                <c:pt idx="59">
                  <c:v>-0.12710738735056704</c:v>
                </c:pt>
                <c:pt idx="60">
                  <c:v>-0.10881781955655466</c:v>
                </c:pt>
                <c:pt idx="61">
                  <c:v>-0.12036374782875243</c:v>
                </c:pt>
                <c:pt idx="62">
                  <c:v>-0.127005210994176</c:v>
                </c:pt>
                <c:pt idx="63">
                  <c:v>-0.12639215285582919</c:v>
                </c:pt>
                <c:pt idx="64">
                  <c:v>-0.1223050986001839</c:v>
                </c:pt>
                <c:pt idx="65">
                  <c:v>-0.1363032594257689</c:v>
                </c:pt>
                <c:pt idx="66">
                  <c:v>-0.12782262184530505</c:v>
                </c:pt>
                <c:pt idx="67">
                  <c:v>-0.13824461019720038</c:v>
                </c:pt>
                <c:pt idx="68">
                  <c:v>-0.15336671094308782</c:v>
                </c:pt>
                <c:pt idx="69">
                  <c:v>-0.17083886788597116</c:v>
                </c:pt>
                <c:pt idx="70">
                  <c:v>-0.1822826198017779</c:v>
                </c:pt>
                <c:pt idx="71">
                  <c:v>-0.19832430775518556</c:v>
                </c:pt>
                <c:pt idx="72">
                  <c:v>-0.18483702871155616</c:v>
                </c:pt>
                <c:pt idx="73">
                  <c:v>-0.18218044344538672</c:v>
                </c:pt>
                <c:pt idx="74">
                  <c:v>-0.16940839889649534</c:v>
                </c:pt>
                <c:pt idx="75">
                  <c:v>-0.16102993767242266</c:v>
                </c:pt>
                <c:pt idx="76">
                  <c:v>-0.11699192806784513</c:v>
                </c:pt>
                <c:pt idx="77">
                  <c:v>-0.11392663737611122</c:v>
                </c:pt>
                <c:pt idx="78">
                  <c:v>-0.13763155205885355</c:v>
                </c:pt>
                <c:pt idx="79">
                  <c:v>-0.13558802493103106</c:v>
                </c:pt>
                <c:pt idx="80">
                  <c:v>-0.12496168386635335</c:v>
                </c:pt>
                <c:pt idx="81">
                  <c:v>-0.14795136405435785</c:v>
                </c:pt>
                <c:pt idx="82">
                  <c:v>-0.14345560437314811</c:v>
                </c:pt>
                <c:pt idx="83">
                  <c:v>-0.13895984469193837</c:v>
                </c:pt>
                <c:pt idx="84">
                  <c:v>-0.12445080208439774</c:v>
                </c:pt>
                <c:pt idx="85">
                  <c:v>-0.12853785634004289</c:v>
                </c:pt>
                <c:pt idx="86">
                  <c:v>-0.13599673035659551</c:v>
                </c:pt>
                <c:pt idx="87">
                  <c:v>-0.14764483498518446</c:v>
                </c:pt>
                <c:pt idx="88">
                  <c:v>-0.1496883621130071</c:v>
                </c:pt>
                <c:pt idx="89">
                  <c:v>-0.13793808112802697</c:v>
                </c:pt>
                <c:pt idx="90">
                  <c:v>-0.1552058853581281</c:v>
                </c:pt>
                <c:pt idx="91">
                  <c:v>-0.16317564115663633</c:v>
                </c:pt>
                <c:pt idx="92">
                  <c:v>-0.15847552876264437</c:v>
                </c:pt>
                <c:pt idx="93">
                  <c:v>-0.15316235823030561</c:v>
                </c:pt>
                <c:pt idx="94">
                  <c:v>-0.14365995708593032</c:v>
                </c:pt>
                <c:pt idx="95">
                  <c:v>-0.13998160825584963</c:v>
                </c:pt>
                <c:pt idx="96">
                  <c:v>-0.12710738735056704</c:v>
                </c:pt>
                <c:pt idx="97">
                  <c:v>-0.11096352304076836</c:v>
                </c:pt>
                <c:pt idx="98">
                  <c:v>-0.10851129048738126</c:v>
                </c:pt>
                <c:pt idx="99">
                  <c:v>-8.266067232042508E-2</c:v>
                </c:pt>
                <c:pt idx="100">
                  <c:v>-9.8906712986614964E-2</c:v>
                </c:pt>
                <c:pt idx="101">
                  <c:v>-0.10064371104526421</c:v>
                </c:pt>
                <c:pt idx="102">
                  <c:v>-0.10432205987534492</c:v>
                </c:pt>
                <c:pt idx="103">
                  <c:v>-0.11484622458363143</c:v>
                </c:pt>
                <c:pt idx="104">
                  <c:v>-0.12322468580770411</c:v>
                </c:pt>
                <c:pt idx="105">
                  <c:v>-9.6965362215183495E-2</c:v>
                </c:pt>
                <c:pt idx="106">
                  <c:v>-9.5126187800143064E-2</c:v>
                </c:pt>
                <c:pt idx="107">
                  <c:v>-8.5419433942985581E-2</c:v>
                </c:pt>
                <c:pt idx="108">
                  <c:v>-7.0910391335444953E-2</c:v>
                </c:pt>
                <c:pt idx="109">
                  <c:v>-5.4459997956472855E-2</c:v>
                </c:pt>
                <c:pt idx="110">
                  <c:v>-7.4282211096352399E-2</c:v>
                </c:pt>
                <c:pt idx="111">
                  <c:v>-4.9146827424134079E-2</c:v>
                </c:pt>
                <c:pt idx="112">
                  <c:v>-3.7703075508327348E-2</c:v>
                </c:pt>
                <c:pt idx="113">
                  <c:v>-4.5979360376008992E-2</c:v>
                </c:pt>
                <c:pt idx="114">
                  <c:v>-6.2634106467763462E-2</c:v>
                </c:pt>
                <c:pt idx="115">
                  <c:v>-5.8751404924900379E-2</c:v>
                </c:pt>
                <c:pt idx="116">
                  <c:v>-6.9990804127924883E-2</c:v>
                </c:pt>
                <c:pt idx="117">
                  <c:v>-9.073260447532451E-2</c:v>
                </c:pt>
                <c:pt idx="118">
                  <c:v>-7.8369265351997563E-2</c:v>
                </c:pt>
                <c:pt idx="119">
                  <c:v>-8.266067232042508E-2</c:v>
                </c:pt>
                <c:pt idx="120">
                  <c:v>-0.11249616838663538</c:v>
                </c:pt>
                <c:pt idx="121">
                  <c:v>-8.8995606416675255E-2</c:v>
                </c:pt>
                <c:pt idx="122">
                  <c:v>-5.2212118115867977E-2</c:v>
                </c:pt>
                <c:pt idx="123">
                  <c:v>-5.0168590988045478E-2</c:v>
                </c:pt>
                <c:pt idx="124">
                  <c:v>-4.2914069684275087E-2</c:v>
                </c:pt>
                <c:pt idx="125">
                  <c:v>-3.5250842954940256E-2</c:v>
                </c:pt>
                <c:pt idx="126">
                  <c:v>-4.2607540615101684E-2</c:v>
                </c:pt>
                <c:pt idx="127">
                  <c:v>-1.9924389496270591E-2</c:v>
                </c:pt>
                <c:pt idx="128">
                  <c:v>-9.5024011443752606E-3</c:v>
                </c:pt>
                <c:pt idx="129">
                  <c:v>-5.3233881679779375E-2</c:v>
                </c:pt>
                <c:pt idx="130">
                  <c:v>-4.1585777051190431E-2</c:v>
                </c:pt>
                <c:pt idx="131">
                  <c:v>-4.7818534791049416E-2</c:v>
                </c:pt>
                <c:pt idx="132">
                  <c:v>-5.4766527025646258E-2</c:v>
                </c:pt>
                <c:pt idx="133">
                  <c:v>-5.5073056094819661E-2</c:v>
                </c:pt>
                <c:pt idx="134">
                  <c:v>-4.5468478594053362E-2</c:v>
                </c:pt>
                <c:pt idx="135">
                  <c:v>-2.9937672422601477E-2</c:v>
                </c:pt>
                <c:pt idx="136">
                  <c:v>-2.7791968938387646E-2</c:v>
                </c:pt>
                <c:pt idx="137">
                  <c:v>-2.6770205374476393E-2</c:v>
                </c:pt>
                <c:pt idx="138">
                  <c:v>-2.9937672422601477E-2</c:v>
                </c:pt>
                <c:pt idx="139">
                  <c:v>-4.322059875344849E-2</c:v>
                </c:pt>
                <c:pt idx="140">
                  <c:v>-3.5046490242158029E-2</c:v>
                </c:pt>
                <c:pt idx="141">
                  <c:v>-3.7703075508327348E-2</c:v>
                </c:pt>
                <c:pt idx="142">
                  <c:v>-3.01420251353837E-2</c:v>
                </c:pt>
                <c:pt idx="143">
                  <c:v>-6.3758046388065898E-2</c:v>
                </c:pt>
                <c:pt idx="144">
                  <c:v>-5.8853581281291562E-2</c:v>
                </c:pt>
                <c:pt idx="145">
                  <c:v>-6.1612342903852056E-2</c:v>
                </c:pt>
                <c:pt idx="146">
                  <c:v>-6.917339327679585E-2</c:v>
                </c:pt>
                <c:pt idx="147">
                  <c:v>-6.5086339021150547E-2</c:v>
                </c:pt>
                <c:pt idx="148">
                  <c:v>-5.65035250842955E-2</c:v>
                </c:pt>
                <c:pt idx="149">
                  <c:v>-4.8533769285787266E-2</c:v>
                </c:pt>
                <c:pt idx="150">
                  <c:v>-5.7116583222642313E-2</c:v>
                </c:pt>
                <c:pt idx="151">
                  <c:v>-6.4166751813630338E-2</c:v>
                </c:pt>
                <c:pt idx="152">
                  <c:v>-4.4855420455706556E-2</c:v>
                </c:pt>
                <c:pt idx="153">
                  <c:v>-4.7103300296311428E-2</c:v>
                </c:pt>
                <c:pt idx="154">
                  <c:v>-3.6272606518851655E-2</c:v>
                </c:pt>
                <c:pt idx="155">
                  <c:v>-2.533973638500055E-2</c:v>
                </c:pt>
                <c:pt idx="156">
                  <c:v>-6.5801573515888404E-2</c:v>
                </c:pt>
                <c:pt idx="157">
                  <c:v>-7.3566976601614417E-2</c:v>
                </c:pt>
                <c:pt idx="158">
                  <c:v>-8.4091141309900932E-2</c:v>
                </c:pt>
                <c:pt idx="159">
                  <c:v>-0.11116787575355072</c:v>
                </c:pt>
                <c:pt idx="160">
                  <c:v>-9.9724123837743997E-2</c:v>
                </c:pt>
                <c:pt idx="161">
                  <c:v>-0.11515275365280483</c:v>
                </c:pt>
                <c:pt idx="162">
                  <c:v>-0.12955961990395429</c:v>
                </c:pt>
                <c:pt idx="163">
                  <c:v>-0.1422294880964545</c:v>
                </c:pt>
                <c:pt idx="164">
                  <c:v>-0.14120772453254324</c:v>
                </c:pt>
                <c:pt idx="165">
                  <c:v>-0.12128333503627264</c:v>
                </c:pt>
                <c:pt idx="166">
                  <c:v>-0.11096352304076836</c:v>
                </c:pt>
                <c:pt idx="167">
                  <c:v>-0.13763155205885355</c:v>
                </c:pt>
                <c:pt idx="168">
                  <c:v>-0.14202513538367226</c:v>
                </c:pt>
                <c:pt idx="169">
                  <c:v>-0.15214059466639421</c:v>
                </c:pt>
                <c:pt idx="170">
                  <c:v>-0.125472565648309</c:v>
                </c:pt>
                <c:pt idx="171">
                  <c:v>-0.13548584857463988</c:v>
                </c:pt>
                <c:pt idx="172">
                  <c:v>-0.12567691836109135</c:v>
                </c:pt>
                <c:pt idx="173">
                  <c:v>-0.10840911413099008</c:v>
                </c:pt>
                <c:pt idx="174">
                  <c:v>-0.11581689996934717</c:v>
                </c:pt>
                <c:pt idx="175">
                  <c:v>-0.11229181567385316</c:v>
                </c:pt>
                <c:pt idx="176">
                  <c:v>-0.12465515479717995</c:v>
                </c:pt>
                <c:pt idx="177">
                  <c:v>-0.1795238581792174</c:v>
                </c:pt>
                <c:pt idx="178">
                  <c:v>-0.16021252682129361</c:v>
                </c:pt>
                <c:pt idx="179">
                  <c:v>-0.15489935628895485</c:v>
                </c:pt>
                <c:pt idx="180">
                  <c:v>-0.15418412179421684</c:v>
                </c:pt>
                <c:pt idx="181">
                  <c:v>-0.16562787371002358</c:v>
                </c:pt>
                <c:pt idx="182">
                  <c:v>-0.13466843772351084</c:v>
                </c:pt>
                <c:pt idx="183">
                  <c:v>-0.16205170123633389</c:v>
                </c:pt>
                <c:pt idx="184">
                  <c:v>-0.18207826708899566</c:v>
                </c:pt>
                <c:pt idx="185">
                  <c:v>-0.13303361602125277</c:v>
                </c:pt>
                <c:pt idx="186">
                  <c:v>-0.14274036987841013</c:v>
                </c:pt>
                <c:pt idx="187">
                  <c:v>-0.14365995708593032</c:v>
                </c:pt>
                <c:pt idx="188">
                  <c:v>-0.14314907530397469</c:v>
                </c:pt>
                <c:pt idx="189">
                  <c:v>-0.15387759272504345</c:v>
                </c:pt>
                <c:pt idx="190">
                  <c:v>-0.16470828650250335</c:v>
                </c:pt>
                <c:pt idx="191">
                  <c:v>-0.17564115663635432</c:v>
                </c:pt>
                <c:pt idx="192">
                  <c:v>-0.16726269541228164</c:v>
                </c:pt>
                <c:pt idx="193">
                  <c:v>-0.17482374578522528</c:v>
                </c:pt>
                <c:pt idx="194">
                  <c:v>-0.14468172064984172</c:v>
                </c:pt>
                <c:pt idx="195">
                  <c:v>-0.1264943292122204</c:v>
                </c:pt>
                <c:pt idx="196">
                  <c:v>-0.12710738735056704</c:v>
                </c:pt>
                <c:pt idx="197">
                  <c:v>-0.13558802493103106</c:v>
                </c:pt>
                <c:pt idx="198">
                  <c:v>-9.3900071523449452E-2</c:v>
                </c:pt>
                <c:pt idx="199">
                  <c:v>-0.18575661591907638</c:v>
                </c:pt>
                <c:pt idx="200">
                  <c:v>-0.18258914887095129</c:v>
                </c:pt>
                <c:pt idx="201">
                  <c:v>-0.16113211402881383</c:v>
                </c:pt>
                <c:pt idx="202">
                  <c:v>-9.8191478491876968E-2</c:v>
                </c:pt>
                <c:pt idx="203">
                  <c:v>1.5735158884234105E-2</c:v>
                </c:pt>
                <c:pt idx="204">
                  <c:v>3.6783488300807135E-3</c:v>
                </c:pt>
                <c:pt idx="205">
                  <c:v>2.2478798406048721E-3</c:v>
                </c:pt>
                <c:pt idx="206">
                  <c:v>-1.4304689894758409E-3</c:v>
                </c:pt>
                <c:pt idx="207">
                  <c:v>1.0013282926330741E-2</c:v>
                </c:pt>
                <c:pt idx="208">
                  <c:v>1.0217635639112527E-3</c:v>
                </c:pt>
                <c:pt idx="209">
                  <c:v>-2.0333094921835181E-2</c:v>
                </c:pt>
                <c:pt idx="210">
                  <c:v>-2.1967916624093243E-2</c:v>
                </c:pt>
                <c:pt idx="211">
                  <c:v>-8.174108511290603E-3</c:v>
                </c:pt>
                <c:pt idx="212">
                  <c:v>1.4406866251149449E-2</c:v>
                </c:pt>
                <c:pt idx="213">
                  <c:v>1.3487279043629233E-2</c:v>
                </c:pt>
                <c:pt idx="214">
                  <c:v>4.1892306120363395E-3</c:v>
                </c:pt>
                <c:pt idx="215">
                  <c:v>1.2363339123326798E-2</c:v>
                </c:pt>
                <c:pt idx="216">
                  <c:v>2.4522325533870939E-3</c:v>
                </c:pt>
                <c:pt idx="217">
                  <c:v>-1.8698273219576973E-2</c:v>
                </c:pt>
                <c:pt idx="218">
                  <c:v>8.3784612240726791E-3</c:v>
                </c:pt>
                <c:pt idx="219">
                  <c:v>1.747215694288335E-2</c:v>
                </c:pt>
                <c:pt idx="220">
                  <c:v>3.3258404005313123E-2</c:v>
                </c:pt>
                <c:pt idx="221">
                  <c:v>8.7973842852763856E-2</c:v>
                </c:pt>
                <c:pt idx="222">
                  <c:v>7.7654030857259568E-2</c:v>
                </c:pt>
                <c:pt idx="223">
                  <c:v>0.1412077245325431</c:v>
                </c:pt>
                <c:pt idx="224">
                  <c:v>0.144988249719015</c:v>
                </c:pt>
                <c:pt idx="225">
                  <c:v>0.17921732911004384</c:v>
                </c:pt>
                <c:pt idx="226">
                  <c:v>0.18330438336568916</c:v>
                </c:pt>
                <c:pt idx="227">
                  <c:v>0.16981710432205976</c:v>
                </c:pt>
                <c:pt idx="228">
                  <c:v>0.15459282721978129</c:v>
                </c:pt>
                <c:pt idx="229">
                  <c:v>0.17083886788597116</c:v>
                </c:pt>
                <c:pt idx="230">
                  <c:v>0.15653417799121275</c:v>
                </c:pt>
                <c:pt idx="231">
                  <c:v>0.14182078267088991</c:v>
                </c:pt>
                <c:pt idx="232">
                  <c:v>0.15806682333707978</c:v>
                </c:pt>
                <c:pt idx="233">
                  <c:v>0.14938183304383354</c:v>
                </c:pt>
                <c:pt idx="234">
                  <c:v>0.15489935628895468</c:v>
                </c:pt>
                <c:pt idx="235">
                  <c:v>0.14999489118218037</c:v>
                </c:pt>
                <c:pt idx="236">
                  <c:v>0.15459282721978129</c:v>
                </c:pt>
                <c:pt idx="237">
                  <c:v>0.15500153264534589</c:v>
                </c:pt>
                <c:pt idx="238">
                  <c:v>0.13446408501072848</c:v>
                </c:pt>
                <c:pt idx="239">
                  <c:v>0.13875549197915599</c:v>
                </c:pt>
                <c:pt idx="240">
                  <c:v>0.14641871870849082</c:v>
                </c:pt>
                <c:pt idx="241">
                  <c:v>0.14130990088893428</c:v>
                </c:pt>
                <c:pt idx="242">
                  <c:v>0.14692960049044645</c:v>
                </c:pt>
                <c:pt idx="243">
                  <c:v>0.13007050168590978</c:v>
                </c:pt>
                <c:pt idx="244">
                  <c:v>0.10513947072647381</c:v>
                </c:pt>
                <c:pt idx="245">
                  <c:v>0.10023500561969963</c:v>
                </c:pt>
                <c:pt idx="246">
                  <c:v>0.11372228466332886</c:v>
                </c:pt>
                <c:pt idx="247">
                  <c:v>0.10943087769490133</c:v>
                </c:pt>
                <c:pt idx="248">
                  <c:v>2.5952794523347214E-2</c:v>
                </c:pt>
                <c:pt idx="249">
                  <c:v>2.1967916624093097E-2</c:v>
                </c:pt>
                <c:pt idx="250">
                  <c:v>9.6045775007662995E-3</c:v>
                </c:pt>
                <c:pt idx="251">
                  <c:v>1.2261162766934743E-3</c:v>
                </c:pt>
                <c:pt idx="252">
                  <c:v>-1.4304689894758409E-3</c:v>
                </c:pt>
                <c:pt idx="253">
                  <c:v>1.1239399203024361E-3</c:v>
                </c:pt>
                <c:pt idx="254">
                  <c:v>-2.7996321651170011E-2</c:v>
                </c:pt>
                <c:pt idx="255">
                  <c:v>-3.5148666598549073E-2</c:v>
                </c:pt>
                <c:pt idx="256">
                  <c:v>-4.8942474711351852E-2</c:v>
                </c:pt>
                <c:pt idx="257">
                  <c:v>-4.9044651067743035E-2</c:v>
                </c:pt>
                <c:pt idx="258">
                  <c:v>-4.4548891386533146E-2</c:v>
                </c:pt>
                <c:pt idx="259">
                  <c:v>-5.7423112291815716E-2</c:v>
                </c:pt>
                <c:pt idx="260">
                  <c:v>-5.3846939818126188E-2</c:v>
                </c:pt>
                <c:pt idx="261">
                  <c:v>-5.1394707264738951E-2</c:v>
                </c:pt>
                <c:pt idx="262">
                  <c:v>-4.8431592929396229E-2</c:v>
                </c:pt>
                <c:pt idx="263">
                  <c:v>-5.4051292530908408E-2</c:v>
                </c:pt>
                <c:pt idx="264">
                  <c:v>-5.8240523142944749E-2</c:v>
                </c:pt>
                <c:pt idx="265">
                  <c:v>-6.7640747930928821E-2</c:v>
                </c:pt>
                <c:pt idx="266">
                  <c:v>-7.4486563809134626E-2</c:v>
                </c:pt>
                <c:pt idx="267">
                  <c:v>-5.7423112291815716E-2</c:v>
                </c:pt>
                <c:pt idx="268">
                  <c:v>-6.1407990191069836E-2</c:v>
                </c:pt>
                <c:pt idx="269">
                  <c:v>-8.1332379687340431E-2</c:v>
                </c:pt>
                <c:pt idx="270">
                  <c:v>-0.10656993971594979</c:v>
                </c:pt>
                <c:pt idx="271">
                  <c:v>-0.10115459282721984</c:v>
                </c:pt>
                <c:pt idx="272">
                  <c:v>-9.3082660672320419E-2</c:v>
                </c:pt>
                <c:pt idx="273">
                  <c:v>-8.1434556043731468E-2</c:v>
                </c:pt>
                <c:pt idx="274">
                  <c:v>-5.9057933994073782E-2</c:v>
                </c:pt>
                <c:pt idx="275">
                  <c:v>-4.8533769285787266E-2</c:v>
                </c:pt>
                <c:pt idx="276">
                  <c:v>-4.597936037600928E-3</c:v>
                </c:pt>
                <c:pt idx="277">
                  <c:v>-5.1088178195577165E-4</c:v>
                </c:pt>
                <c:pt idx="278">
                  <c:v>5.6196996015121809E-3</c:v>
                </c:pt>
                <c:pt idx="279">
                  <c:v>2.9631143353427204E-3</c:v>
                </c:pt>
                <c:pt idx="280">
                  <c:v>1.4713395320322854E-2</c:v>
                </c:pt>
                <c:pt idx="281">
                  <c:v>2.2887503831613313E-2</c:v>
                </c:pt>
                <c:pt idx="282">
                  <c:v>1.3895984469193823E-2</c:v>
                </c:pt>
                <c:pt idx="283">
                  <c:v>2.8915908858690081E-2</c:v>
                </c:pt>
                <c:pt idx="284">
                  <c:v>3.7805251864718385E-2</c:v>
                </c:pt>
                <c:pt idx="285">
                  <c:v>3.7192193726371725E-2</c:v>
                </c:pt>
                <c:pt idx="286">
                  <c:v>4.6898947583529062E-2</c:v>
                </c:pt>
                <c:pt idx="287">
                  <c:v>3.7192193726371725E-2</c:v>
                </c:pt>
                <c:pt idx="288">
                  <c:v>2.8711556145907858E-2</c:v>
                </c:pt>
                <c:pt idx="289">
                  <c:v>4.0564013487279033E-2</c:v>
                </c:pt>
                <c:pt idx="290">
                  <c:v>4.7307653009093648E-2</c:v>
                </c:pt>
                <c:pt idx="291">
                  <c:v>2.2376622049657686E-2</c:v>
                </c:pt>
                <c:pt idx="292">
                  <c:v>3.9848778992541186E-3</c:v>
                </c:pt>
                <c:pt idx="293">
                  <c:v>4.9044651067741878E-3</c:v>
                </c:pt>
                <c:pt idx="294">
                  <c:v>2.5850618166956177E-2</c:v>
                </c:pt>
                <c:pt idx="295">
                  <c:v>5.6196996015121809E-3</c:v>
                </c:pt>
                <c:pt idx="296">
                  <c:v>1.3895984469193823E-2</c:v>
                </c:pt>
                <c:pt idx="297">
                  <c:v>1.9720036783488226E-2</c:v>
                </c:pt>
                <c:pt idx="298">
                  <c:v>9.5024011443751149E-3</c:v>
                </c:pt>
                <c:pt idx="299">
                  <c:v>2.4931030959435961E-2</c:v>
                </c:pt>
                <c:pt idx="300">
                  <c:v>-3.2696434045162703E-3</c:v>
                </c:pt>
                <c:pt idx="301">
                  <c:v>-1.788086236844794E-2</c:v>
                </c:pt>
                <c:pt idx="302">
                  <c:v>-1.8289567794012529E-2</c:v>
                </c:pt>
                <c:pt idx="303">
                  <c:v>-7.9697557985082372E-3</c:v>
                </c:pt>
                <c:pt idx="304">
                  <c:v>-8.5828139368550466E-3</c:v>
                </c:pt>
                <c:pt idx="305">
                  <c:v>1.0217635639113109E-2</c:v>
                </c:pt>
                <c:pt idx="306">
                  <c:v>-1.7369980586492458E-3</c:v>
                </c:pt>
                <c:pt idx="307">
                  <c:v>-5.6196996015123258E-3</c:v>
                </c:pt>
                <c:pt idx="308">
                  <c:v>-4.9044651067743326E-3</c:v>
                </c:pt>
                <c:pt idx="309">
                  <c:v>1.5326453458668792E-3</c:v>
                </c:pt>
                <c:pt idx="310">
                  <c:v>-5.7218759579033638E-3</c:v>
                </c:pt>
                <c:pt idx="311">
                  <c:v>-7.356697660161427E-3</c:v>
                </c:pt>
                <c:pt idx="312">
                  <c:v>-2.2478798406048721E-3</c:v>
                </c:pt>
                <c:pt idx="313">
                  <c:v>-1.0728517421068881E-2</c:v>
                </c:pt>
                <c:pt idx="314">
                  <c:v>-1.4509042607540632E-2</c:v>
                </c:pt>
                <c:pt idx="315">
                  <c:v>-1.0524164708286514E-2</c:v>
                </c:pt>
                <c:pt idx="316">
                  <c:v>-2.6565852661694169E-2</c:v>
                </c:pt>
                <c:pt idx="317">
                  <c:v>-2.4624501890262704E-2</c:v>
                </c:pt>
                <c:pt idx="318">
                  <c:v>-2.8915908858690081E-2</c:v>
                </c:pt>
                <c:pt idx="319">
                  <c:v>-3.1776846837641759E-2</c:v>
                </c:pt>
                <c:pt idx="320">
                  <c:v>-2.3704914682742488E-2</c:v>
                </c:pt>
                <c:pt idx="321">
                  <c:v>-4.0768366200061398E-2</c:v>
                </c:pt>
                <c:pt idx="322">
                  <c:v>-2.0333094921835181E-2</c:v>
                </c:pt>
                <c:pt idx="323">
                  <c:v>-1.696127516092787E-2</c:v>
                </c:pt>
                <c:pt idx="324">
                  <c:v>-1.8187391437621346E-2</c:v>
                </c:pt>
                <c:pt idx="325">
                  <c:v>-1.3180749974455975E-2</c:v>
                </c:pt>
                <c:pt idx="326">
                  <c:v>-2.3602738326351305E-2</c:v>
                </c:pt>
                <c:pt idx="327">
                  <c:v>-1.3998160825585006E-2</c:v>
                </c:pt>
                <c:pt idx="328">
                  <c:v>-4.4957596812097442E-3</c:v>
                </c:pt>
                <c:pt idx="329">
                  <c:v>-3.8827015428630801E-3</c:v>
                </c:pt>
                <c:pt idx="330">
                  <c:v>-5.2109941759477373E-3</c:v>
                </c:pt>
                <c:pt idx="331">
                  <c:v>-4.0870542556453015E-3</c:v>
                </c:pt>
                <c:pt idx="332">
                  <c:v>-2.2989680188004496E-2</c:v>
                </c:pt>
                <c:pt idx="333">
                  <c:v>-3.4944313885766846E-2</c:v>
                </c:pt>
                <c:pt idx="334">
                  <c:v>-2.4420149177480335E-2</c:v>
                </c:pt>
                <c:pt idx="335">
                  <c:v>-1.8596096863185932E-2</c:v>
                </c:pt>
                <c:pt idx="336">
                  <c:v>-9.9111065699397042E-3</c:v>
                </c:pt>
                <c:pt idx="337">
                  <c:v>-1.788086236844794E-2</c:v>
                </c:pt>
                <c:pt idx="338">
                  <c:v>-1.4611218963931815E-2</c:v>
                </c:pt>
                <c:pt idx="339">
                  <c:v>-1.5939511597016474E-2</c:v>
                </c:pt>
                <c:pt idx="340">
                  <c:v>7.1523449473790603E-3</c:v>
                </c:pt>
                <c:pt idx="341">
                  <c:v>1.4406866251149449E-2</c:v>
                </c:pt>
                <c:pt idx="342">
                  <c:v>3.3718197609073084E-3</c:v>
                </c:pt>
                <c:pt idx="343">
                  <c:v>-4.6285889445182395E-2</c:v>
                </c:pt>
                <c:pt idx="344">
                  <c:v>-5.7831817717380309E-2</c:v>
                </c:pt>
                <c:pt idx="345">
                  <c:v>-6.8662511494840081E-2</c:v>
                </c:pt>
                <c:pt idx="346">
                  <c:v>-6.4473280882803741E-2</c:v>
                </c:pt>
                <c:pt idx="347">
                  <c:v>-5.6605701440686683E-2</c:v>
                </c:pt>
                <c:pt idx="348">
                  <c:v>-4.7920711147440453E-2</c:v>
                </c:pt>
                <c:pt idx="349">
                  <c:v>-3.3718197609073373E-2</c:v>
                </c:pt>
                <c:pt idx="350">
                  <c:v>-3.075508327373051E-2</c:v>
                </c:pt>
                <c:pt idx="351">
                  <c:v>-2.6259323592520766E-2</c:v>
                </c:pt>
                <c:pt idx="352">
                  <c:v>7.458874016552465E-3</c:v>
                </c:pt>
                <c:pt idx="353">
                  <c:v>-2.2887503831613455E-2</c:v>
                </c:pt>
                <c:pt idx="354">
                  <c:v>-3.9337897210585553E-2</c:v>
                </c:pt>
                <c:pt idx="355">
                  <c:v>-5.5583937876775291E-2</c:v>
                </c:pt>
                <c:pt idx="356">
                  <c:v>-5.2007765403085757E-2</c:v>
                </c:pt>
                <c:pt idx="357">
                  <c:v>-4.9657709206089702E-2</c:v>
                </c:pt>
                <c:pt idx="358">
                  <c:v>-5.6912230509860093E-2</c:v>
                </c:pt>
                <c:pt idx="359">
                  <c:v>-3.1265965055686136E-2</c:v>
                </c:pt>
                <c:pt idx="360">
                  <c:v>-3.0550730560948289E-2</c:v>
                </c:pt>
                <c:pt idx="361">
                  <c:v>-4.0564013487279033E-2</c:v>
                </c:pt>
                <c:pt idx="362">
                  <c:v>-2.0128742209052811E-2</c:v>
                </c:pt>
                <c:pt idx="363">
                  <c:v>-0.21293552671911722</c:v>
                </c:pt>
                <c:pt idx="364">
                  <c:v>-0.23275773985899662</c:v>
                </c:pt>
                <c:pt idx="365">
                  <c:v>-0.226014100337182</c:v>
                </c:pt>
                <c:pt idx="366">
                  <c:v>-0.23071421273117398</c:v>
                </c:pt>
                <c:pt idx="367">
                  <c:v>-0.22989680188004494</c:v>
                </c:pt>
                <c:pt idx="368">
                  <c:v>-0.24532543169510579</c:v>
                </c:pt>
                <c:pt idx="369">
                  <c:v>-0.22468580770409735</c:v>
                </c:pt>
                <c:pt idx="370">
                  <c:v>-0.2325533871462144</c:v>
                </c:pt>
                <c:pt idx="371">
                  <c:v>-0.20353530193113314</c:v>
                </c:pt>
                <c:pt idx="372">
                  <c:v>-0.22407274956575055</c:v>
                </c:pt>
                <c:pt idx="373">
                  <c:v>-0.23163379993869418</c:v>
                </c:pt>
                <c:pt idx="374">
                  <c:v>-0.24338408092367433</c:v>
                </c:pt>
                <c:pt idx="375">
                  <c:v>-0.25084295494022696</c:v>
                </c:pt>
                <c:pt idx="376">
                  <c:v>-0.23694697047103297</c:v>
                </c:pt>
                <c:pt idx="377">
                  <c:v>-0.22080310616123427</c:v>
                </c:pt>
                <c:pt idx="378">
                  <c:v>-0.21783999182589156</c:v>
                </c:pt>
                <c:pt idx="379">
                  <c:v>-0.19004802288750391</c:v>
                </c:pt>
                <c:pt idx="380">
                  <c:v>-0.24195361193419848</c:v>
                </c:pt>
                <c:pt idx="381">
                  <c:v>-0.23265556350260558</c:v>
                </c:pt>
                <c:pt idx="382">
                  <c:v>-0.22846633289056911</c:v>
                </c:pt>
                <c:pt idx="383">
                  <c:v>-0.25666700725452135</c:v>
                </c:pt>
                <c:pt idx="384">
                  <c:v>-0.23541432512516608</c:v>
                </c:pt>
                <c:pt idx="385">
                  <c:v>-0.25104730765300914</c:v>
                </c:pt>
                <c:pt idx="386">
                  <c:v>-0.25911923980790841</c:v>
                </c:pt>
                <c:pt idx="387">
                  <c:v>-0.25666700725452135</c:v>
                </c:pt>
                <c:pt idx="388">
                  <c:v>-0.23807091039133554</c:v>
                </c:pt>
                <c:pt idx="389">
                  <c:v>-0.22294880964544811</c:v>
                </c:pt>
                <c:pt idx="390">
                  <c:v>-0.22080310616123427</c:v>
                </c:pt>
                <c:pt idx="391">
                  <c:v>-0.21497905384693988</c:v>
                </c:pt>
                <c:pt idx="392">
                  <c:v>-0.21191376315520596</c:v>
                </c:pt>
                <c:pt idx="393">
                  <c:v>-0.20455706549504454</c:v>
                </c:pt>
                <c:pt idx="394">
                  <c:v>-0.19040564013487282</c:v>
                </c:pt>
                <c:pt idx="395">
                  <c:v>-0.19127413916419739</c:v>
                </c:pt>
                <c:pt idx="396">
                  <c:v>-0.18994584653111274</c:v>
                </c:pt>
                <c:pt idx="397">
                  <c:v>-0.18534791049351179</c:v>
                </c:pt>
                <c:pt idx="398">
                  <c:v>-0.18350873607847151</c:v>
                </c:pt>
                <c:pt idx="399">
                  <c:v>-0.185450086849903</c:v>
                </c:pt>
                <c:pt idx="400">
                  <c:v>-0.18054562174312866</c:v>
                </c:pt>
                <c:pt idx="401">
                  <c:v>-0.16899969347093088</c:v>
                </c:pt>
                <c:pt idx="402">
                  <c:v>-0.18616532134464084</c:v>
                </c:pt>
                <c:pt idx="403">
                  <c:v>-0.18013691631756421</c:v>
                </c:pt>
                <c:pt idx="404">
                  <c:v>-0.18892408296720148</c:v>
                </c:pt>
                <c:pt idx="405">
                  <c:v>-0.18371308879125373</c:v>
                </c:pt>
                <c:pt idx="406">
                  <c:v>-0.16624093184837038</c:v>
                </c:pt>
                <c:pt idx="407">
                  <c:v>-0.16797792990701949</c:v>
                </c:pt>
                <c:pt idx="408">
                  <c:v>-0.16756922448145503</c:v>
                </c:pt>
                <c:pt idx="409">
                  <c:v>-0.17073669152958013</c:v>
                </c:pt>
                <c:pt idx="410">
                  <c:v>-0.15408194543782566</c:v>
                </c:pt>
                <c:pt idx="411">
                  <c:v>-0.16133646674159605</c:v>
                </c:pt>
                <c:pt idx="412">
                  <c:v>-0.18034126903034642</c:v>
                </c:pt>
                <c:pt idx="413">
                  <c:v>-0.1952590170634515</c:v>
                </c:pt>
                <c:pt idx="414">
                  <c:v>-0.21446817206498425</c:v>
                </c:pt>
                <c:pt idx="415">
                  <c:v>-0.2083375906815163</c:v>
                </c:pt>
                <c:pt idx="416">
                  <c:v>-0.19413507714314907</c:v>
                </c:pt>
                <c:pt idx="417">
                  <c:v>-0.19990804127924794</c:v>
                </c:pt>
                <c:pt idx="418">
                  <c:v>-0.17523245121078987</c:v>
                </c:pt>
                <c:pt idx="419">
                  <c:v>-0.20588535812812919</c:v>
                </c:pt>
                <c:pt idx="420">
                  <c:v>-0.20772453254316947</c:v>
                </c:pt>
                <c:pt idx="421">
                  <c:v>-0.20455706549504454</c:v>
                </c:pt>
                <c:pt idx="422">
                  <c:v>-0.23081638908756516</c:v>
                </c:pt>
                <c:pt idx="423">
                  <c:v>-0.22652498211913763</c:v>
                </c:pt>
                <c:pt idx="424">
                  <c:v>-0.22724021661387564</c:v>
                </c:pt>
                <c:pt idx="425">
                  <c:v>-0.22162051701236329</c:v>
                </c:pt>
                <c:pt idx="426">
                  <c:v>-0.2223357515071013</c:v>
                </c:pt>
                <c:pt idx="427">
                  <c:v>-0.22672933483191987</c:v>
                </c:pt>
                <c:pt idx="428">
                  <c:v>-0.24900378052518651</c:v>
                </c:pt>
                <c:pt idx="429">
                  <c:v>-0.25922141616429961</c:v>
                </c:pt>
                <c:pt idx="430">
                  <c:v>-0.25513436190865429</c:v>
                </c:pt>
                <c:pt idx="431">
                  <c:v>-0.25298865842444063</c:v>
                </c:pt>
                <c:pt idx="432">
                  <c:v>-0.23439256156125468</c:v>
                </c:pt>
                <c:pt idx="433">
                  <c:v>-0.23939920302442022</c:v>
                </c:pt>
                <c:pt idx="434">
                  <c:v>-9.584142229488106E-2</c:v>
                </c:pt>
                <c:pt idx="435">
                  <c:v>-9.7476243997139125E-2</c:v>
                </c:pt>
                <c:pt idx="436">
                  <c:v>-9.8293654848268158E-2</c:v>
                </c:pt>
                <c:pt idx="437">
                  <c:v>-0.1024828854603045</c:v>
                </c:pt>
                <c:pt idx="438">
                  <c:v>-9.3184837028711595E-2</c:v>
                </c:pt>
                <c:pt idx="439">
                  <c:v>-0.10217635639113108</c:v>
                </c:pt>
                <c:pt idx="440">
                  <c:v>-9.9008889343006001E-2</c:v>
                </c:pt>
                <c:pt idx="441">
                  <c:v>-0.10483294165730055</c:v>
                </c:pt>
                <c:pt idx="442">
                  <c:v>-0.10953305405129252</c:v>
                </c:pt>
                <c:pt idx="443">
                  <c:v>-0.11913763155205896</c:v>
                </c:pt>
                <c:pt idx="444">
                  <c:v>-0.12720956370695824</c:v>
                </c:pt>
                <c:pt idx="445">
                  <c:v>-0.1297639726167365</c:v>
                </c:pt>
                <c:pt idx="446">
                  <c:v>-0.13231838152651479</c:v>
                </c:pt>
                <c:pt idx="447">
                  <c:v>-0.1223050986001839</c:v>
                </c:pt>
                <c:pt idx="448">
                  <c:v>-0.12179421681822827</c:v>
                </c:pt>
                <c:pt idx="449">
                  <c:v>-0.10973740676407488</c:v>
                </c:pt>
                <c:pt idx="450">
                  <c:v>-0.10912434862572808</c:v>
                </c:pt>
                <c:pt idx="451">
                  <c:v>-0.11259834474302656</c:v>
                </c:pt>
                <c:pt idx="452">
                  <c:v>-0.10473076530090937</c:v>
                </c:pt>
                <c:pt idx="453">
                  <c:v>-9.3695718810667225E-2</c:v>
                </c:pt>
                <c:pt idx="454">
                  <c:v>-8.7565137427199416E-2</c:v>
                </c:pt>
                <c:pt idx="455">
                  <c:v>-6.4779809951977144E-2</c:v>
                </c:pt>
                <c:pt idx="456">
                  <c:v>-6.6210278941452982E-2</c:v>
                </c:pt>
                <c:pt idx="457">
                  <c:v>-6.5086339021150547E-2</c:v>
                </c:pt>
                <c:pt idx="458">
                  <c:v>-7.6734443649739498E-2</c:v>
                </c:pt>
                <c:pt idx="459">
                  <c:v>-7.3566976601614417E-2</c:v>
                </c:pt>
                <c:pt idx="460">
                  <c:v>-7.3158271176049963E-2</c:v>
                </c:pt>
                <c:pt idx="461">
                  <c:v>-6.3451517318892481E-2</c:v>
                </c:pt>
                <c:pt idx="462">
                  <c:v>-5.3846939818126188E-2</c:v>
                </c:pt>
                <c:pt idx="463">
                  <c:v>-6.4166751813630338E-2</c:v>
                </c:pt>
                <c:pt idx="464">
                  <c:v>-7.009298048431592E-2</c:v>
                </c:pt>
                <c:pt idx="465">
                  <c:v>-7.9186676203126596E-2</c:v>
                </c:pt>
                <c:pt idx="466">
                  <c:v>-6.3451517318892481E-2</c:v>
                </c:pt>
                <c:pt idx="467">
                  <c:v>-6.3962399100848111E-2</c:v>
                </c:pt>
                <c:pt idx="468">
                  <c:v>-5.5890466945948694E-2</c:v>
                </c:pt>
                <c:pt idx="469">
                  <c:v>-5.9262286706856147E-2</c:v>
                </c:pt>
                <c:pt idx="470">
                  <c:v>-6.958209870236029E-2</c:v>
                </c:pt>
                <c:pt idx="471">
                  <c:v>-7.0706038622662726E-2</c:v>
                </c:pt>
                <c:pt idx="472">
                  <c:v>-6.3553693675283518E-2</c:v>
                </c:pt>
                <c:pt idx="473">
                  <c:v>-6.7947277000102238E-2</c:v>
                </c:pt>
                <c:pt idx="474">
                  <c:v>-5.5277408807602027E-2</c:v>
                </c:pt>
                <c:pt idx="475">
                  <c:v>-4.8125063860222826E-2</c:v>
                </c:pt>
                <c:pt idx="476">
                  <c:v>-3.034637784816592E-2</c:v>
                </c:pt>
                <c:pt idx="477">
                  <c:v>-4.9759885562480885E-2</c:v>
                </c:pt>
                <c:pt idx="478">
                  <c:v>-3.8213957290283117E-2</c:v>
                </c:pt>
                <c:pt idx="479">
                  <c:v>-3.6681311944416095E-2</c:v>
                </c:pt>
                <c:pt idx="480">
                  <c:v>-2.2989680188004496E-2</c:v>
                </c:pt>
                <c:pt idx="481">
                  <c:v>-2.1354858485746434E-2</c:v>
                </c:pt>
                <c:pt idx="482">
                  <c:v>-2.9120261571472447E-2</c:v>
                </c:pt>
                <c:pt idx="483">
                  <c:v>-4.5059773168488922E-2</c:v>
                </c:pt>
                <c:pt idx="484">
                  <c:v>-4.7512005721876013E-2</c:v>
                </c:pt>
                <c:pt idx="485">
                  <c:v>-4.7512005721876013E-2</c:v>
                </c:pt>
                <c:pt idx="486">
                  <c:v>-3.882701542862993E-2</c:v>
                </c:pt>
                <c:pt idx="487">
                  <c:v>-4.0870542556452436E-2</c:v>
                </c:pt>
                <c:pt idx="488">
                  <c:v>-2.4522325533871518E-2</c:v>
                </c:pt>
                <c:pt idx="489">
                  <c:v>-5.8240523142945476E-3</c:v>
                </c:pt>
                <c:pt idx="490">
                  <c:v>-1.3078573618064792E-2</c:v>
                </c:pt>
                <c:pt idx="491">
                  <c:v>-2.6157147236129583E-2</c:v>
                </c:pt>
                <c:pt idx="492">
                  <c:v>-2.2478798406048869E-2</c:v>
                </c:pt>
                <c:pt idx="493">
                  <c:v>-5.4766527025646258E-2</c:v>
                </c:pt>
                <c:pt idx="494">
                  <c:v>-4.9862061918872068E-2</c:v>
                </c:pt>
                <c:pt idx="495">
                  <c:v>-4.5979360376008992E-2</c:v>
                </c:pt>
                <c:pt idx="496">
                  <c:v>-4.9453356493307482E-2</c:v>
                </c:pt>
                <c:pt idx="497">
                  <c:v>-3.8724839072238747E-2</c:v>
                </c:pt>
                <c:pt idx="498">
                  <c:v>-4.1585777051190431E-2</c:v>
                </c:pt>
                <c:pt idx="499">
                  <c:v>-5.1803412690303537E-2</c:v>
                </c:pt>
                <c:pt idx="500">
                  <c:v>-5.3744763461735005E-2</c:v>
                </c:pt>
                <c:pt idx="501">
                  <c:v>-5.9568815776029405E-2</c:v>
                </c:pt>
                <c:pt idx="502">
                  <c:v>-6.02840502707674E-2</c:v>
                </c:pt>
                <c:pt idx="503">
                  <c:v>-4.9044651067743035E-2</c:v>
                </c:pt>
                <c:pt idx="504">
                  <c:v>-4.0972718912843618E-2</c:v>
                </c:pt>
                <c:pt idx="505">
                  <c:v>-4.6285889445182395E-2</c:v>
                </c:pt>
                <c:pt idx="506">
                  <c:v>-6.2327577398590052E-2</c:v>
                </c:pt>
                <c:pt idx="507">
                  <c:v>-5.282517625421479E-2</c:v>
                </c:pt>
                <c:pt idx="508">
                  <c:v>-6.0181873914376217E-2</c:v>
                </c:pt>
                <c:pt idx="509">
                  <c:v>-5.0372943700827698E-2</c:v>
                </c:pt>
                <c:pt idx="510">
                  <c:v>-4.4651067742924329E-2</c:v>
                </c:pt>
                <c:pt idx="511">
                  <c:v>-4.8840298354960669E-2</c:v>
                </c:pt>
                <c:pt idx="512">
                  <c:v>-3.7600899151936311E-2</c:v>
                </c:pt>
                <c:pt idx="513">
                  <c:v>-4.9862061918872068E-2</c:v>
                </c:pt>
                <c:pt idx="514">
                  <c:v>-4.4140185960968706E-2</c:v>
                </c:pt>
                <c:pt idx="515">
                  <c:v>-4.740982936548483E-2</c:v>
                </c:pt>
                <c:pt idx="516">
                  <c:v>-4.2914069684275087E-2</c:v>
                </c:pt>
                <c:pt idx="517">
                  <c:v>-1.9004802288750375E-2</c:v>
                </c:pt>
                <c:pt idx="518">
                  <c:v>-1.9822213139879408E-2</c:v>
                </c:pt>
                <c:pt idx="519">
                  <c:v>-2.6361499948911803E-2</c:v>
                </c:pt>
                <c:pt idx="520">
                  <c:v>-2.2478798406048869E-2</c:v>
                </c:pt>
                <c:pt idx="521">
                  <c:v>-2.6463676305302986E-2</c:v>
                </c:pt>
                <c:pt idx="522">
                  <c:v>-2.595279452334736E-2</c:v>
                </c:pt>
                <c:pt idx="523">
                  <c:v>-3.2287728619597535E-2</c:v>
                </c:pt>
                <c:pt idx="524">
                  <c:v>-1.5326453458670245E-3</c:v>
                </c:pt>
                <c:pt idx="525">
                  <c:v>-1.3385102687238196E-2</c:v>
                </c:pt>
                <c:pt idx="526">
                  <c:v>-1.1443751915806728E-2</c:v>
                </c:pt>
                <c:pt idx="527">
                  <c:v>-3.065290691734049E-4</c:v>
                </c:pt>
                <c:pt idx="528">
                  <c:v>2.4522325533870939E-3</c:v>
                </c:pt>
                <c:pt idx="529">
                  <c:v>2.8609379789516819E-3</c:v>
                </c:pt>
                <c:pt idx="530">
                  <c:v>2.5544089097782772E-3</c:v>
                </c:pt>
                <c:pt idx="531">
                  <c:v>-1.287422090528257E-2</c:v>
                </c:pt>
                <c:pt idx="532">
                  <c:v>-1.4611218963931815E-2</c:v>
                </c:pt>
                <c:pt idx="533">
                  <c:v>-8.6849902932462295E-3</c:v>
                </c:pt>
                <c:pt idx="534">
                  <c:v>-2.3807091039133525E-2</c:v>
                </c:pt>
                <c:pt idx="535">
                  <c:v>-2.7587616225606439E-3</c:v>
                </c:pt>
                <c:pt idx="536">
                  <c:v>1.3589455400020416E-2</c:v>
                </c:pt>
                <c:pt idx="537">
                  <c:v>1.4611218963931669E-2</c:v>
                </c:pt>
                <c:pt idx="538">
                  <c:v>2.0230918565443852E-2</c:v>
                </c:pt>
                <c:pt idx="539">
                  <c:v>3.3820373965464411E-2</c:v>
                </c:pt>
                <c:pt idx="540">
                  <c:v>4.5877184019617809E-2</c:v>
                </c:pt>
                <c:pt idx="541">
                  <c:v>5.0168590988045332E-2</c:v>
                </c:pt>
                <c:pt idx="542">
                  <c:v>5.6912230509859947E-2</c:v>
                </c:pt>
                <c:pt idx="543">
                  <c:v>5.9466639419638222E-2</c:v>
                </c:pt>
                <c:pt idx="544">
                  <c:v>6.5699397159497214E-2</c:v>
                </c:pt>
                <c:pt idx="545">
                  <c:v>7.8675794421170828E-2</c:v>
                </c:pt>
                <c:pt idx="546">
                  <c:v>9.5432716869316328E-2</c:v>
                </c:pt>
                <c:pt idx="547">
                  <c:v>8.3375906815162937E-2</c:v>
                </c:pt>
                <c:pt idx="548">
                  <c:v>7.8982323490344231E-2</c:v>
                </c:pt>
                <c:pt idx="549">
                  <c:v>5.7627465004597936E-2</c:v>
                </c:pt>
                <c:pt idx="550">
                  <c:v>6.6005926228670617E-2</c:v>
                </c:pt>
                <c:pt idx="551">
                  <c:v>4.4548891386533146E-2</c:v>
                </c:pt>
                <c:pt idx="552">
                  <c:v>6.5699397159497214E-2</c:v>
                </c:pt>
                <c:pt idx="553">
                  <c:v>5.9364463063247185E-2</c:v>
                </c:pt>
                <c:pt idx="554">
                  <c:v>6.2940635536936712E-2</c:v>
                </c:pt>
                <c:pt idx="555">
                  <c:v>4.8840298354960669E-2</c:v>
                </c:pt>
                <c:pt idx="556">
                  <c:v>2.186574026770206E-2</c:v>
                </c:pt>
                <c:pt idx="557">
                  <c:v>-6.6618984367017575E-2</c:v>
                </c:pt>
                <c:pt idx="558">
                  <c:v>-5.7525288648206899E-2</c:v>
                </c:pt>
                <c:pt idx="559">
                  <c:v>-4.8227240216613863E-2</c:v>
                </c:pt>
                <c:pt idx="560">
                  <c:v>-5.977316848881177E-2</c:v>
                </c:pt>
                <c:pt idx="561">
                  <c:v>-5.3131705323388193E-2</c:v>
                </c:pt>
                <c:pt idx="562">
                  <c:v>-3.954224992336778E-2</c:v>
                </c:pt>
                <c:pt idx="563">
                  <c:v>-3.3207315827117605E-2</c:v>
                </c:pt>
                <c:pt idx="564">
                  <c:v>-3.7498722795545128E-2</c:v>
                </c:pt>
                <c:pt idx="565">
                  <c:v>-3.7600899151936311E-2</c:v>
                </c:pt>
                <c:pt idx="566">
                  <c:v>-3.5250842954940256E-2</c:v>
                </c:pt>
                <c:pt idx="567">
                  <c:v>-4.2096658833146054E-2</c:v>
                </c:pt>
                <c:pt idx="568">
                  <c:v>-3.7703075508327348E-2</c:v>
                </c:pt>
                <c:pt idx="569">
                  <c:v>-4.3118422397057307E-2</c:v>
                </c:pt>
                <c:pt idx="570">
                  <c:v>-6.5290691733932774E-2</c:v>
                </c:pt>
                <c:pt idx="571">
                  <c:v>-6.5903749872279579E-2</c:v>
                </c:pt>
                <c:pt idx="572">
                  <c:v>-6.048840298354962E-2</c:v>
                </c:pt>
                <c:pt idx="573">
                  <c:v>-4.7920711147440453E-2</c:v>
                </c:pt>
                <c:pt idx="574">
                  <c:v>-5.302952896699701E-2</c:v>
                </c:pt>
                <c:pt idx="575">
                  <c:v>-5.1292530908347914E-2</c:v>
                </c:pt>
                <c:pt idx="576">
                  <c:v>-5.6196996015122097E-2</c:v>
                </c:pt>
                <c:pt idx="577">
                  <c:v>-6.8662511494840081E-2</c:v>
                </c:pt>
                <c:pt idx="578">
                  <c:v>-8.5725963012158984E-2</c:v>
                </c:pt>
                <c:pt idx="579">
                  <c:v>-6.8866864207622447E-2</c:v>
                </c:pt>
                <c:pt idx="580">
                  <c:v>-6.7436395218146608E-2</c:v>
                </c:pt>
                <c:pt idx="581">
                  <c:v>-6.9377745989578077E-2</c:v>
                </c:pt>
                <c:pt idx="582">
                  <c:v>-6.8458158782057854E-2</c:v>
                </c:pt>
                <c:pt idx="583">
                  <c:v>-5.9977521201593997E-2</c:v>
                </c:pt>
                <c:pt idx="584">
                  <c:v>-5.2416470828650349E-2</c:v>
                </c:pt>
                <c:pt idx="585">
                  <c:v>-4.2811893327883904E-2</c:v>
                </c:pt>
                <c:pt idx="586">
                  <c:v>-4.8738121998569632E-2</c:v>
                </c:pt>
                <c:pt idx="587">
                  <c:v>-2.7689792581996605E-2</c:v>
                </c:pt>
                <c:pt idx="588">
                  <c:v>-2.6361499948911803E-2</c:v>
                </c:pt>
                <c:pt idx="589">
                  <c:v>-1.1341575559415545E-2</c:v>
                </c:pt>
                <c:pt idx="590">
                  <c:v>-1.6756922448145504E-2</c:v>
                </c:pt>
                <c:pt idx="591">
                  <c:v>-7.2545213037703889E-3</c:v>
                </c:pt>
                <c:pt idx="592">
                  <c:v>-9.6045775007662995E-3</c:v>
                </c:pt>
                <c:pt idx="593">
                  <c:v>-1.6654746091754467E-2</c:v>
                </c:pt>
                <c:pt idx="594">
                  <c:v>-2.2478798406048869E-2</c:v>
                </c:pt>
                <c:pt idx="595">
                  <c:v>-2.6463676305302986E-2</c:v>
                </c:pt>
                <c:pt idx="596">
                  <c:v>-2.8302850720343414E-2</c:v>
                </c:pt>
                <c:pt idx="597">
                  <c:v>-1.9617860427097185E-2</c:v>
                </c:pt>
                <c:pt idx="598">
                  <c:v>-1.0524164708286514E-2</c:v>
                </c:pt>
                <c:pt idx="599">
                  <c:v>1.3282926330846576E-3</c:v>
                </c:pt>
                <c:pt idx="600">
                  <c:v>-4.3935833248187062E-3</c:v>
                </c:pt>
                <c:pt idx="601">
                  <c:v>1.399816082558486E-2</c:v>
                </c:pt>
                <c:pt idx="602">
                  <c:v>1.3078573618064792E-2</c:v>
                </c:pt>
                <c:pt idx="603">
                  <c:v>-8.4806375804638637E-3</c:v>
                </c:pt>
                <c:pt idx="604">
                  <c:v>-2.4420149177480335E-2</c:v>
                </c:pt>
                <c:pt idx="605">
                  <c:v>-3.1061612342903916E-2</c:v>
                </c:pt>
                <c:pt idx="606">
                  <c:v>-2.7485439869214239E-2</c:v>
                </c:pt>
                <c:pt idx="607">
                  <c:v>-1.8391744150403712E-2</c:v>
                </c:pt>
                <c:pt idx="608">
                  <c:v>-1.4406866251149593E-2</c:v>
                </c:pt>
                <c:pt idx="609">
                  <c:v>-6.5392868090323958E-3</c:v>
                </c:pt>
                <c:pt idx="610">
                  <c:v>-1.3282926330847157E-2</c:v>
                </c:pt>
                <c:pt idx="611">
                  <c:v>1.1341575559415545E-2</c:v>
                </c:pt>
                <c:pt idx="612">
                  <c:v>2.2172269336875463E-2</c:v>
                </c:pt>
                <c:pt idx="613">
                  <c:v>3.2083375906815169E-2</c:v>
                </c:pt>
                <c:pt idx="614">
                  <c:v>3.1879023194032803E-2</c:v>
                </c:pt>
                <c:pt idx="615">
                  <c:v>3.8724839072238601E-2</c:v>
                </c:pt>
                <c:pt idx="616">
                  <c:v>2.0946153060181844E-2</c:v>
                </c:pt>
                <c:pt idx="617">
                  <c:v>2.8864820680494417E-2</c:v>
                </c:pt>
                <c:pt idx="618">
                  <c:v>3.9542249923367634E-2</c:v>
                </c:pt>
                <c:pt idx="619">
                  <c:v>2.8711556145907858E-2</c:v>
                </c:pt>
                <c:pt idx="620">
                  <c:v>4.5570654950444399E-2</c:v>
                </c:pt>
                <c:pt idx="621">
                  <c:v>4.3527127822621747E-2</c:v>
                </c:pt>
                <c:pt idx="622">
                  <c:v>3.4637784816593443E-2</c:v>
                </c:pt>
                <c:pt idx="623">
                  <c:v>3.7805251864718385E-2</c:v>
                </c:pt>
                <c:pt idx="624">
                  <c:v>3.4535608460202261E-2</c:v>
                </c:pt>
                <c:pt idx="625">
                  <c:v>2.9733319709819111E-2</c:v>
                </c:pt>
                <c:pt idx="626">
                  <c:v>3.9440073566976597E-2</c:v>
                </c:pt>
                <c:pt idx="627">
                  <c:v>5.1599059977521171E-2</c:v>
                </c:pt>
                <c:pt idx="628">
                  <c:v>5.0168590988045332E-2</c:v>
                </c:pt>
                <c:pt idx="629">
                  <c:v>5.0577296413609772E-2</c:v>
                </c:pt>
                <c:pt idx="630">
                  <c:v>3.0755083273730364E-2</c:v>
                </c:pt>
                <c:pt idx="631">
                  <c:v>4.046183713088785E-2</c:v>
                </c:pt>
                <c:pt idx="632">
                  <c:v>2.9528966997036891E-2</c:v>
                </c:pt>
                <c:pt idx="633">
                  <c:v>3.1265965055686136E-2</c:v>
                </c:pt>
                <c:pt idx="634">
                  <c:v>3.8213957290282971E-2</c:v>
                </c:pt>
                <c:pt idx="635">
                  <c:v>3.8111780933891788E-2</c:v>
                </c:pt>
                <c:pt idx="636">
                  <c:v>3.3411668539899825E-2</c:v>
                </c:pt>
                <c:pt idx="637">
                  <c:v>2.2683151118831089E-2</c:v>
                </c:pt>
                <c:pt idx="638">
                  <c:v>1.2874220905282424E-2</c:v>
                </c:pt>
                <c:pt idx="639">
                  <c:v>-1.8596096863185932E-2</c:v>
                </c:pt>
                <c:pt idx="640">
                  <c:v>-1.706345151731891E-2</c:v>
                </c:pt>
                <c:pt idx="641">
                  <c:v>6.0284050270766236E-3</c:v>
                </c:pt>
                <c:pt idx="642">
                  <c:v>1.3078573618064792E-2</c:v>
                </c:pt>
                <c:pt idx="643">
                  <c:v>1.2158986410544576E-2</c:v>
                </c:pt>
                <c:pt idx="644">
                  <c:v>8.2762848676816419E-3</c:v>
                </c:pt>
                <c:pt idx="645">
                  <c:v>7.5610503729436479E-3</c:v>
                </c:pt>
                <c:pt idx="646">
                  <c:v>8.6849902932460837E-3</c:v>
                </c:pt>
                <c:pt idx="647">
                  <c:v>3.6783488300807135E-3</c:v>
                </c:pt>
                <c:pt idx="648">
                  <c:v>4.8022887503831498E-3</c:v>
                </c:pt>
                <c:pt idx="649">
                  <c:v>3.0448554204556961E-2</c:v>
                </c:pt>
                <c:pt idx="650">
                  <c:v>4.0870542556452436E-2</c:v>
                </c:pt>
                <c:pt idx="651">
                  <c:v>3.4739961172984481E-2</c:v>
                </c:pt>
                <c:pt idx="652">
                  <c:v>4.0870542556452436E-2</c:v>
                </c:pt>
                <c:pt idx="653">
                  <c:v>3.5863901093286916E-2</c:v>
                </c:pt>
                <c:pt idx="654">
                  <c:v>2.8507203433125492E-2</c:v>
                </c:pt>
                <c:pt idx="655">
                  <c:v>1.4202513538367227E-2</c:v>
                </c:pt>
                <c:pt idx="656">
                  <c:v>6.0284050270766236E-3</c:v>
                </c:pt>
                <c:pt idx="657">
                  <c:v>9.1958720752006941E-4</c:v>
                </c:pt>
                <c:pt idx="658">
                  <c:v>1.3078573618064792E-2</c:v>
                </c:pt>
                <c:pt idx="659">
                  <c:v>5.1088178195562637E-4</c:v>
                </c:pt>
                <c:pt idx="660">
                  <c:v>3.5761724736895302E-3</c:v>
                </c:pt>
                <c:pt idx="661">
                  <c:v>2.1048329416573027E-2</c:v>
                </c:pt>
                <c:pt idx="662">
                  <c:v>1.6654746091754321E-2</c:v>
                </c:pt>
                <c:pt idx="663">
                  <c:v>-3.576172473689675E-3</c:v>
                </c:pt>
                <c:pt idx="664">
                  <c:v>-2.3500561969960559E-3</c:v>
                </c:pt>
                <c:pt idx="665">
                  <c:v>-1.2261162766936196E-3</c:v>
                </c:pt>
                <c:pt idx="666">
                  <c:v>6.7436395218146167E-3</c:v>
                </c:pt>
                <c:pt idx="667">
                  <c:v>5.8240523142944027E-3</c:v>
                </c:pt>
                <c:pt idx="668">
                  <c:v>1.7778686012056757E-2</c:v>
                </c:pt>
                <c:pt idx="669">
                  <c:v>2.5237560028609368E-2</c:v>
                </c:pt>
                <c:pt idx="670">
                  <c:v>5.1394707264738951E-2</c:v>
                </c:pt>
                <c:pt idx="671">
                  <c:v>7.8062736282824161E-2</c:v>
                </c:pt>
                <c:pt idx="672">
                  <c:v>9.4206600592622855E-2</c:v>
                </c:pt>
                <c:pt idx="673">
                  <c:v>7.9901910697864439E-2</c:v>
                </c:pt>
                <c:pt idx="674">
                  <c:v>7.5712680085828099E-2</c:v>
                </c:pt>
                <c:pt idx="675">
                  <c:v>8.9608664555021922E-2</c:v>
                </c:pt>
                <c:pt idx="676">
                  <c:v>8.4295494022683146E-2</c:v>
                </c:pt>
                <c:pt idx="677">
                  <c:v>7.9288852559517634E-2</c:v>
                </c:pt>
                <c:pt idx="678">
                  <c:v>9.2980484315929229E-2</c:v>
                </c:pt>
                <c:pt idx="679">
                  <c:v>9.0323899049759765E-2</c:v>
                </c:pt>
                <c:pt idx="680">
                  <c:v>9.5024011443751888E-2</c:v>
                </c:pt>
                <c:pt idx="681">
                  <c:v>9.5432716869316328E-2</c:v>
                </c:pt>
                <c:pt idx="682">
                  <c:v>6.999080412792473E-2</c:v>
                </c:pt>
                <c:pt idx="683">
                  <c:v>6.2225401042198723E-2</c:v>
                </c:pt>
                <c:pt idx="684">
                  <c:v>0.16951057525288638</c:v>
                </c:pt>
                <c:pt idx="685">
                  <c:v>0.17053233881679777</c:v>
                </c:pt>
                <c:pt idx="686">
                  <c:v>0.16777357719423727</c:v>
                </c:pt>
                <c:pt idx="687">
                  <c:v>0.152038418310003</c:v>
                </c:pt>
                <c:pt idx="688">
                  <c:v>0.13895984469193823</c:v>
                </c:pt>
                <c:pt idx="689">
                  <c:v>0.11719628078062734</c:v>
                </c:pt>
                <c:pt idx="690">
                  <c:v>0.11668539899867172</c:v>
                </c:pt>
                <c:pt idx="691">
                  <c:v>0.10544599979564721</c:v>
                </c:pt>
                <c:pt idx="692">
                  <c:v>9.3797895167058262E-2</c:v>
                </c:pt>
                <c:pt idx="693">
                  <c:v>9.4921835087360698E-2</c:v>
                </c:pt>
                <c:pt idx="694">
                  <c:v>0.10258506181669554</c:v>
                </c:pt>
                <c:pt idx="695">
                  <c:v>0.10667211607234084</c:v>
                </c:pt>
                <c:pt idx="696">
                  <c:v>9.8089302135485792E-2</c:v>
                </c:pt>
                <c:pt idx="697">
                  <c:v>9.3184837028711456E-2</c:v>
                </c:pt>
                <c:pt idx="698">
                  <c:v>7.8982323490344231E-2</c:v>
                </c:pt>
                <c:pt idx="699">
                  <c:v>8.0412792479820069E-2</c:v>
                </c:pt>
                <c:pt idx="700">
                  <c:v>7.0195156840706957E-2</c:v>
                </c:pt>
                <c:pt idx="701">
                  <c:v>6.958209870236029E-2</c:v>
                </c:pt>
                <c:pt idx="702">
                  <c:v>7.1829978542965162E-2</c:v>
                </c:pt>
                <c:pt idx="703">
                  <c:v>6.2634106467763309E-2</c:v>
                </c:pt>
                <c:pt idx="704">
                  <c:v>7.1319096761009393E-2</c:v>
                </c:pt>
                <c:pt idx="705">
                  <c:v>6.3962399100847972E-2</c:v>
                </c:pt>
                <c:pt idx="706">
                  <c:v>3.5250842954940111E-2</c:v>
                </c:pt>
                <c:pt idx="707">
                  <c:v>2.8098498007561049E-2</c:v>
                </c:pt>
                <c:pt idx="708">
                  <c:v>8.6849902932460837E-3</c:v>
                </c:pt>
                <c:pt idx="709">
                  <c:v>8.0719321548992744E-3</c:v>
                </c:pt>
                <c:pt idx="710">
                  <c:v>4.8022887503831498E-3</c:v>
                </c:pt>
                <c:pt idx="711">
                  <c:v>5.6196996015121809E-3</c:v>
                </c:pt>
                <c:pt idx="712">
                  <c:v>1.2772044548891385E-2</c:v>
                </c:pt>
                <c:pt idx="713">
                  <c:v>2.7281087156432019E-2</c:v>
                </c:pt>
                <c:pt idx="714">
                  <c:v>2.0230918565443852E-2</c:v>
                </c:pt>
                <c:pt idx="715">
                  <c:v>8.4806375804638637E-3</c:v>
                </c:pt>
                <c:pt idx="716">
                  <c:v>2.6157147236129583E-2</c:v>
                </c:pt>
                <c:pt idx="717">
                  <c:v>1.5019924389496259E-2</c:v>
                </c:pt>
                <c:pt idx="718">
                  <c:v>1.6246040666189732E-2</c:v>
                </c:pt>
                <c:pt idx="719">
                  <c:v>1.2363339123326798E-2</c:v>
                </c:pt>
                <c:pt idx="720">
                  <c:v>1.54286298150607E-2</c:v>
                </c:pt>
                <c:pt idx="721">
                  <c:v>2.4828854603044778E-2</c:v>
                </c:pt>
                <c:pt idx="722">
                  <c:v>4.7307653009093648E-2</c:v>
                </c:pt>
                <c:pt idx="723">
                  <c:v>5.5890466945948694E-2</c:v>
                </c:pt>
                <c:pt idx="724">
                  <c:v>7.2749565750485232E-2</c:v>
                </c:pt>
                <c:pt idx="725">
                  <c:v>6.8253806069275488E-2</c:v>
                </c:pt>
                <c:pt idx="726">
                  <c:v>5.2518647185041387E-2</c:v>
                </c:pt>
                <c:pt idx="727">
                  <c:v>3.6374782875242692E-2</c:v>
                </c:pt>
                <c:pt idx="728">
                  <c:v>4.3118422397057307E-2</c:v>
                </c:pt>
                <c:pt idx="729">
                  <c:v>4.6694594870746835E-2</c:v>
                </c:pt>
                <c:pt idx="730">
                  <c:v>3.8111780933891788E-2</c:v>
                </c:pt>
                <c:pt idx="731">
                  <c:v>5.7627465004597936E-2</c:v>
                </c:pt>
                <c:pt idx="732">
                  <c:v>7.050168590988036E-2</c:v>
                </c:pt>
                <c:pt idx="733">
                  <c:v>7.060386226627155E-2</c:v>
                </c:pt>
                <c:pt idx="734">
                  <c:v>9.4308776949013892E-2</c:v>
                </c:pt>
                <c:pt idx="735">
                  <c:v>9.8804536630223774E-2</c:v>
                </c:pt>
                <c:pt idx="736">
                  <c:v>0.11372228466332886</c:v>
                </c:pt>
                <c:pt idx="737">
                  <c:v>0.10330029631143352</c:v>
                </c:pt>
                <c:pt idx="738">
                  <c:v>0.10881781955655452</c:v>
                </c:pt>
                <c:pt idx="739">
                  <c:v>9.4206600592622855E-2</c:v>
                </c:pt>
                <c:pt idx="740">
                  <c:v>8.358025952794515E-2</c:v>
                </c:pt>
                <c:pt idx="741">
                  <c:v>8.6134668437723425E-2</c:v>
                </c:pt>
                <c:pt idx="742">
                  <c:v>9.1498927148257872E-2</c:v>
                </c:pt>
                <c:pt idx="743">
                  <c:v>7.3056094819658635E-2</c:v>
                </c:pt>
                <c:pt idx="744">
                  <c:v>6.5699397159497214E-2</c:v>
                </c:pt>
                <c:pt idx="745">
                  <c:v>0.11525493000919587</c:v>
                </c:pt>
                <c:pt idx="746">
                  <c:v>0.12383774394605078</c:v>
                </c:pt>
                <c:pt idx="747">
                  <c:v>0.1151527536528047</c:v>
                </c:pt>
                <c:pt idx="748">
                  <c:v>0.10759170327986105</c:v>
                </c:pt>
                <c:pt idx="749">
                  <c:v>0.11392663737611107</c:v>
                </c:pt>
                <c:pt idx="750">
                  <c:v>0.11127005210994176</c:v>
                </c:pt>
                <c:pt idx="751">
                  <c:v>9.3082660672320419E-2</c:v>
                </c:pt>
                <c:pt idx="752">
                  <c:v>8.9608664555021922E-2</c:v>
                </c:pt>
                <c:pt idx="753">
                  <c:v>8.5215081230203216E-2</c:v>
                </c:pt>
                <c:pt idx="754">
                  <c:v>7.3260447532441E-2</c:v>
                </c:pt>
                <c:pt idx="755">
                  <c:v>6.5290691733932774E-2</c:v>
                </c:pt>
                <c:pt idx="756">
                  <c:v>7.2851742106876421E-2</c:v>
                </c:pt>
                <c:pt idx="757">
                  <c:v>9.0732604475324358E-2</c:v>
                </c:pt>
                <c:pt idx="758">
                  <c:v>9.5637069582098694E-2</c:v>
                </c:pt>
                <c:pt idx="759">
                  <c:v>8.1536732400122505E-2</c:v>
                </c:pt>
                <c:pt idx="760">
                  <c:v>8.6134668437723425E-2</c:v>
                </c:pt>
                <c:pt idx="761">
                  <c:v>8.3069377745989534E-2</c:v>
                </c:pt>
                <c:pt idx="762">
                  <c:v>7.0195156840706957E-2</c:v>
                </c:pt>
                <c:pt idx="763">
                  <c:v>9.0119546336977552E-2</c:v>
                </c:pt>
                <c:pt idx="764">
                  <c:v>6.7027689792582015E-2</c:v>
                </c:pt>
                <c:pt idx="765">
                  <c:v>6.7334218861755279E-2</c:v>
                </c:pt>
                <c:pt idx="766">
                  <c:v>3.0244201491774737E-2</c:v>
                </c:pt>
                <c:pt idx="767">
                  <c:v>1.3589455400020416E-2</c:v>
                </c:pt>
                <c:pt idx="768">
                  <c:v>1.9413507714314819E-2</c:v>
                </c:pt>
                <c:pt idx="769">
                  <c:v>7.458874016552465E-3</c:v>
                </c:pt>
                <c:pt idx="770">
                  <c:v>1.3589455400020416E-2</c:v>
                </c:pt>
                <c:pt idx="771">
                  <c:v>4.0870542556451566E-3</c:v>
                </c:pt>
                <c:pt idx="772">
                  <c:v>-1.1239399203024361E-3</c:v>
                </c:pt>
                <c:pt idx="773">
                  <c:v>8.1741085112904573E-3</c:v>
                </c:pt>
                <c:pt idx="774">
                  <c:v>1.3282926330846576E-3</c:v>
                </c:pt>
                <c:pt idx="775">
                  <c:v>4.3935833248185613E-3</c:v>
                </c:pt>
                <c:pt idx="776">
                  <c:v>9.8089302135485213E-3</c:v>
                </c:pt>
                <c:pt idx="777">
                  <c:v>2.1661387554919691E-2</c:v>
                </c:pt>
                <c:pt idx="778">
                  <c:v>4.414018596096856E-2</c:v>
                </c:pt>
                <c:pt idx="779">
                  <c:v>4.3322775109839527E-2</c:v>
                </c:pt>
                <c:pt idx="780">
                  <c:v>4.9351180136916299E-2</c:v>
                </c:pt>
                <c:pt idx="781">
                  <c:v>4.0053131705323403E-2</c:v>
                </c:pt>
                <c:pt idx="782">
                  <c:v>5.9977521201593852E-2</c:v>
                </c:pt>
                <c:pt idx="783">
                  <c:v>4.0870542556452436E-2</c:v>
                </c:pt>
                <c:pt idx="784">
                  <c:v>4.3016246040666124E-2</c:v>
                </c:pt>
                <c:pt idx="785">
                  <c:v>5.8036170430162383E-2</c:v>
                </c:pt>
                <c:pt idx="786">
                  <c:v>7.3362623888832051E-2</c:v>
                </c:pt>
                <c:pt idx="787">
                  <c:v>5.6196996015122097E-2</c:v>
                </c:pt>
                <c:pt idx="788">
                  <c:v>4.4242362317359743E-2</c:v>
                </c:pt>
                <c:pt idx="789">
                  <c:v>8.0719321548992744E-3</c:v>
                </c:pt>
                <c:pt idx="790">
                  <c:v>8.0719321548992744E-3</c:v>
                </c:pt>
                <c:pt idx="791">
                  <c:v>1.726780423010113E-2</c:v>
                </c:pt>
                <c:pt idx="792">
                  <c:v>1.6859098804536541E-2</c:v>
                </c:pt>
                <c:pt idx="793">
                  <c:v>5.7218759579033638E-3</c:v>
                </c:pt>
                <c:pt idx="794">
                  <c:v>4.5979360376007831E-3</c:v>
                </c:pt>
                <c:pt idx="795">
                  <c:v>8.1741085112903126E-4</c:v>
                </c:pt>
                <c:pt idx="796">
                  <c:v>-9.1958720752018559E-3</c:v>
                </c:pt>
                <c:pt idx="797">
                  <c:v>-8.174108511290603E-3</c:v>
                </c:pt>
                <c:pt idx="798">
                  <c:v>-4.0870542556458822E-4</c:v>
                </c:pt>
                <c:pt idx="799">
                  <c:v>-4.597936037600928E-3</c:v>
                </c:pt>
                <c:pt idx="800">
                  <c:v>-5.0066414631655164E-3</c:v>
                </c:pt>
                <c:pt idx="801">
                  <c:v>-1.6450393378972101E-2</c:v>
                </c:pt>
                <c:pt idx="802">
                  <c:v>-6.3758046388065898E-2</c:v>
                </c:pt>
                <c:pt idx="803">
                  <c:v>-5.2314294472259167E-2</c:v>
                </c:pt>
                <c:pt idx="804">
                  <c:v>-7.5814856442219289E-2</c:v>
                </c:pt>
                <c:pt idx="805">
                  <c:v>-6.1407990191069836E-2</c:v>
                </c:pt>
                <c:pt idx="806">
                  <c:v>-0.13477061407990187</c:v>
                </c:pt>
                <c:pt idx="807">
                  <c:v>-0.13579237764381327</c:v>
                </c:pt>
                <c:pt idx="808">
                  <c:v>-0.11004393583324829</c:v>
                </c:pt>
                <c:pt idx="809">
                  <c:v>-0.11525493000919587</c:v>
                </c:pt>
                <c:pt idx="810">
                  <c:v>-0.11004393583324829</c:v>
                </c:pt>
                <c:pt idx="811">
                  <c:v>-0.12864003269643406</c:v>
                </c:pt>
                <c:pt idx="812">
                  <c:v>-0.12240727495657508</c:v>
                </c:pt>
                <c:pt idx="813">
                  <c:v>-0.12935526719117207</c:v>
                </c:pt>
                <c:pt idx="814">
                  <c:v>-0.14417083886788595</c:v>
                </c:pt>
                <c:pt idx="815">
                  <c:v>-9.4615306018187434E-2</c:v>
                </c:pt>
                <c:pt idx="816">
                  <c:v>-0.11321140288137323</c:v>
                </c:pt>
                <c:pt idx="817">
                  <c:v>-0.10575252886482077</c:v>
                </c:pt>
                <c:pt idx="818">
                  <c:v>-9.1039133544497913E-2</c:v>
                </c:pt>
                <c:pt idx="819">
                  <c:v>-9.165219168284458E-2</c:v>
                </c:pt>
                <c:pt idx="820">
                  <c:v>-0.11750280984980076</c:v>
                </c:pt>
                <c:pt idx="821">
                  <c:v>-8.684990293246142E-2</c:v>
                </c:pt>
                <c:pt idx="822">
                  <c:v>-0.11239399203024419</c:v>
                </c:pt>
                <c:pt idx="823">
                  <c:v>-0.11913763155205896</c:v>
                </c:pt>
                <c:pt idx="824">
                  <c:v>-0.11045264125881273</c:v>
                </c:pt>
                <c:pt idx="825">
                  <c:v>-0.11075917032798613</c:v>
                </c:pt>
                <c:pt idx="826">
                  <c:v>-8.7054255645243786E-2</c:v>
                </c:pt>
                <c:pt idx="827">
                  <c:v>-7.9186676203126596E-2</c:v>
                </c:pt>
                <c:pt idx="828">
                  <c:v>-9.5637069582098694E-2</c:v>
                </c:pt>
                <c:pt idx="829">
                  <c:v>-0.12516603657913558</c:v>
                </c:pt>
                <c:pt idx="830">
                  <c:v>-0.1390620210483294</c:v>
                </c:pt>
                <c:pt idx="831">
                  <c:v>-0.11545928272197825</c:v>
                </c:pt>
                <c:pt idx="832">
                  <c:v>-0.10994175947685711</c:v>
                </c:pt>
                <c:pt idx="833">
                  <c:v>-0.13885766833554719</c:v>
                </c:pt>
                <c:pt idx="834">
                  <c:v>-0.13344232144681722</c:v>
                </c:pt>
                <c:pt idx="835">
                  <c:v>-0.13998160825584963</c:v>
                </c:pt>
                <c:pt idx="836">
                  <c:v>-0.13456626136711966</c:v>
                </c:pt>
                <c:pt idx="837">
                  <c:v>-9.4717482374578624E-2</c:v>
                </c:pt>
                <c:pt idx="838">
                  <c:v>-7.2340860324920792E-2</c:v>
                </c:pt>
                <c:pt idx="839">
                  <c:v>-5.8547052212118152E-2</c:v>
                </c:pt>
                <c:pt idx="840">
                  <c:v>-6.7027689792582015E-2</c:v>
                </c:pt>
                <c:pt idx="841">
                  <c:v>-5.7729641360989126E-2</c:v>
                </c:pt>
                <c:pt idx="842">
                  <c:v>-5.282517625421479E-2</c:v>
                </c:pt>
                <c:pt idx="843">
                  <c:v>-0.1024828854603045</c:v>
                </c:pt>
                <c:pt idx="844">
                  <c:v>-8.9915193624195477E-2</c:v>
                </c:pt>
                <c:pt idx="845">
                  <c:v>-9.3797895167058415E-2</c:v>
                </c:pt>
                <c:pt idx="846">
                  <c:v>-8.593031572494135E-2</c:v>
                </c:pt>
                <c:pt idx="847">
                  <c:v>-9.7680596709921338E-2</c:v>
                </c:pt>
                <c:pt idx="848">
                  <c:v>-0.13640543578216008</c:v>
                </c:pt>
                <c:pt idx="849">
                  <c:v>-0.15254930009195877</c:v>
                </c:pt>
                <c:pt idx="850">
                  <c:v>-0.12741391641974045</c:v>
                </c:pt>
                <c:pt idx="851">
                  <c:v>-0.14100337181976103</c:v>
                </c:pt>
                <c:pt idx="852">
                  <c:v>-0.14774701134157564</c:v>
                </c:pt>
                <c:pt idx="853">
                  <c:v>-0.14049249003780526</c:v>
                </c:pt>
                <c:pt idx="854">
                  <c:v>-0.14110554817615206</c:v>
                </c:pt>
                <c:pt idx="855">
                  <c:v>-0.10708082149790542</c:v>
                </c:pt>
                <c:pt idx="856">
                  <c:v>-0.12077245325431703</c:v>
                </c:pt>
                <c:pt idx="857">
                  <c:v>-0.13466843772351084</c:v>
                </c:pt>
                <c:pt idx="858">
                  <c:v>-0.13201185245734137</c:v>
                </c:pt>
                <c:pt idx="859">
                  <c:v>-0.11188311024828856</c:v>
                </c:pt>
                <c:pt idx="860">
                  <c:v>-9.5228364156534254E-2</c:v>
                </c:pt>
                <c:pt idx="861">
                  <c:v>-9.7271891284356898E-2</c:v>
                </c:pt>
                <c:pt idx="862">
                  <c:v>-8.6543373863288017E-2</c:v>
                </c:pt>
                <c:pt idx="863">
                  <c:v>-8.8995606416675255E-2</c:v>
                </c:pt>
                <c:pt idx="864">
                  <c:v>-9.7680596709921338E-2</c:v>
                </c:pt>
                <c:pt idx="865">
                  <c:v>-0.10830693777459904</c:v>
                </c:pt>
                <c:pt idx="866">
                  <c:v>-0.11627669357310727</c:v>
                </c:pt>
                <c:pt idx="867">
                  <c:v>-0.13313579237764381</c:v>
                </c:pt>
                <c:pt idx="868">
                  <c:v>-0.12414427301522434</c:v>
                </c:pt>
                <c:pt idx="869">
                  <c:v>-0.12404209665883315</c:v>
                </c:pt>
                <c:pt idx="870">
                  <c:v>-0.11229181567385316</c:v>
                </c:pt>
                <c:pt idx="871">
                  <c:v>-0.10830693777459904</c:v>
                </c:pt>
                <c:pt idx="872">
                  <c:v>-0.14468172064984172</c:v>
                </c:pt>
                <c:pt idx="873">
                  <c:v>-0.13242055788290596</c:v>
                </c:pt>
                <c:pt idx="874">
                  <c:v>-0.13374885051599064</c:v>
                </c:pt>
                <c:pt idx="875">
                  <c:v>-0.13487279043629308</c:v>
                </c:pt>
                <c:pt idx="876">
                  <c:v>-0.15234494737917656</c:v>
                </c:pt>
                <c:pt idx="877">
                  <c:v>-0.17942168182282622</c:v>
                </c:pt>
                <c:pt idx="878">
                  <c:v>-0.16726269541228164</c:v>
                </c:pt>
                <c:pt idx="879">
                  <c:v>-0.14590783692653519</c:v>
                </c:pt>
                <c:pt idx="880">
                  <c:v>-0.14641871870849082</c:v>
                </c:pt>
                <c:pt idx="881">
                  <c:v>-0.14917748033105147</c:v>
                </c:pt>
                <c:pt idx="882">
                  <c:v>-0.15653417799121291</c:v>
                </c:pt>
                <c:pt idx="883">
                  <c:v>-0.18023909267395524</c:v>
                </c:pt>
                <c:pt idx="884">
                  <c:v>-0.18647185041381423</c:v>
                </c:pt>
                <c:pt idx="885">
                  <c:v>-0.20098089302135486</c:v>
                </c:pt>
                <c:pt idx="886">
                  <c:v>-0.20384183100030656</c:v>
                </c:pt>
                <c:pt idx="887">
                  <c:v>-0.2054766527025646</c:v>
                </c:pt>
                <c:pt idx="888">
                  <c:v>-0.20404618371308877</c:v>
                </c:pt>
                <c:pt idx="889">
                  <c:v>-0.18994584653111274</c:v>
                </c:pt>
                <c:pt idx="890">
                  <c:v>-0.1903545519566773</c:v>
                </c:pt>
                <c:pt idx="891">
                  <c:v>-0.19423725349954024</c:v>
                </c:pt>
                <c:pt idx="892">
                  <c:v>-0.18749361397772563</c:v>
                </c:pt>
                <c:pt idx="893">
                  <c:v>-0.19015019924389495</c:v>
                </c:pt>
                <c:pt idx="894">
                  <c:v>-0.21947481352814963</c:v>
                </c:pt>
                <c:pt idx="895">
                  <c:v>-0.21906610810258503</c:v>
                </c:pt>
                <c:pt idx="896">
                  <c:v>-0.21998569531010526</c:v>
                </c:pt>
                <c:pt idx="897">
                  <c:v>-0.20629406355369365</c:v>
                </c:pt>
                <c:pt idx="898">
                  <c:v>-0.20190048022887508</c:v>
                </c:pt>
                <c:pt idx="899">
                  <c:v>-0.23163379993869418</c:v>
                </c:pt>
                <c:pt idx="900">
                  <c:v>-0.25104730765300914</c:v>
                </c:pt>
                <c:pt idx="901">
                  <c:v>-0.25452130377030763</c:v>
                </c:pt>
                <c:pt idx="902">
                  <c:v>-0.26565852661694084</c:v>
                </c:pt>
                <c:pt idx="903">
                  <c:v>-0.27505875140492492</c:v>
                </c:pt>
                <c:pt idx="904">
                  <c:v>-0.24195361193419848</c:v>
                </c:pt>
                <c:pt idx="905">
                  <c:v>-0.26116276693573109</c:v>
                </c:pt>
                <c:pt idx="906">
                  <c:v>-0.26065188515377546</c:v>
                </c:pt>
                <c:pt idx="907">
                  <c:v>-0.22683151118831105</c:v>
                </c:pt>
                <c:pt idx="908">
                  <c:v>-0.19372637171758461</c:v>
                </c:pt>
                <c:pt idx="909">
                  <c:v>-0.19822213139879435</c:v>
                </c:pt>
                <c:pt idx="910">
                  <c:v>-0.18800449575968126</c:v>
                </c:pt>
                <c:pt idx="911">
                  <c:v>-0.19301113722284663</c:v>
                </c:pt>
                <c:pt idx="912">
                  <c:v>-0.19229590272810879</c:v>
                </c:pt>
                <c:pt idx="913">
                  <c:v>-0.18851537754163689</c:v>
                </c:pt>
                <c:pt idx="914">
                  <c:v>-0.22059875344845206</c:v>
                </c:pt>
                <c:pt idx="915">
                  <c:v>-0.19791560232962097</c:v>
                </c:pt>
                <c:pt idx="916">
                  <c:v>-0.21620517012363349</c:v>
                </c:pt>
                <c:pt idx="917">
                  <c:v>-0.23888832124246459</c:v>
                </c:pt>
                <c:pt idx="918">
                  <c:v>-0.25942576887708185</c:v>
                </c:pt>
                <c:pt idx="919">
                  <c:v>-0.25697353632369474</c:v>
                </c:pt>
                <c:pt idx="920">
                  <c:v>-0.24982119137631553</c:v>
                </c:pt>
                <c:pt idx="921">
                  <c:v>-0.25012772044548892</c:v>
                </c:pt>
                <c:pt idx="922">
                  <c:v>-0.265045468478594</c:v>
                </c:pt>
                <c:pt idx="923">
                  <c:v>-0.27168693164401758</c:v>
                </c:pt>
                <c:pt idx="924">
                  <c:v>-0.24675590068458164</c:v>
                </c:pt>
                <c:pt idx="925">
                  <c:v>-0.26003882701542863</c:v>
                </c:pt>
                <c:pt idx="926">
                  <c:v>-0.22754674568304903</c:v>
                </c:pt>
                <c:pt idx="927">
                  <c:v>-0.28578726882599365</c:v>
                </c:pt>
                <c:pt idx="928">
                  <c:v>-0.28415244712373555</c:v>
                </c:pt>
                <c:pt idx="929">
                  <c:v>-0.26576070297333199</c:v>
                </c:pt>
                <c:pt idx="930">
                  <c:v>-0.24910595688157769</c:v>
                </c:pt>
                <c:pt idx="931">
                  <c:v>-0.21814652089506495</c:v>
                </c:pt>
                <c:pt idx="932">
                  <c:v>-0.2083375906815163</c:v>
                </c:pt>
                <c:pt idx="933">
                  <c:v>-0.16583222642280579</c:v>
                </c:pt>
                <c:pt idx="934">
                  <c:v>-0.24052314294472266</c:v>
                </c:pt>
                <c:pt idx="935">
                  <c:v>-0.22989680188004494</c:v>
                </c:pt>
                <c:pt idx="936">
                  <c:v>-0.23735567589659756</c:v>
                </c:pt>
                <c:pt idx="937">
                  <c:v>-0.21753346275671814</c:v>
                </c:pt>
                <c:pt idx="938">
                  <c:v>-0.2363339123326863</c:v>
                </c:pt>
                <c:pt idx="939">
                  <c:v>-0.22724021661387564</c:v>
                </c:pt>
                <c:pt idx="940">
                  <c:v>-0.20322877286195973</c:v>
                </c:pt>
                <c:pt idx="941">
                  <c:v>-0.20384183100030656</c:v>
                </c:pt>
                <c:pt idx="942">
                  <c:v>-0.19321548993562901</c:v>
                </c:pt>
                <c:pt idx="943">
                  <c:v>-0.18085215081230205</c:v>
                </c:pt>
                <c:pt idx="944">
                  <c:v>-0.17012363339123332</c:v>
                </c:pt>
                <c:pt idx="945">
                  <c:v>-0.18667620312659661</c:v>
                </c:pt>
                <c:pt idx="946">
                  <c:v>-0.18769796669050787</c:v>
                </c:pt>
                <c:pt idx="947">
                  <c:v>-0.17318892408296721</c:v>
                </c:pt>
                <c:pt idx="948">
                  <c:v>-0.18473485235516499</c:v>
                </c:pt>
                <c:pt idx="949">
                  <c:v>-0.17564115663635432</c:v>
                </c:pt>
                <c:pt idx="950">
                  <c:v>-0.1670583426994994</c:v>
                </c:pt>
                <c:pt idx="951">
                  <c:v>-0.15071012567691836</c:v>
                </c:pt>
                <c:pt idx="952">
                  <c:v>-0.14825789312353127</c:v>
                </c:pt>
                <c:pt idx="953">
                  <c:v>-0.14049249003780526</c:v>
                </c:pt>
                <c:pt idx="954">
                  <c:v>-9.992847655052621E-2</c:v>
                </c:pt>
                <c:pt idx="955">
                  <c:v>-6.5188515377541736E-2</c:v>
                </c:pt>
                <c:pt idx="956">
                  <c:v>-7.0501685909880513E-2</c:v>
                </c:pt>
                <c:pt idx="957">
                  <c:v>-6.9888627771533693E-2</c:v>
                </c:pt>
                <c:pt idx="958">
                  <c:v>-6.7845100643711048E-2</c:v>
                </c:pt>
                <c:pt idx="959">
                  <c:v>-9.6965362215183495E-2</c:v>
                </c:pt>
                <c:pt idx="960">
                  <c:v>-0.10646776335955861</c:v>
                </c:pt>
                <c:pt idx="961">
                  <c:v>-0.10983958312046592</c:v>
                </c:pt>
                <c:pt idx="962">
                  <c:v>-0.11903545519566777</c:v>
                </c:pt>
                <c:pt idx="963">
                  <c:v>-0.10197200367834887</c:v>
                </c:pt>
                <c:pt idx="964">
                  <c:v>-0.11249616838663538</c:v>
                </c:pt>
                <c:pt idx="965">
                  <c:v>-8.4499846735465511E-2</c:v>
                </c:pt>
                <c:pt idx="966">
                  <c:v>-0.10432205987534492</c:v>
                </c:pt>
                <c:pt idx="967">
                  <c:v>-0.1068764687851232</c:v>
                </c:pt>
                <c:pt idx="968">
                  <c:v>-0.15071012567691836</c:v>
                </c:pt>
                <c:pt idx="969">
                  <c:v>-0.18984367017472153</c:v>
                </c:pt>
                <c:pt idx="970">
                  <c:v>-0.15469500357617247</c:v>
                </c:pt>
                <c:pt idx="971">
                  <c:v>-0.10943087769490148</c:v>
                </c:pt>
                <c:pt idx="972">
                  <c:v>-0.10493511801369174</c:v>
                </c:pt>
                <c:pt idx="973">
                  <c:v>-0.14171860631449887</c:v>
                </c:pt>
                <c:pt idx="974">
                  <c:v>-0.13701849392050691</c:v>
                </c:pt>
                <c:pt idx="975">
                  <c:v>-8.0106263410646805E-2</c:v>
                </c:pt>
                <c:pt idx="976">
                  <c:v>-6.4779809951977144E-2</c:v>
                </c:pt>
                <c:pt idx="977">
                  <c:v>-5.210994175947694E-2</c:v>
                </c:pt>
                <c:pt idx="978">
                  <c:v>-7.8982323490344369E-2</c:v>
                </c:pt>
                <c:pt idx="979">
                  <c:v>-6.2123224685807686E-2</c:v>
                </c:pt>
                <c:pt idx="980">
                  <c:v>-5.4051292530908408E-2</c:v>
                </c:pt>
                <c:pt idx="981">
                  <c:v>-7.009298048431592E-2</c:v>
                </c:pt>
                <c:pt idx="982">
                  <c:v>-8.3988964953509743E-2</c:v>
                </c:pt>
                <c:pt idx="983">
                  <c:v>-4.8635945642178449E-2</c:v>
                </c:pt>
                <c:pt idx="984">
                  <c:v>-4.6285889445182395E-2</c:v>
                </c:pt>
                <c:pt idx="985">
                  <c:v>-4.9249003780525262E-2</c:v>
                </c:pt>
                <c:pt idx="986">
                  <c:v>-2.7485439869214239E-2</c:v>
                </c:pt>
                <c:pt idx="987">
                  <c:v>-3.4331255747420041E-2</c:v>
                </c:pt>
                <c:pt idx="988">
                  <c:v>-4.3118422397057307E-2</c:v>
                </c:pt>
                <c:pt idx="989">
                  <c:v>-4.2301011545928274E-2</c:v>
                </c:pt>
                <c:pt idx="990">
                  <c:v>-2.6157147236129583E-2</c:v>
                </c:pt>
                <c:pt idx="991">
                  <c:v>-7.5610503729437936E-3</c:v>
                </c:pt>
                <c:pt idx="992">
                  <c:v>-3.01420251353837E-2</c:v>
                </c:pt>
                <c:pt idx="993">
                  <c:v>-2.7383263512823202E-2</c:v>
                </c:pt>
                <c:pt idx="994">
                  <c:v>-2.9324614284254667E-2</c:v>
                </c:pt>
                <c:pt idx="995">
                  <c:v>-1.9720036783488371E-2</c:v>
                </c:pt>
                <c:pt idx="996">
                  <c:v>-1.4304689894758409E-3</c:v>
                </c:pt>
                <c:pt idx="997">
                  <c:v>9.093695718810673E-3</c:v>
                </c:pt>
                <c:pt idx="998">
                  <c:v>4.5979360376007831E-3</c:v>
                </c:pt>
                <c:pt idx="999">
                  <c:v>-6.7436395218147625E-3</c:v>
                </c:pt>
                <c:pt idx="1000">
                  <c:v>-2.6054970879738543E-2</c:v>
                </c:pt>
                <c:pt idx="1001">
                  <c:v>-2.3398385613569082E-2</c:v>
                </c:pt>
                <c:pt idx="1002">
                  <c:v>-8.7871666496372684E-3</c:v>
                </c:pt>
                <c:pt idx="1003">
                  <c:v>2.3500561969959106E-3</c:v>
                </c:pt>
                <c:pt idx="1004">
                  <c:v>-1.5939511597016474E-2</c:v>
                </c:pt>
                <c:pt idx="1005">
                  <c:v>-2.1967916624093243E-2</c:v>
                </c:pt>
                <c:pt idx="1006">
                  <c:v>-1.0217635639113109E-2</c:v>
                </c:pt>
                <c:pt idx="1007">
                  <c:v>-1.4304689894758409E-3</c:v>
                </c:pt>
                <c:pt idx="1008">
                  <c:v>2.2989680188004496E-2</c:v>
                </c:pt>
                <c:pt idx="1009">
                  <c:v>4.6285889445182395E-2</c:v>
                </c:pt>
                <c:pt idx="1010">
                  <c:v>6.1305813834678653E-2</c:v>
                </c:pt>
                <c:pt idx="1011">
                  <c:v>6.3042811893327902E-2</c:v>
                </c:pt>
                <c:pt idx="1012">
                  <c:v>8.3375906815162937E-2</c:v>
                </c:pt>
                <c:pt idx="1013">
                  <c:v>9.9111065699397038E-2</c:v>
                </c:pt>
                <c:pt idx="1014">
                  <c:v>0.13558802493103092</c:v>
                </c:pt>
                <c:pt idx="1015">
                  <c:v>0.12843567998365171</c:v>
                </c:pt>
                <c:pt idx="1016">
                  <c:v>0.1672626954122815</c:v>
                </c:pt>
                <c:pt idx="1017">
                  <c:v>0.19219372637171761</c:v>
                </c:pt>
                <c:pt idx="1018">
                  <c:v>0.19515684070706033</c:v>
                </c:pt>
                <c:pt idx="1019">
                  <c:v>0.1876979666905077</c:v>
                </c:pt>
                <c:pt idx="1020">
                  <c:v>0.18912843567998355</c:v>
                </c:pt>
                <c:pt idx="1021">
                  <c:v>0.18085215081230191</c:v>
                </c:pt>
                <c:pt idx="1022">
                  <c:v>0.16705834269949926</c:v>
                </c:pt>
                <c:pt idx="1023">
                  <c:v>0.14815571676714007</c:v>
                </c:pt>
                <c:pt idx="1024">
                  <c:v>0.14171860631449873</c:v>
                </c:pt>
                <c:pt idx="1025">
                  <c:v>0.12772044548891387</c:v>
                </c:pt>
                <c:pt idx="1026">
                  <c:v>0.10442423623173595</c:v>
                </c:pt>
                <c:pt idx="1027">
                  <c:v>0.10994175947685696</c:v>
                </c:pt>
                <c:pt idx="1028">
                  <c:v>0.16062123224685806</c:v>
                </c:pt>
                <c:pt idx="1029">
                  <c:v>0.17175845509349139</c:v>
                </c:pt>
                <c:pt idx="1030">
                  <c:v>0.17206498416266464</c:v>
                </c:pt>
                <c:pt idx="1031">
                  <c:v>0.18074997445591087</c:v>
                </c:pt>
                <c:pt idx="1032">
                  <c:v>0.19270460815367321</c:v>
                </c:pt>
                <c:pt idx="1033">
                  <c:v>0.17860427097169704</c:v>
                </c:pt>
                <c:pt idx="1034">
                  <c:v>0.1878001430468989</c:v>
                </c:pt>
                <c:pt idx="1035">
                  <c:v>0.18790231940329008</c:v>
                </c:pt>
                <c:pt idx="1036">
                  <c:v>0.15827117604986199</c:v>
                </c:pt>
                <c:pt idx="1037">
                  <c:v>0.13660978849494215</c:v>
                </c:pt>
                <c:pt idx="1038">
                  <c:v>0.1384489629099826</c:v>
                </c:pt>
                <c:pt idx="1039">
                  <c:v>0.11024828854603036</c:v>
                </c:pt>
                <c:pt idx="1040">
                  <c:v>0.12026157147236125</c:v>
                </c:pt>
                <c:pt idx="1041">
                  <c:v>0.13139879431899457</c:v>
                </c:pt>
                <c:pt idx="1042">
                  <c:v>0.13068355982425658</c:v>
                </c:pt>
                <c:pt idx="1043">
                  <c:v>0.164503933789721</c:v>
                </c:pt>
                <c:pt idx="1044">
                  <c:v>0.16051905589046686</c:v>
                </c:pt>
                <c:pt idx="1045">
                  <c:v>0.13875549197915599</c:v>
                </c:pt>
                <c:pt idx="1046">
                  <c:v>0.1319096761009502</c:v>
                </c:pt>
                <c:pt idx="1047">
                  <c:v>0.15357106365587003</c:v>
                </c:pt>
                <c:pt idx="1048">
                  <c:v>0.14968836211300696</c:v>
                </c:pt>
                <c:pt idx="1049">
                  <c:v>0.14672524777766424</c:v>
                </c:pt>
                <c:pt idx="1050">
                  <c:v>0.14304689894758352</c:v>
                </c:pt>
                <c:pt idx="1051">
                  <c:v>0.14151425360171649</c:v>
                </c:pt>
                <c:pt idx="1052">
                  <c:v>0.13865331562276481</c:v>
                </c:pt>
                <c:pt idx="1053">
                  <c:v>0.15714723612955955</c:v>
                </c:pt>
                <c:pt idx="1054">
                  <c:v>0.16613875549197907</c:v>
                </c:pt>
                <c:pt idx="1055">
                  <c:v>0.17666292020026556</c:v>
                </c:pt>
                <c:pt idx="1056">
                  <c:v>0.19454378256871352</c:v>
                </c:pt>
                <c:pt idx="1057">
                  <c:v>0.14601001328292623</c:v>
                </c:pt>
                <c:pt idx="1058">
                  <c:v>0.15060794932052718</c:v>
                </c:pt>
                <c:pt idx="1059">
                  <c:v>0.13875549197915599</c:v>
                </c:pt>
                <c:pt idx="1060">
                  <c:v>0.12189639317461931</c:v>
                </c:pt>
                <c:pt idx="1061">
                  <c:v>8.3784612240727377E-2</c:v>
                </c:pt>
                <c:pt idx="1062">
                  <c:v>0.15663635434760395</c:v>
                </c:pt>
                <c:pt idx="1063">
                  <c:v>0.15980382139572902</c:v>
                </c:pt>
                <c:pt idx="1064">
                  <c:v>0.17421068764687847</c:v>
                </c:pt>
                <c:pt idx="1065">
                  <c:v>0.17206498416266464</c:v>
                </c:pt>
                <c:pt idx="1066">
                  <c:v>0.17043016246040657</c:v>
                </c:pt>
                <c:pt idx="1067">
                  <c:v>0.16930622254010413</c:v>
                </c:pt>
                <c:pt idx="1068">
                  <c:v>0.16337999386941857</c:v>
                </c:pt>
                <c:pt idx="1069">
                  <c:v>0.15959946868294667</c:v>
                </c:pt>
                <c:pt idx="1070">
                  <c:v>0.15837335240625319</c:v>
                </c:pt>
                <c:pt idx="1071">
                  <c:v>0.13875549197915599</c:v>
                </c:pt>
                <c:pt idx="1072">
                  <c:v>0.14304689894758352</c:v>
                </c:pt>
                <c:pt idx="1073">
                  <c:v>0.13170532338816798</c:v>
                </c:pt>
                <c:pt idx="1074">
                  <c:v>0.13415755594155507</c:v>
                </c:pt>
                <c:pt idx="1075">
                  <c:v>0.13354449780320826</c:v>
                </c:pt>
                <c:pt idx="1076">
                  <c:v>0.13640543578215994</c:v>
                </c:pt>
                <c:pt idx="1077">
                  <c:v>0.14652089506488186</c:v>
                </c:pt>
                <c:pt idx="1078">
                  <c:v>0.14069684275058747</c:v>
                </c:pt>
                <c:pt idx="1079">
                  <c:v>0.13262491059568804</c:v>
                </c:pt>
                <c:pt idx="1080">
                  <c:v>0.13885766833554702</c:v>
                </c:pt>
                <c:pt idx="1081">
                  <c:v>0.15377541636865225</c:v>
                </c:pt>
                <c:pt idx="1082">
                  <c:v>0.12710738735056704</c:v>
                </c:pt>
                <c:pt idx="1083">
                  <c:v>0.14611218963931744</c:v>
                </c:pt>
                <c:pt idx="1084">
                  <c:v>0.14141207724532531</c:v>
                </c:pt>
                <c:pt idx="1085">
                  <c:v>0.16154081945437826</c:v>
                </c:pt>
                <c:pt idx="1086">
                  <c:v>0.16593440277919683</c:v>
                </c:pt>
                <c:pt idx="1087">
                  <c:v>0.16624093184837024</c:v>
                </c:pt>
                <c:pt idx="1088">
                  <c:v>0.15530806171451914</c:v>
                </c:pt>
                <c:pt idx="1089">
                  <c:v>0.14662307142127307</c:v>
                </c:pt>
                <c:pt idx="1090">
                  <c:v>0.14253601716562775</c:v>
                </c:pt>
                <c:pt idx="1091">
                  <c:v>0.15878205783181762</c:v>
                </c:pt>
                <c:pt idx="1092">
                  <c:v>0.17165627873710021</c:v>
                </c:pt>
                <c:pt idx="1093">
                  <c:v>0.17134974966792679</c:v>
                </c:pt>
                <c:pt idx="1094">
                  <c:v>0.21446817206498411</c:v>
                </c:pt>
                <c:pt idx="1095">
                  <c:v>0.21773781546950038</c:v>
                </c:pt>
                <c:pt idx="1096">
                  <c:v>0.21937263717175842</c:v>
                </c:pt>
                <c:pt idx="1097">
                  <c:v>0.21375293757024624</c:v>
                </c:pt>
                <c:pt idx="1098">
                  <c:v>0.20608971084091143</c:v>
                </c:pt>
                <c:pt idx="1099">
                  <c:v>0.18310003065290692</c:v>
                </c:pt>
                <c:pt idx="1100">
                  <c:v>0.1974047205476652</c:v>
                </c:pt>
                <c:pt idx="1101">
                  <c:v>0.19924389496270561</c:v>
                </c:pt>
                <c:pt idx="1102">
                  <c:v>0.20006130581383466</c:v>
                </c:pt>
                <c:pt idx="1103">
                  <c:v>0.20047001123939909</c:v>
                </c:pt>
                <c:pt idx="1104">
                  <c:v>0.1812608562378665</c:v>
                </c:pt>
                <c:pt idx="1105">
                  <c:v>0.17625421477470113</c:v>
                </c:pt>
                <c:pt idx="1106">
                  <c:v>0.16808010626341052</c:v>
                </c:pt>
                <c:pt idx="1107">
                  <c:v>0.18085215081230191</c:v>
                </c:pt>
                <c:pt idx="1108">
                  <c:v>0.17584550934913654</c:v>
                </c:pt>
                <c:pt idx="1109">
                  <c:v>0.17656074384387452</c:v>
                </c:pt>
                <c:pt idx="1110">
                  <c:v>0.17124757331153562</c:v>
                </c:pt>
                <c:pt idx="1111">
                  <c:v>0.16808010626341052</c:v>
                </c:pt>
                <c:pt idx="1112">
                  <c:v>0.18197609073260448</c:v>
                </c:pt>
                <c:pt idx="1113">
                  <c:v>0.19106978645141501</c:v>
                </c:pt>
                <c:pt idx="1114">
                  <c:v>0.20098089302135486</c:v>
                </c:pt>
                <c:pt idx="1115">
                  <c:v>0.19301113722284663</c:v>
                </c:pt>
                <c:pt idx="1116">
                  <c:v>0.18269132522734233</c:v>
                </c:pt>
                <c:pt idx="1117">
                  <c:v>0.19035455195667716</c:v>
                </c:pt>
                <c:pt idx="1118">
                  <c:v>0.18923061203637473</c:v>
                </c:pt>
                <c:pt idx="1119">
                  <c:v>0.20506794727700003</c:v>
                </c:pt>
                <c:pt idx="1120">
                  <c:v>0.21640952283641557</c:v>
                </c:pt>
                <c:pt idx="1121">
                  <c:v>0.21620517012363336</c:v>
                </c:pt>
                <c:pt idx="1122">
                  <c:v>0.2082354143251251</c:v>
                </c:pt>
                <c:pt idx="1123">
                  <c:v>0.21722693368754459</c:v>
                </c:pt>
                <c:pt idx="1124">
                  <c:v>0.22989680188004494</c:v>
                </c:pt>
                <c:pt idx="1125">
                  <c:v>0.24072749565750487</c:v>
                </c:pt>
                <c:pt idx="1126">
                  <c:v>0.2504342495146622</c:v>
                </c:pt>
                <c:pt idx="1127">
                  <c:v>0.25074077858383559</c:v>
                </c:pt>
                <c:pt idx="1128">
                  <c:v>0.28772861959742513</c:v>
                </c:pt>
                <c:pt idx="1129">
                  <c:v>0.28803514866659852</c:v>
                </c:pt>
                <c:pt idx="1130">
                  <c:v>0.28711556145907829</c:v>
                </c:pt>
                <c:pt idx="1131">
                  <c:v>0.25298865842444046</c:v>
                </c:pt>
                <c:pt idx="1132">
                  <c:v>0.21865740267702044</c:v>
                </c:pt>
                <c:pt idx="1133">
                  <c:v>0.19975477674466124</c:v>
                </c:pt>
                <c:pt idx="1134">
                  <c:v>0.17829774190252362</c:v>
                </c:pt>
                <c:pt idx="1135">
                  <c:v>0.21313987943189944</c:v>
                </c:pt>
                <c:pt idx="1136">
                  <c:v>0.21559211198528655</c:v>
                </c:pt>
                <c:pt idx="1137">
                  <c:v>0.22407274956575041</c:v>
                </c:pt>
                <c:pt idx="1138">
                  <c:v>0.22151834065597212</c:v>
                </c:pt>
                <c:pt idx="1139">
                  <c:v>0.2103811178093388</c:v>
                </c:pt>
                <c:pt idx="1140">
                  <c:v>0.20026565852661687</c:v>
                </c:pt>
                <c:pt idx="1141">
                  <c:v>0.18514355778072944</c:v>
                </c:pt>
                <c:pt idx="1142">
                  <c:v>0.19689383876570957</c:v>
                </c:pt>
                <c:pt idx="1143">
                  <c:v>0.18248697251456011</c:v>
                </c:pt>
                <c:pt idx="1144">
                  <c:v>0.1747215694288341</c:v>
                </c:pt>
                <c:pt idx="1145">
                  <c:v>0.15878205783181762</c:v>
                </c:pt>
                <c:pt idx="1146">
                  <c:v>0.14243384080923671</c:v>
                </c:pt>
                <c:pt idx="1147">
                  <c:v>0.14713395320322867</c:v>
                </c:pt>
                <c:pt idx="1148">
                  <c:v>0.14682742413405528</c:v>
                </c:pt>
                <c:pt idx="1149">
                  <c:v>0.15500153264534589</c:v>
                </c:pt>
                <c:pt idx="1150">
                  <c:v>0.14427301522427699</c:v>
                </c:pt>
                <c:pt idx="1151">
                  <c:v>0.13987943189945842</c:v>
                </c:pt>
                <c:pt idx="1152">
                  <c:v>0.14284254623480117</c:v>
                </c:pt>
                <c:pt idx="1153">
                  <c:v>0.13385102687238168</c:v>
                </c:pt>
                <c:pt idx="1154">
                  <c:v>0.12087462961070806</c:v>
                </c:pt>
                <c:pt idx="1155">
                  <c:v>0.13814243384080918</c:v>
                </c:pt>
                <c:pt idx="1156">
                  <c:v>0.13783590477163579</c:v>
                </c:pt>
                <c:pt idx="1157">
                  <c:v>0.14325125166036573</c:v>
                </c:pt>
                <c:pt idx="1158">
                  <c:v>0.14897312761826911</c:v>
                </c:pt>
                <c:pt idx="1159">
                  <c:v>0.15009706753857155</c:v>
                </c:pt>
                <c:pt idx="1160">
                  <c:v>0.14652089506488186</c:v>
                </c:pt>
                <c:pt idx="1161">
                  <c:v>0.13814243384080918</c:v>
                </c:pt>
                <c:pt idx="1162">
                  <c:v>0.13947072647389386</c:v>
                </c:pt>
                <c:pt idx="1163">
                  <c:v>0.13752937570246238</c:v>
                </c:pt>
                <c:pt idx="1164">
                  <c:v>0.14427301522427699</c:v>
                </c:pt>
                <c:pt idx="1165">
                  <c:v>0.13538367221824868</c:v>
                </c:pt>
                <c:pt idx="1166">
                  <c:v>0.15459282721978129</c:v>
                </c:pt>
                <c:pt idx="1167">
                  <c:v>0.15806682333707978</c:v>
                </c:pt>
                <c:pt idx="1168">
                  <c:v>0.16358434658220078</c:v>
                </c:pt>
                <c:pt idx="1169">
                  <c:v>0.15980382139572902</c:v>
                </c:pt>
                <c:pt idx="1170">
                  <c:v>0.15306018187391426</c:v>
                </c:pt>
                <c:pt idx="1171">
                  <c:v>0.15081230203330939</c:v>
                </c:pt>
                <c:pt idx="1172">
                  <c:v>0.14968836211300696</c:v>
                </c:pt>
                <c:pt idx="1173">
                  <c:v>0.13334014509042605</c:v>
                </c:pt>
                <c:pt idx="1174">
                  <c:v>0.13834678655359142</c:v>
                </c:pt>
                <c:pt idx="1175">
                  <c:v>0.12056810054153465</c:v>
                </c:pt>
                <c:pt idx="1176">
                  <c:v>0.13487279043629291</c:v>
                </c:pt>
                <c:pt idx="1177">
                  <c:v>0.13395320322877285</c:v>
                </c:pt>
                <c:pt idx="1178">
                  <c:v>0.13620108306937773</c:v>
                </c:pt>
                <c:pt idx="1179">
                  <c:v>0.12894656176560734</c:v>
                </c:pt>
                <c:pt idx="1180">
                  <c:v>0.12179421681822827</c:v>
                </c:pt>
                <c:pt idx="1181">
                  <c:v>0.16021252682129347</c:v>
                </c:pt>
                <c:pt idx="1182">
                  <c:v>0.16787575355062831</c:v>
                </c:pt>
                <c:pt idx="1183">
                  <c:v>0.1682844589761929</c:v>
                </c:pt>
                <c:pt idx="1184">
                  <c:v>0.17237151323183805</c:v>
                </c:pt>
                <c:pt idx="1185">
                  <c:v>0.15949729232655563</c:v>
                </c:pt>
                <c:pt idx="1186">
                  <c:v>0.16593440277919683</c:v>
                </c:pt>
                <c:pt idx="1187">
                  <c:v>0.18238479615816894</c:v>
                </c:pt>
                <c:pt idx="1188">
                  <c:v>0.16981710432205976</c:v>
                </c:pt>
                <c:pt idx="1189">
                  <c:v>0.17124757331153562</c:v>
                </c:pt>
                <c:pt idx="1190">
                  <c:v>0.14846224583631348</c:v>
                </c:pt>
                <c:pt idx="1191">
                  <c:v>0.18677837948298764</c:v>
                </c:pt>
                <c:pt idx="1192">
                  <c:v>0.1844283232859916</c:v>
                </c:pt>
                <c:pt idx="1193">
                  <c:v>0.2011852457341371</c:v>
                </c:pt>
                <c:pt idx="1194">
                  <c:v>0.1844283232859916</c:v>
                </c:pt>
                <c:pt idx="1195">
                  <c:v>0.19280678451006425</c:v>
                </c:pt>
                <c:pt idx="1196">
                  <c:v>0.18800449575968112</c:v>
                </c:pt>
                <c:pt idx="1197">
                  <c:v>0.20159395115970152</c:v>
                </c:pt>
                <c:pt idx="1198">
                  <c:v>0.20915500153264532</c:v>
                </c:pt>
                <c:pt idx="1199">
                  <c:v>0.19198937365893523</c:v>
                </c:pt>
                <c:pt idx="1200">
                  <c:v>0.17666292020026556</c:v>
                </c:pt>
                <c:pt idx="1201">
                  <c:v>0.17870644732808821</c:v>
                </c:pt>
                <c:pt idx="1202">
                  <c:v>0.16286911208746294</c:v>
                </c:pt>
                <c:pt idx="1203">
                  <c:v>0.15643200163482171</c:v>
                </c:pt>
                <c:pt idx="1204">
                  <c:v>0.15500153264534589</c:v>
                </c:pt>
                <c:pt idx="1205">
                  <c:v>0.15653417799121275</c:v>
                </c:pt>
                <c:pt idx="1206">
                  <c:v>0.15612547256564832</c:v>
                </c:pt>
                <c:pt idx="1207">
                  <c:v>0.13436190865433728</c:v>
                </c:pt>
                <c:pt idx="1208">
                  <c:v>0.11760498620619179</c:v>
                </c:pt>
                <c:pt idx="1209">
                  <c:v>0.11648104628588936</c:v>
                </c:pt>
                <c:pt idx="1210">
                  <c:v>0.12669868192500247</c:v>
                </c:pt>
                <c:pt idx="1211">
                  <c:v>0.11505057729641351</c:v>
                </c:pt>
                <c:pt idx="1212">
                  <c:v>0.12291815673853071</c:v>
                </c:pt>
                <c:pt idx="1213">
                  <c:v>9.6863185858792167E-2</c:v>
                </c:pt>
                <c:pt idx="1214">
                  <c:v>7.2545213037703019E-2</c:v>
                </c:pt>
                <c:pt idx="1215">
                  <c:v>8.5623786655767808E-2</c:v>
                </c:pt>
                <c:pt idx="1216">
                  <c:v>9.9111065699397038E-2</c:v>
                </c:pt>
                <c:pt idx="1217">
                  <c:v>8.6543373863288017E-2</c:v>
                </c:pt>
                <c:pt idx="1218">
                  <c:v>9.9621947481352807E-2</c:v>
                </c:pt>
                <c:pt idx="1219">
                  <c:v>0.12864003269643393</c:v>
                </c:pt>
                <c:pt idx="1220">
                  <c:v>0.13763155205885355</c:v>
                </c:pt>
                <c:pt idx="1221">
                  <c:v>0.1127005210994176</c:v>
                </c:pt>
                <c:pt idx="1222">
                  <c:v>0.10156329825278428</c:v>
                </c:pt>
                <c:pt idx="1223">
                  <c:v>9.6556656789618764E-2</c:v>
                </c:pt>
                <c:pt idx="1224">
                  <c:v>0.10125676918361087</c:v>
                </c:pt>
                <c:pt idx="1225">
                  <c:v>8.8689077347501713E-2</c:v>
                </c:pt>
                <c:pt idx="1226">
                  <c:v>7.3158271176049824E-2</c:v>
                </c:pt>
                <c:pt idx="1227">
                  <c:v>7.4895269234699066E-2</c:v>
                </c:pt>
                <c:pt idx="1228">
                  <c:v>7.1727802186573986E-2</c:v>
                </c:pt>
                <c:pt idx="1229">
                  <c:v>8.5317257586594406E-2</c:v>
                </c:pt>
                <c:pt idx="1230">
                  <c:v>9.5330540512925291E-2</c:v>
                </c:pt>
                <c:pt idx="1231">
                  <c:v>9.1958720752017983E-2</c:v>
                </c:pt>
                <c:pt idx="1232">
                  <c:v>0.10381117809338915</c:v>
                </c:pt>
                <c:pt idx="1233">
                  <c:v>5.721875957903335E-2</c:v>
                </c:pt>
                <c:pt idx="1234">
                  <c:v>6.6516808010626247E-2</c:v>
                </c:pt>
                <c:pt idx="1235">
                  <c:v>3.5761724736895879E-2</c:v>
                </c:pt>
                <c:pt idx="1236">
                  <c:v>4.0257484418105623E-2</c:v>
                </c:pt>
                <c:pt idx="1237">
                  <c:v>5.6196996015122097E-2</c:v>
                </c:pt>
                <c:pt idx="1238">
                  <c:v>7.2545213037703019E-2</c:v>
                </c:pt>
                <c:pt idx="1239">
                  <c:v>6.7129866148973052E-2</c:v>
                </c:pt>
                <c:pt idx="1240">
                  <c:v>8.4602023091856549E-2</c:v>
                </c:pt>
                <c:pt idx="1241">
                  <c:v>7.5917032798610326E-2</c:v>
                </c:pt>
                <c:pt idx="1242">
                  <c:v>8.1638908756513681E-2</c:v>
                </c:pt>
                <c:pt idx="1243">
                  <c:v>8.1741085112904871E-2</c:v>
                </c:pt>
                <c:pt idx="1244">
                  <c:v>8.5317257586594406E-2</c:v>
                </c:pt>
                <c:pt idx="1245">
                  <c:v>8.5725963012158984E-2</c:v>
                </c:pt>
                <c:pt idx="1246">
                  <c:v>8.7973842852763856E-2</c:v>
                </c:pt>
                <c:pt idx="1247">
                  <c:v>5.8955757637682599E-2</c:v>
                </c:pt>
                <c:pt idx="1248">
                  <c:v>3.2185552263206206E-2</c:v>
                </c:pt>
                <c:pt idx="1249">
                  <c:v>3.8622662715847564E-2</c:v>
                </c:pt>
                <c:pt idx="1250">
                  <c:v>7.2545213037702432E-3</c:v>
                </c:pt>
                <c:pt idx="1251">
                  <c:v>-1.0830693777459918E-2</c:v>
                </c:pt>
                <c:pt idx="1252">
                  <c:v>2.8609379789516819E-3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C1C-441A-933A-29620D311CBD}"/>
            </c:ext>
          </c:extLst>
        </c:ser>
        <c:ser>
          <c:idx val="4"/>
          <c:order val="4"/>
          <c:tx>
            <c:v>CMG</c:v>
          </c:tx>
          <c:spPr>
            <a:ln w="9525" cmpd="sng">
              <a:solidFill>
                <a:schemeClr val="accent5"/>
              </a:solidFill>
            </a:ln>
          </c:spPr>
          <c:marker>
            <c:symbol val="none"/>
          </c:marker>
          <c:cat>
            <c:numRef>
              <c:f>'Share Price Performance'!$AF$3:$AF$1255</c:f>
              <c:numCache>
                <c:formatCode>m/d/yyyy</c:formatCode>
                <c:ptCount val="1253"/>
                <c:pt idx="0">
                  <c:v>46045</c:v>
                </c:pt>
                <c:pt idx="1">
                  <c:v>46044</c:v>
                </c:pt>
                <c:pt idx="2">
                  <c:v>46043</c:v>
                </c:pt>
                <c:pt idx="3">
                  <c:v>46042</c:v>
                </c:pt>
                <c:pt idx="4">
                  <c:v>46038</c:v>
                </c:pt>
                <c:pt idx="5">
                  <c:v>46037</c:v>
                </c:pt>
                <c:pt idx="6">
                  <c:v>46036</c:v>
                </c:pt>
                <c:pt idx="7">
                  <c:v>46035</c:v>
                </c:pt>
                <c:pt idx="8">
                  <c:v>46034</c:v>
                </c:pt>
                <c:pt idx="9">
                  <c:v>46031</c:v>
                </c:pt>
                <c:pt idx="10">
                  <c:v>46030</c:v>
                </c:pt>
                <c:pt idx="11">
                  <c:v>46029</c:v>
                </c:pt>
                <c:pt idx="12">
                  <c:v>46028</c:v>
                </c:pt>
                <c:pt idx="13">
                  <c:v>46027</c:v>
                </c:pt>
                <c:pt idx="14">
                  <c:v>46024</c:v>
                </c:pt>
                <c:pt idx="15">
                  <c:v>46022</c:v>
                </c:pt>
                <c:pt idx="16">
                  <c:v>46021</c:v>
                </c:pt>
                <c:pt idx="17">
                  <c:v>46020</c:v>
                </c:pt>
                <c:pt idx="18">
                  <c:v>46017</c:v>
                </c:pt>
                <c:pt idx="19">
                  <c:v>46015</c:v>
                </c:pt>
                <c:pt idx="20">
                  <c:v>46014</c:v>
                </c:pt>
                <c:pt idx="21">
                  <c:v>46013</c:v>
                </c:pt>
                <c:pt idx="22">
                  <c:v>46010</c:v>
                </c:pt>
                <c:pt idx="23">
                  <c:v>46009</c:v>
                </c:pt>
                <c:pt idx="24">
                  <c:v>46008</c:v>
                </c:pt>
                <c:pt idx="25">
                  <c:v>46007</c:v>
                </c:pt>
                <c:pt idx="26">
                  <c:v>46006</c:v>
                </c:pt>
                <c:pt idx="27">
                  <c:v>46003</c:v>
                </c:pt>
                <c:pt idx="28">
                  <c:v>46002</c:v>
                </c:pt>
                <c:pt idx="29">
                  <c:v>46001</c:v>
                </c:pt>
                <c:pt idx="30">
                  <c:v>46000</c:v>
                </c:pt>
                <c:pt idx="31">
                  <c:v>45999</c:v>
                </c:pt>
                <c:pt idx="32">
                  <c:v>45996</c:v>
                </c:pt>
                <c:pt idx="33">
                  <c:v>45995</c:v>
                </c:pt>
                <c:pt idx="34">
                  <c:v>45994</c:v>
                </c:pt>
                <c:pt idx="35">
                  <c:v>45993</c:v>
                </c:pt>
                <c:pt idx="36">
                  <c:v>45992</c:v>
                </c:pt>
                <c:pt idx="37">
                  <c:v>45989</c:v>
                </c:pt>
                <c:pt idx="38">
                  <c:v>45987</c:v>
                </c:pt>
                <c:pt idx="39">
                  <c:v>45986</c:v>
                </c:pt>
                <c:pt idx="40">
                  <c:v>45985</c:v>
                </c:pt>
                <c:pt idx="41">
                  <c:v>45982</c:v>
                </c:pt>
                <c:pt idx="42">
                  <c:v>45981</c:v>
                </c:pt>
                <c:pt idx="43">
                  <c:v>45980</c:v>
                </c:pt>
                <c:pt idx="44">
                  <c:v>45979</c:v>
                </c:pt>
                <c:pt idx="45">
                  <c:v>45978</c:v>
                </c:pt>
                <c:pt idx="46">
                  <c:v>45975</c:v>
                </c:pt>
                <c:pt idx="47">
                  <c:v>45974</c:v>
                </c:pt>
                <c:pt idx="48">
                  <c:v>45973</c:v>
                </c:pt>
                <c:pt idx="49">
                  <c:v>45972</c:v>
                </c:pt>
                <c:pt idx="50">
                  <c:v>45971</c:v>
                </c:pt>
                <c:pt idx="51">
                  <c:v>45968</c:v>
                </c:pt>
                <c:pt idx="52">
                  <c:v>45967</c:v>
                </c:pt>
                <c:pt idx="53">
                  <c:v>45966</c:v>
                </c:pt>
                <c:pt idx="54">
                  <c:v>45965</c:v>
                </c:pt>
                <c:pt idx="55">
                  <c:v>45964</c:v>
                </c:pt>
                <c:pt idx="56">
                  <c:v>45961</c:v>
                </c:pt>
                <c:pt idx="57">
                  <c:v>45960</c:v>
                </c:pt>
                <c:pt idx="58">
                  <c:v>45959</c:v>
                </c:pt>
                <c:pt idx="59">
                  <c:v>45958</c:v>
                </c:pt>
                <c:pt idx="60">
                  <c:v>45957</c:v>
                </c:pt>
                <c:pt idx="61">
                  <c:v>45954</c:v>
                </c:pt>
                <c:pt idx="62">
                  <c:v>45953</c:v>
                </c:pt>
                <c:pt idx="63">
                  <c:v>45952</c:v>
                </c:pt>
                <c:pt idx="64">
                  <c:v>45951</c:v>
                </c:pt>
                <c:pt idx="65">
                  <c:v>45950</c:v>
                </c:pt>
                <c:pt idx="66">
                  <c:v>45947</c:v>
                </c:pt>
                <c:pt idx="67">
                  <c:v>45946</c:v>
                </c:pt>
                <c:pt idx="68">
                  <c:v>45945</c:v>
                </c:pt>
                <c:pt idx="69">
                  <c:v>45944</c:v>
                </c:pt>
                <c:pt idx="70">
                  <c:v>45943</c:v>
                </c:pt>
                <c:pt idx="71">
                  <c:v>45940</c:v>
                </c:pt>
                <c:pt idx="72">
                  <c:v>45939</c:v>
                </c:pt>
                <c:pt idx="73">
                  <c:v>45938</c:v>
                </c:pt>
                <c:pt idx="74">
                  <c:v>45937</c:v>
                </c:pt>
                <c:pt idx="75">
                  <c:v>45936</c:v>
                </c:pt>
                <c:pt idx="76">
                  <c:v>45933</c:v>
                </c:pt>
                <c:pt idx="77">
                  <c:v>45932</c:v>
                </c:pt>
                <c:pt idx="78">
                  <c:v>45931</c:v>
                </c:pt>
                <c:pt idx="79">
                  <c:v>45930</c:v>
                </c:pt>
                <c:pt idx="80">
                  <c:v>45929</c:v>
                </c:pt>
                <c:pt idx="81">
                  <c:v>45926</c:v>
                </c:pt>
                <c:pt idx="82">
                  <c:v>45925</c:v>
                </c:pt>
                <c:pt idx="83">
                  <c:v>45924</c:v>
                </c:pt>
                <c:pt idx="84">
                  <c:v>45923</c:v>
                </c:pt>
                <c:pt idx="85">
                  <c:v>45922</c:v>
                </c:pt>
                <c:pt idx="86">
                  <c:v>45919</c:v>
                </c:pt>
                <c:pt idx="87">
                  <c:v>45918</c:v>
                </c:pt>
                <c:pt idx="88">
                  <c:v>45917</c:v>
                </c:pt>
                <c:pt idx="89">
                  <c:v>45916</c:v>
                </c:pt>
                <c:pt idx="90">
                  <c:v>45915</c:v>
                </c:pt>
                <c:pt idx="91">
                  <c:v>45912</c:v>
                </c:pt>
                <c:pt idx="92">
                  <c:v>45911</c:v>
                </c:pt>
                <c:pt idx="93">
                  <c:v>45910</c:v>
                </c:pt>
                <c:pt idx="94">
                  <c:v>45909</c:v>
                </c:pt>
                <c:pt idx="95">
                  <c:v>45908</c:v>
                </c:pt>
                <c:pt idx="96">
                  <c:v>45905</c:v>
                </c:pt>
                <c:pt idx="97">
                  <c:v>45904</c:v>
                </c:pt>
                <c:pt idx="98">
                  <c:v>45903</c:v>
                </c:pt>
                <c:pt idx="99">
                  <c:v>45902</c:v>
                </c:pt>
                <c:pt idx="100">
                  <c:v>45898</c:v>
                </c:pt>
                <c:pt idx="101">
                  <c:v>45897</c:v>
                </c:pt>
                <c:pt idx="102">
                  <c:v>45896</c:v>
                </c:pt>
                <c:pt idx="103">
                  <c:v>45895</c:v>
                </c:pt>
                <c:pt idx="104">
                  <c:v>45894</c:v>
                </c:pt>
                <c:pt idx="105">
                  <c:v>45891</c:v>
                </c:pt>
                <c:pt idx="106">
                  <c:v>45890</c:v>
                </c:pt>
                <c:pt idx="107">
                  <c:v>45889</c:v>
                </c:pt>
                <c:pt idx="108">
                  <c:v>45888</c:v>
                </c:pt>
                <c:pt idx="109">
                  <c:v>45887</c:v>
                </c:pt>
                <c:pt idx="110">
                  <c:v>45884</c:v>
                </c:pt>
                <c:pt idx="111">
                  <c:v>45883</c:v>
                </c:pt>
                <c:pt idx="112">
                  <c:v>45882</c:v>
                </c:pt>
                <c:pt idx="113">
                  <c:v>45881</c:v>
                </c:pt>
                <c:pt idx="114">
                  <c:v>45880</c:v>
                </c:pt>
                <c:pt idx="115">
                  <c:v>45877</c:v>
                </c:pt>
                <c:pt idx="116">
                  <c:v>45876</c:v>
                </c:pt>
                <c:pt idx="117">
                  <c:v>45875</c:v>
                </c:pt>
                <c:pt idx="118">
                  <c:v>45874</c:v>
                </c:pt>
                <c:pt idx="119">
                  <c:v>45873</c:v>
                </c:pt>
                <c:pt idx="120">
                  <c:v>45870</c:v>
                </c:pt>
                <c:pt idx="121">
                  <c:v>45869</c:v>
                </c:pt>
                <c:pt idx="122">
                  <c:v>45868</c:v>
                </c:pt>
                <c:pt idx="123">
                  <c:v>45867</c:v>
                </c:pt>
                <c:pt idx="124">
                  <c:v>45866</c:v>
                </c:pt>
                <c:pt idx="125">
                  <c:v>45863</c:v>
                </c:pt>
                <c:pt idx="126">
                  <c:v>45862</c:v>
                </c:pt>
                <c:pt idx="127">
                  <c:v>45861</c:v>
                </c:pt>
                <c:pt idx="128">
                  <c:v>45860</c:v>
                </c:pt>
                <c:pt idx="129">
                  <c:v>45859</c:v>
                </c:pt>
                <c:pt idx="130">
                  <c:v>45856</c:v>
                </c:pt>
                <c:pt idx="131">
                  <c:v>45855</c:v>
                </c:pt>
                <c:pt idx="132">
                  <c:v>45854</c:v>
                </c:pt>
                <c:pt idx="133">
                  <c:v>45853</c:v>
                </c:pt>
                <c:pt idx="134">
                  <c:v>45852</c:v>
                </c:pt>
                <c:pt idx="135">
                  <c:v>45849</c:v>
                </c:pt>
                <c:pt idx="136">
                  <c:v>45848</c:v>
                </c:pt>
                <c:pt idx="137">
                  <c:v>45847</c:v>
                </c:pt>
                <c:pt idx="138">
                  <c:v>45846</c:v>
                </c:pt>
                <c:pt idx="139">
                  <c:v>45845</c:v>
                </c:pt>
                <c:pt idx="140">
                  <c:v>45841</c:v>
                </c:pt>
                <c:pt idx="141">
                  <c:v>45840</c:v>
                </c:pt>
                <c:pt idx="142">
                  <c:v>45839</c:v>
                </c:pt>
                <c:pt idx="143">
                  <c:v>45838</c:v>
                </c:pt>
                <c:pt idx="144">
                  <c:v>45835</c:v>
                </c:pt>
                <c:pt idx="145">
                  <c:v>45834</c:v>
                </c:pt>
                <c:pt idx="146">
                  <c:v>45833</c:v>
                </c:pt>
                <c:pt idx="147">
                  <c:v>45832</c:v>
                </c:pt>
                <c:pt idx="148">
                  <c:v>45831</c:v>
                </c:pt>
                <c:pt idx="149">
                  <c:v>45828</c:v>
                </c:pt>
                <c:pt idx="150">
                  <c:v>45826</c:v>
                </c:pt>
                <c:pt idx="151">
                  <c:v>45825</c:v>
                </c:pt>
                <c:pt idx="152">
                  <c:v>45824</c:v>
                </c:pt>
                <c:pt idx="153">
                  <c:v>45821</c:v>
                </c:pt>
                <c:pt idx="154">
                  <c:v>45820</c:v>
                </c:pt>
                <c:pt idx="155">
                  <c:v>45819</c:v>
                </c:pt>
                <c:pt idx="156">
                  <c:v>45818</c:v>
                </c:pt>
                <c:pt idx="157">
                  <c:v>45817</c:v>
                </c:pt>
                <c:pt idx="158">
                  <c:v>45814</c:v>
                </c:pt>
                <c:pt idx="159">
                  <c:v>45813</c:v>
                </c:pt>
                <c:pt idx="160">
                  <c:v>45812</c:v>
                </c:pt>
                <c:pt idx="161">
                  <c:v>45811</c:v>
                </c:pt>
                <c:pt idx="162">
                  <c:v>45810</c:v>
                </c:pt>
                <c:pt idx="163">
                  <c:v>45807</c:v>
                </c:pt>
                <c:pt idx="164">
                  <c:v>45806</c:v>
                </c:pt>
                <c:pt idx="165">
                  <c:v>45805</c:v>
                </c:pt>
                <c:pt idx="166">
                  <c:v>45804</c:v>
                </c:pt>
                <c:pt idx="167">
                  <c:v>45800</c:v>
                </c:pt>
                <c:pt idx="168">
                  <c:v>45799</c:v>
                </c:pt>
                <c:pt idx="169">
                  <c:v>45798</c:v>
                </c:pt>
                <c:pt idx="170">
                  <c:v>45797</c:v>
                </c:pt>
                <c:pt idx="171">
                  <c:v>45796</c:v>
                </c:pt>
                <c:pt idx="172">
                  <c:v>45793</c:v>
                </c:pt>
                <c:pt idx="173">
                  <c:v>45792</c:v>
                </c:pt>
                <c:pt idx="174">
                  <c:v>45791</c:v>
                </c:pt>
                <c:pt idx="175">
                  <c:v>45790</c:v>
                </c:pt>
                <c:pt idx="176">
                  <c:v>45789</c:v>
                </c:pt>
                <c:pt idx="177">
                  <c:v>45786</c:v>
                </c:pt>
                <c:pt idx="178">
                  <c:v>45785</c:v>
                </c:pt>
                <c:pt idx="179">
                  <c:v>45784</c:v>
                </c:pt>
                <c:pt idx="180">
                  <c:v>45783</c:v>
                </c:pt>
                <c:pt idx="181">
                  <c:v>45782</c:v>
                </c:pt>
                <c:pt idx="182">
                  <c:v>45779</c:v>
                </c:pt>
                <c:pt idx="183">
                  <c:v>45778</c:v>
                </c:pt>
                <c:pt idx="184">
                  <c:v>45777</c:v>
                </c:pt>
                <c:pt idx="185">
                  <c:v>45776</c:v>
                </c:pt>
                <c:pt idx="186">
                  <c:v>45775</c:v>
                </c:pt>
                <c:pt idx="187">
                  <c:v>45772</c:v>
                </c:pt>
                <c:pt idx="188">
                  <c:v>45771</c:v>
                </c:pt>
                <c:pt idx="189">
                  <c:v>45770</c:v>
                </c:pt>
                <c:pt idx="190">
                  <c:v>45769</c:v>
                </c:pt>
                <c:pt idx="191">
                  <c:v>45768</c:v>
                </c:pt>
                <c:pt idx="192">
                  <c:v>45764</c:v>
                </c:pt>
                <c:pt idx="193">
                  <c:v>45763</c:v>
                </c:pt>
                <c:pt idx="194">
                  <c:v>45762</c:v>
                </c:pt>
                <c:pt idx="195">
                  <c:v>45761</c:v>
                </c:pt>
                <c:pt idx="196">
                  <c:v>45758</c:v>
                </c:pt>
                <c:pt idx="197">
                  <c:v>45757</c:v>
                </c:pt>
                <c:pt idx="198">
                  <c:v>45756</c:v>
                </c:pt>
                <c:pt idx="199">
                  <c:v>45755</c:v>
                </c:pt>
                <c:pt idx="200">
                  <c:v>45754</c:v>
                </c:pt>
                <c:pt idx="201">
                  <c:v>45751</c:v>
                </c:pt>
                <c:pt idx="202">
                  <c:v>45750</c:v>
                </c:pt>
                <c:pt idx="203">
                  <c:v>45749</c:v>
                </c:pt>
                <c:pt idx="204">
                  <c:v>45748</c:v>
                </c:pt>
                <c:pt idx="205">
                  <c:v>45747</c:v>
                </c:pt>
                <c:pt idx="206">
                  <c:v>45744</c:v>
                </c:pt>
                <c:pt idx="207">
                  <c:v>45743</c:v>
                </c:pt>
                <c:pt idx="208">
                  <c:v>45742</c:v>
                </c:pt>
                <c:pt idx="209">
                  <c:v>45741</c:v>
                </c:pt>
                <c:pt idx="210">
                  <c:v>45740</c:v>
                </c:pt>
                <c:pt idx="211">
                  <c:v>45737</c:v>
                </c:pt>
                <c:pt idx="212">
                  <c:v>45736</c:v>
                </c:pt>
                <c:pt idx="213">
                  <c:v>45735</c:v>
                </c:pt>
                <c:pt idx="214">
                  <c:v>45734</c:v>
                </c:pt>
                <c:pt idx="215">
                  <c:v>45733</c:v>
                </c:pt>
                <c:pt idx="216">
                  <c:v>45730</c:v>
                </c:pt>
                <c:pt idx="217">
                  <c:v>45729</c:v>
                </c:pt>
                <c:pt idx="218">
                  <c:v>45728</c:v>
                </c:pt>
                <c:pt idx="219">
                  <c:v>45727</c:v>
                </c:pt>
                <c:pt idx="220">
                  <c:v>45726</c:v>
                </c:pt>
                <c:pt idx="221">
                  <c:v>45723</c:v>
                </c:pt>
                <c:pt idx="222">
                  <c:v>45722</c:v>
                </c:pt>
                <c:pt idx="223">
                  <c:v>45721</c:v>
                </c:pt>
                <c:pt idx="224">
                  <c:v>45720</c:v>
                </c:pt>
                <c:pt idx="225">
                  <c:v>45719</c:v>
                </c:pt>
                <c:pt idx="226">
                  <c:v>45716</c:v>
                </c:pt>
                <c:pt idx="227">
                  <c:v>45715</c:v>
                </c:pt>
                <c:pt idx="228">
                  <c:v>45714</c:v>
                </c:pt>
                <c:pt idx="229">
                  <c:v>45713</c:v>
                </c:pt>
                <c:pt idx="230">
                  <c:v>45712</c:v>
                </c:pt>
                <c:pt idx="231">
                  <c:v>45709</c:v>
                </c:pt>
                <c:pt idx="232">
                  <c:v>45708</c:v>
                </c:pt>
                <c:pt idx="233">
                  <c:v>45707</c:v>
                </c:pt>
                <c:pt idx="234">
                  <c:v>45706</c:v>
                </c:pt>
                <c:pt idx="235">
                  <c:v>45702</c:v>
                </c:pt>
                <c:pt idx="236">
                  <c:v>45701</c:v>
                </c:pt>
                <c:pt idx="237">
                  <c:v>45700</c:v>
                </c:pt>
                <c:pt idx="238">
                  <c:v>45699</c:v>
                </c:pt>
                <c:pt idx="239">
                  <c:v>45698</c:v>
                </c:pt>
                <c:pt idx="240">
                  <c:v>45695</c:v>
                </c:pt>
                <c:pt idx="241">
                  <c:v>45694</c:v>
                </c:pt>
                <c:pt idx="242">
                  <c:v>45693</c:v>
                </c:pt>
                <c:pt idx="243">
                  <c:v>45692</c:v>
                </c:pt>
                <c:pt idx="244">
                  <c:v>45691</c:v>
                </c:pt>
                <c:pt idx="245">
                  <c:v>45688</c:v>
                </c:pt>
                <c:pt idx="246">
                  <c:v>45687</c:v>
                </c:pt>
                <c:pt idx="247">
                  <c:v>45686</c:v>
                </c:pt>
                <c:pt idx="248">
                  <c:v>45685</c:v>
                </c:pt>
                <c:pt idx="249">
                  <c:v>45684</c:v>
                </c:pt>
                <c:pt idx="250">
                  <c:v>45681</c:v>
                </c:pt>
                <c:pt idx="251">
                  <c:v>45680</c:v>
                </c:pt>
                <c:pt idx="252">
                  <c:v>45679</c:v>
                </c:pt>
                <c:pt idx="253">
                  <c:v>45678</c:v>
                </c:pt>
                <c:pt idx="254">
                  <c:v>45674</c:v>
                </c:pt>
                <c:pt idx="255">
                  <c:v>45673</c:v>
                </c:pt>
                <c:pt idx="256">
                  <c:v>45672</c:v>
                </c:pt>
                <c:pt idx="257">
                  <c:v>45671</c:v>
                </c:pt>
                <c:pt idx="258">
                  <c:v>45670</c:v>
                </c:pt>
                <c:pt idx="259">
                  <c:v>45667</c:v>
                </c:pt>
                <c:pt idx="260">
                  <c:v>45665</c:v>
                </c:pt>
                <c:pt idx="261">
                  <c:v>45664</c:v>
                </c:pt>
                <c:pt idx="262">
                  <c:v>45663</c:v>
                </c:pt>
                <c:pt idx="263">
                  <c:v>45660</c:v>
                </c:pt>
                <c:pt idx="264">
                  <c:v>45659</c:v>
                </c:pt>
                <c:pt idx="265">
                  <c:v>45657</c:v>
                </c:pt>
                <c:pt idx="266">
                  <c:v>45656</c:v>
                </c:pt>
                <c:pt idx="267">
                  <c:v>45653</c:v>
                </c:pt>
                <c:pt idx="268">
                  <c:v>45652</c:v>
                </c:pt>
                <c:pt idx="269">
                  <c:v>45650</c:v>
                </c:pt>
                <c:pt idx="270">
                  <c:v>45649</c:v>
                </c:pt>
                <c:pt idx="271">
                  <c:v>45646</c:v>
                </c:pt>
                <c:pt idx="272">
                  <c:v>45645</c:v>
                </c:pt>
                <c:pt idx="273">
                  <c:v>45644</c:v>
                </c:pt>
                <c:pt idx="274">
                  <c:v>45643</c:v>
                </c:pt>
                <c:pt idx="275">
                  <c:v>45642</c:v>
                </c:pt>
                <c:pt idx="276">
                  <c:v>45639</c:v>
                </c:pt>
                <c:pt idx="277">
                  <c:v>45638</c:v>
                </c:pt>
                <c:pt idx="278">
                  <c:v>45637</c:v>
                </c:pt>
                <c:pt idx="279">
                  <c:v>45636</c:v>
                </c:pt>
                <c:pt idx="280">
                  <c:v>45635</c:v>
                </c:pt>
                <c:pt idx="281">
                  <c:v>45632</c:v>
                </c:pt>
                <c:pt idx="282">
                  <c:v>45631</c:v>
                </c:pt>
                <c:pt idx="283">
                  <c:v>45630</c:v>
                </c:pt>
                <c:pt idx="284">
                  <c:v>45629</c:v>
                </c:pt>
                <c:pt idx="285">
                  <c:v>45628</c:v>
                </c:pt>
                <c:pt idx="286">
                  <c:v>45625</c:v>
                </c:pt>
                <c:pt idx="287">
                  <c:v>45623</c:v>
                </c:pt>
                <c:pt idx="288">
                  <c:v>45622</c:v>
                </c:pt>
                <c:pt idx="289">
                  <c:v>45621</c:v>
                </c:pt>
                <c:pt idx="290">
                  <c:v>45618</c:v>
                </c:pt>
                <c:pt idx="291">
                  <c:v>45617</c:v>
                </c:pt>
                <c:pt idx="292">
                  <c:v>45616</c:v>
                </c:pt>
                <c:pt idx="293">
                  <c:v>45615</c:v>
                </c:pt>
                <c:pt idx="294">
                  <c:v>45614</c:v>
                </c:pt>
                <c:pt idx="295">
                  <c:v>45611</c:v>
                </c:pt>
                <c:pt idx="296">
                  <c:v>45610</c:v>
                </c:pt>
                <c:pt idx="297">
                  <c:v>45609</c:v>
                </c:pt>
                <c:pt idx="298">
                  <c:v>45608</c:v>
                </c:pt>
                <c:pt idx="299">
                  <c:v>45607</c:v>
                </c:pt>
                <c:pt idx="300">
                  <c:v>45604</c:v>
                </c:pt>
                <c:pt idx="301">
                  <c:v>45603</c:v>
                </c:pt>
                <c:pt idx="302">
                  <c:v>45602</c:v>
                </c:pt>
                <c:pt idx="303">
                  <c:v>45601</c:v>
                </c:pt>
                <c:pt idx="304">
                  <c:v>45600</c:v>
                </c:pt>
                <c:pt idx="305">
                  <c:v>45597</c:v>
                </c:pt>
                <c:pt idx="306">
                  <c:v>45596</c:v>
                </c:pt>
                <c:pt idx="307">
                  <c:v>45595</c:v>
                </c:pt>
                <c:pt idx="308">
                  <c:v>45594</c:v>
                </c:pt>
                <c:pt idx="309">
                  <c:v>45593</c:v>
                </c:pt>
                <c:pt idx="310">
                  <c:v>45590</c:v>
                </c:pt>
                <c:pt idx="311">
                  <c:v>45589</c:v>
                </c:pt>
                <c:pt idx="312">
                  <c:v>45588</c:v>
                </c:pt>
                <c:pt idx="313">
                  <c:v>45587</c:v>
                </c:pt>
                <c:pt idx="314">
                  <c:v>45586</c:v>
                </c:pt>
                <c:pt idx="315">
                  <c:v>45583</c:v>
                </c:pt>
                <c:pt idx="316">
                  <c:v>45582</c:v>
                </c:pt>
                <c:pt idx="317">
                  <c:v>45581</c:v>
                </c:pt>
                <c:pt idx="318">
                  <c:v>45580</c:v>
                </c:pt>
                <c:pt idx="319">
                  <c:v>45579</c:v>
                </c:pt>
                <c:pt idx="320">
                  <c:v>45576</c:v>
                </c:pt>
                <c:pt idx="321">
                  <c:v>45575</c:v>
                </c:pt>
                <c:pt idx="322">
                  <c:v>45574</c:v>
                </c:pt>
                <c:pt idx="323">
                  <c:v>45573</c:v>
                </c:pt>
                <c:pt idx="324">
                  <c:v>45572</c:v>
                </c:pt>
                <c:pt idx="325">
                  <c:v>45569</c:v>
                </c:pt>
                <c:pt idx="326">
                  <c:v>45568</c:v>
                </c:pt>
                <c:pt idx="327">
                  <c:v>45567</c:v>
                </c:pt>
                <c:pt idx="328">
                  <c:v>45566</c:v>
                </c:pt>
                <c:pt idx="329">
                  <c:v>45565</c:v>
                </c:pt>
                <c:pt idx="330">
                  <c:v>45562</c:v>
                </c:pt>
                <c:pt idx="331">
                  <c:v>45561</c:v>
                </c:pt>
                <c:pt idx="332">
                  <c:v>45560</c:v>
                </c:pt>
                <c:pt idx="333">
                  <c:v>45559</c:v>
                </c:pt>
                <c:pt idx="334">
                  <c:v>45558</c:v>
                </c:pt>
                <c:pt idx="335">
                  <c:v>45555</c:v>
                </c:pt>
                <c:pt idx="336">
                  <c:v>45554</c:v>
                </c:pt>
                <c:pt idx="337">
                  <c:v>45553</c:v>
                </c:pt>
                <c:pt idx="338">
                  <c:v>45552</c:v>
                </c:pt>
                <c:pt idx="339">
                  <c:v>45551</c:v>
                </c:pt>
                <c:pt idx="340">
                  <c:v>45548</c:v>
                </c:pt>
                <c:pt idx="341">
                  <c:v>45547</c:v>
                </c:pt>
                <c:pt idx="342">
                  <c:v>45546</c:v>
                </c:pt>
                <c:pt idx="343">
                  <c:v>45545</c:v>
                </c:pt>
                <c:pt idx="344">
                  <c:v>45544</c:v>
                </c:pt>
                <c:pt idx="345">
                  <c:v>45541</c:v>
                </c:pt>
                <c:pt idx="346">
                  <c:v>45540</c:v>
                </c:pt>
                <c:pt idx="347">
                  <c:v>45539</c:v>
                </c:pt>
                <c:pt idx="348">
                  <c:v>45538</c:v>
                </c:pt>
                <c:pt idx="349">
                  <c:v>45534</c:v>
                </c:pt>
                <c:pt idx="350">
                  <c:v>45533</c:v>
                </c:pt>
                <c:pt idx="351">
                  <c:v>45532</c:v>
                </c:pt>
                <c:pt idx="352">
                  <c:v>45531</c:v>
                </c:pt>
                <c:pt idx="353">
                  <c:v>45530</c:v>
                </c:pt>
                <c:pt idx="354">
                  <c:v>45527</c:v>
                </c:pt>
                <c:pt idx="355">
                  <c:v>45526</c:v>
                </c:pt>
                <c:pt idx="356">
                  <c:v>45525</c:v>
                </c:pt>
                <c:pt idx="357">
                  <c:v>45524</c:v>
                </c:pt>
                <c:pt idx="358">
                  <c:v>45523</c:v>
                </c:pt>
                <c:pt idx="359">
                  <c:v>45520</c:v>
                </c:pt>
                <c:pt idx="360">
                  <c:v>45519</c:v>
                </c:pt>
                <c:pt idx="361">
                  <c:v>45518</c:v>
                </c:pt>
                <c:pt idx="362">
                  <c:v>45517</c:v>
                </c:pt>
                <c:pt idx="363">
                  <c:v>45516</c:v>
                </c:pt>
                <c:pt idx="364">
                  <c:v>45513</c:v>
                </c:pt>
                <c:pt idx="365">
                  <c:v>45512</c:v>
                </c:pt>
                <c:pt idx="366">
                  <c:v>45511</c:v>
                </c:pt>
                <c:pt idx="367">
                  <c:v>45510</c:v>
                </c:pt>
                <c:pt idx="368">
                  <c:v>45509</c:v>
                </c:pt>
                <c:pt idx="369">
                  <c:v>45506</c:v>
                </c:pt>
                <c:pt idx="370">
                  <c:v>45505</c:v>
                </c:pt>
                <c:pt idx="371">
                  <c:v>45504</c:v>
                </c:pt>
                <c:pt idx="372">
                  <c:v>45503</c:v>
                </c:pt>
                <c:pt idx="373">
                  <c:v>45502</c:v>
                </c:pt>
                <c:pt idx="374">
                  <c:v>45499</c:v>
                </c:pt>
                <c:pt idx="375">
                  <c:v>45498</c:v>
                </c:pt>
                <c:pt idx="376">
                  <c:v>45497</c:v>
                </c:pt>
                <c:pt idx="377">
                  <c:v>45496</c:v>
                </c:pt>
                <c:pt idx="378">
                  <c:v>45495</c:v>
                </c:pt>
                <c:pt idx="379">
                  <c:v>45492</c:v>
                </c:pt>
                <c:pt idx="380">
                  <c:v>45491</c:v>
                </c:pt>
                <c:pt idx="381">
                  <c:v>45490</c:v>
                </c:pt>
                <c:pt idx="382">
                  <c:v>45489</c:v>
                </c:pt>
                <c:pt idx="383">
                  <c:v>45488</c:v>
                </c:pt>
                <c:pt idx="384">
                  <c:v>45485</c:v>
                </c:pt>
                <c:pt idx="385">
                  <c:v>45484</c:v>
                </c:pt>
                <c:pt idx="386">
                  <c:v>45483</c:v>
                </c:pt>
                <c:pt idx="387">
                  <c:v>45482</c:v>
                </c:pt>
                <c:pt idx="388">
                  <c:v>45481</c:v>
                </c:pt>
                <c:pt idx="389">
                  <c:v>45478</c:v>
                </c:pt>
                <c:pt idx="390">
                  <c:v>45476</c:v>
                </c:pt>
                <c:pt idx="391">
                  <c:v>45475</c:v>
                </c:pt>
                <c:pt idx="392">
                  <c:v>45474</c:v>
                </c:pt>
                <c:pt idx="393">
                  <c:v>45471</c:v>
                </c:pt>
                <c:pt idx="394">
                  <c:v>45470</c:v>
                </c:pt>
                <c:pt idx="395">
                  <c:v>45469</c:v>
                </c:pt>
                <c:pt idx="396">
                  <c:v>45468</c:v>
                </c:pt>
                <c:pt idx="397">
                  <c:v>45467</c:v>
                </c:pt>
                <c:pt idx="398">
                  <c:v>45464</c:v>
                </c:pt>
                <c:pt idx="399">
                  <c:v>45463</c:v>
                </c:pt>
                <c:pt idx="400">
                  <c:v>45461</c:v>
                </c:pt>
                <c:pt idx="401">
                  <c:v>45460</c:v>
                </c:pt>
                <c:pt idx="402">
                  <c:v>45457</c:v>
                </c:pt>
                <c:pt idx="403">
                  <c:v>45456</c:v>
                </c:pt>
                <c:pt idx="404">
                  <c:v>45455</c:v>
                </c:pt>
                <c:pt idx="405">
                  <c:v>45454</c:v>
                </c:pt>
                <c:pt idx="406">
                  <c:v>45453</c:v>
                </c:pt>
                <c:pt idx="407">
                  <c:v>45450</c:v>
                </c:pt>
                <c:pt idx="408">
                  <c:v>45449</c:v>
                </c:pt>
                <c:pt idx="409">
                  <c:v>45448</c:v>
                </c:pt>
                <c:pt idx="410">
                  <c:v>45447</c:v>
                </c:pt>
                <c:pt idx="411">
                  <c:v>45446</c:v>
                </c:pt>
                <c:pt idx="412">
                  <c:v>45443</c:v>
                </c:pt>
                <c:pt idx="413">
                  <c:v>45442</c:v>
                </c:pt>
                <c:pt idx="414">
                  <c:v>45441</c:v>
                </c:pt>
                <c:pt idx="415">
                  <c:v>45440</c:v>
                </c:pt>
                <c:pt idx="416">
                  <c:v>45436</c:v>
                </c:pt>
                <c:pt idx="417">
                  <c:v>45435</c:v>
                </c:pt>
                <c:pt idx="418">
                  <c:v>45434</c:v>
                </c:pt>
                <c:pt idx="419">
                  <c:v>45433</c:v>
                </c:pt>
                <c:pt idx="420">
                  <c:v>45432</c:v>
                </c:pt>
                <c:pt idx="421">
                  <c:v>45429</c:v>
                </c:pt>
                <c:pt idx="422">
                  <c:v>45428</c:v>
                </c:pt>
                <c:pt idx="423">
                  <c:v>45427</c:v>
                </c:pt>
                <c:pt idx="424">
                  <c:v>45426</c:v>
                </c:pt>
                <c:pt idx="425">
                  <c:v>45425</c:v>
                </c:pt>
                <c:pt idx="426">
                  <c:v>45422</c:v>
                </c:pt>
                <c:pt idx="427">
                  <c:v>45421</c:v>
                </c:pt>
                <c:pt idx="428">
                  <c:v>45420</c:v>
                </c:pt>
                <c:pt idx="429">
                  <c:v>45419</c:v>
                </c:pt>
                <c:pt idx="430">
                  <c:v>45418</c:v>
                </c:pt>
                <c:pt idx="431">
                  <c:v>45415</c:v>
                </c:pt>
                <c:pt idx="432">
                  <c:v>45414</c:v>
                </c:pt>
                <c:pt idx="433">
                  <c:v>45413</c:v>
                </c:pt>
                <c:pt idx="434">
                  <c:v>45412</c:v>
                </c:pt>
                <c:pt idx="435">
                  <c:v>45411</c:v>
                </c:pt>
                <c:pt idx="436">
                  <c:v>45408</c:v>
                </c:pt>
                <c:pt idx="437">
                  <c:v>45407</c:v>
                </c:pt>
                <c:pt idx="438">
                  <c:v>45406</c:v>
                </c:pt>
                <c:pt idx="439">
                  <c:v>45405</c:v>
                </c:pt>
                <c:pt idx="440">
                  <c:v>45404</c:v>
                </c:pt>
                <c:pt idx="441">
                  <c:v>45401</c:v>
                </c:pt>
                <c:pt idx="442">
                  <c:v>45400</c:v>
                </c:pt>
                <c:pt idx="443">
                  <c:v>45399</c:v>
                </c:pt>
                <c:pt idx="444">
                  <c:v>45398</c:v>
                </c:pt>
                <c:pt idx="445">
                  <c:v>45397</c:v>
                </c:pt>
                <c:pt idx="446">
                  <c:v>45394</c:v>
                </c:pt>
                <c:pt idx="447">
                  <c:v>45393</c:v>
                </c:pt>
                <c:pt idx="448">
                  <c:v>45392</c:v>
                </c:pt>
                <c:pt idx="449">
                  <c:v>45391</c:v>
                </c:pt>
                <c:pt idx="450">
                  <c:v>45390</c:v>
                </c:pt>
                <c:pt idx="451">
                  <c:v>45387</c:v>
                </c:pt>
                <c:pt idx="452">
                  <c:v>45386</c:v>
                </c:pt>
                <c:pt idx="453">
                  <c:v>45385</c:v>
                </c:pt>
                <c:pt idx="454">
                  <c:v>45384</c:v>
                </c:pt>
                <c:pt idx="455">
                  <c:v>45383</c:v>
                </c:pt>
                <c:pt idx="456">
                  <c:v>45379</c:v>
                </c:pt>
                <c:pt idx="457">
                  <c:v>45378</c:v>
                </c:pt>
                <c:pt idx="458">
                  <c:v>45377</c:v>
                </c:pt>
                <c:pt idx="459">
                  <c:v>45376</c:v>
                </c:pt>
                <c:pt idx="460">
                  <c:v>45373</c:v>
                </c:pt>
                <c:pt idx="461">
                  <c:v>45372</c:v>
                </c:pt>
                <c:pt idx="462">
                  <c:v>45371</c:v>
                </c:pt>
                <c:pt idx="463">
                  <c:v>45370</c:v>
                </c:pt>
                <c:pt idx="464">
                  <c:v>45369</c:v>
                </c:pt>
                <c:pt idx="465">
                  <c:v>45366</c:v>
                </c:pt>
                <c:pt idx="466">
                  <c:v>45365</c:v>
                </c:pt>
                <c:pt idx="467">
                  <c:v>45364</c:v>
                </c:pt>
                <c:pt idx="468">
                  <c:v>45363</c:v>
                </c:pt>
                <c:pt idx="469">
                  <c:v>45362</c:v>
                </c:pt>
                <c:pt idx="470">
                  <c:v>45359</c:v>
                </c:pt>
                <c:pt idx="471">
                  <c:v>45358</c:v>
                </c:pt>
                <c:pt idx="472">
                  <c:v>45357</c:v>
                </c:pt>
                <c:pt idx="473">
                  <c:v>45356</c:v>
                </c:pt>
                <c:pt idx="474">
                  <c:v>45355</c:v>
                </c:pt>
                <c:pt idx="475">
                  <c:v>45352</c:v>
                </c:pt>
                <c:pt idx="476">
                  <c:v>45351</c:v>
                </c:pt>
                <c:pt idx="477">
                  <c:v>45350</c:v>
                </c:pt>
                <c:pt idx="478">
                  <c:v>45349</c:v>
                </c:pt>
                <c:pt idx="479">
                  <c:v>45348</c:v>
                </c:pt>
                <c:pt idx="480">
                  <c:v>45345</c:v>
                </c:pt>
                <c:pt idx="481">
                  <c:v>45344</c:v>
                </c:pt>
                <c:pt idx="482">
                  <c:v>45343</c:v>
                </c:pt>
                <c:pt idx="483">
                  <c:v>45342</c:v>
                </c:pt>
                <c:pt idx="484">
                  <c:v>45338</c:v>
                </c:pt>
                <c:pt idx="485">
                  <c:v>45337</c:v>
                </c:pt>
                <c:pt idx="486">
                  <c:v>45336</c:v>
                </c:pt>
                <c:pt idx="487">
                  <c:v>45335</c:v>
                </c:pt>
                <c:pt idx="488">
                  <c:v>45334</c:v>
                </c:pt>
                <c:pt idx="489">
                  <c:v>45331</c:v>
                </c:pt>
                <c:pt idx="490">
                  <c:v>45330</c:v>
                </c:pt>
                <c:pt idx="491">
                  <c:v>45329</c:v>
                </c:pt>
                <c:pt idx="492">
                  <c:v>45328</c:v>
                </c:pt>
                <c:pt idx="493">
                  <c:v>45327</c:v>
                </c:pt>
                <c:pt idx="494">
                  <c:v>45324</c:v>
                </c:pt>
                <c:pt idx="495">
                  <c:v>45323</c:v>
                </c:pt>
                <c:pt idx="496">
                  <c:v>45322</c:v>
                </c:pt>
                <c:pt idx="497">
                  <c:v>45321</c:v>
                </c:pt>
                <c:pt idx="498">
                  <c:v>45320</c:v>
                </c:pt>
                <c:pt idx="499">
                  <c:v>45317</c:v>
                </c:pt>
                <c:pt idx="500">
                  <c:v>45316</c:v>
                </c:pt>
                <c:pt idx="501">
                  <c:v>45315</c:v>
                </c:pt>
                <c:pt idx="502">
                  <c:v>45314</c:v>
                </c:pt>
                <c:pt idx="503">
                  <c:v>45313</c:v>
                </c:pt>
                <c:pt idx="504">
                  <c:v>45310</c:v>
                </c:pt>
                <c:pt idx="505">
                  <c:v>45309</c:v>
                </c:pt>
                <c:pt idx="506">
                  <c:v>45308</c:v>
                </c:pt>
                <c:pt idx="507">
                  <c:v>45307</c:v>
                </c:pt>
                <c:pt idx="508">
                  <c:v>45303</c:v>
                </c:pt>
                <c:pt idx="509">
                  <c:v>45302</c:v>
                </c:pt>
                <c:pt idx="510">
                  <c:v>45301</c:v>
                </c:pt>
                <c:pt idx="511">
                  <c:v>45300</c:v>
                </c:pt>
                <c:pt idx="512">
                  <c:v>45299</c:v>
                </c:pt>
                <c:pt idx="513">
                  <c:v>45296</c:v>
                </c:pt>
                <c:pt idx="514">
                  <c:v>45295</c:v>
                </c:pt>
                <c:pt idx="515">
                  <c:v>45294</c:v>
                </c:pt>
                <c:pt idx="516">
                  <c:v>45293</c:v>
                </c:pt>
                <c:pt idx="517">
                  <c:v>45289</c:v>
                </c:pt>
                <c:pt idx="518">
                  <c:v>45288</c:v>
                </c:pt>
                <c:pt idx="519">
                  <c:v>45287</c:v>
                </c:pt>
                <c:pt idx="520">
                  <c:v>45286</c:v>
                </c:pt>
                <c:pt idx="521">
                  <c:v>45282</c:v>
                </c:pt>
                <c:pt idx="522">
                  <c:v>45281</c:v>
                </c:pt>
                <c:pt idx="523">
                  <c:v>45280</c:v>
                </c:pt>
                <c:pt idx="524">
                  <c:v>45279</c:v>
                </c:pt>
                <c:pt idx="525">
                  <c:v>45278</c:v>
                </c:pt>
                <c:pt idx="526">
                  <c:v>45275</c:v>
                </c:pt>
                <c:pt idx="527">
                  <c:v>45274</c:v>
                </c:pt>
                <c:pt idx="528">
                  <c:v>45273</c:v>
                </c:pt>
                <c:pt idx="529">
                  <c:v>45272</c:v>
                </c:pt>
                <c:pt idx="530">
                  <c:v>45271</c:v>
                </c:pt>
                <c:pt idx="531">
                  <c:v>45268</c:v>
                </c:pt>
                <c:pt idx="532">
                  <c:v>45267</c:v>
                </c:pt>
                <c:pt idx="533">
                  <c:v>45266</c:v>
                </c:pt>
                <c:pt idx="534">
                  <c:v>45265</c:v>
                </c:pt>
                <c:pt idx="535">
                  <c:v>45264</c:v>
                </c:pt>
                <c:pt idx="536">
                  <c:v>45261</c:v>
                </c:pt>
                <c:pt idx="537">
                  <c:v>45260</c:v>
                </c:pt>
                <c:pt idx="538">
                  <c:v>45259</c:v>
                </c:pt>
                <c:pt idx="539">
                  <c:v>45258</c:v>
                </c:pt>
                <c:pt idx="540">
                  <c:v>45257</c:v>
                </c:pt>
                <c:pt idx="541">
                  <c:v>45254</c:v>
                </c:pt>
                <c:pt idx="542">
                  <c:v>45252</c:v>
                </c:pt>
                <c:pt idx="543">
                  <c:v>45251</c:v>
                </c:pt>
                <c:pt idx="544">
                  <c:v>45250</c:v>
                </c:pt>
                <c:pt idx="545">
                  <c:v>45247</c:v>
                </c:pt>
                <c:pt idx="546">
                  <c:v>45246</c:v>
                </c:pt>
                <c:pt idx="547">
                  <c:v>45245</c:v>
                </c:pt>
                <c:pt idx="548">
                  <c:v>45244</c:v>
                </c:pt>
                <c:pt idx="549">
                  <c:v>45243</c:v>
                </c:pt>
                <c:pt idx="550">
                  <c:v>45240</c:v>
                </c:pt>
                <c:pt idx="551">
                  <c:v>45239</c:v>
                </c:pt>
                <c:pt idx="552">
                  <c:v>45238</c:v>
                </c:pt>
                <c:pt idx="553">
                  <c:v>45237</c:v>
                </c:pt>
                <c:pt idx="554">
                  <c:v>45236</c:v>
                </c:pt>
                <c:pt idx="555">
                  <c:v>45233</c:v>
                </c:pt>
                <c:pt idx="556">
                  <c:v>45232</c:v>
                </c:pt>
                <c:pt idx="557">
                  <c:v>45231</c:v>
                </c:pt>
                <c:pt idx="558">
                  <c:v>45230</c:v>
                </c:pt>
                <c:pt idx="559">
                  <c:v>45229</c:v>
                </c:pt>
                <c:pt idx="560">
                  <c:v>45226</c:v>
                </c:pt>
                <c:pt idx="561">
                  <c:v>45225</c:v>
                </c:pt>
                <c:pt idx="562">
                  <c:v>45224</c:v>
                </c:pt>
                <c:pt idx="563">
                  <c:v>45223</c:v>
                </c:pt>
                <c:pt idx="564">
                  <c:v>45222</c:v>
                </c:pt>
                <c:pt idx="565">
                  <c:v>45219</c:v>
                </c:pt>
                <c:pt idx="566">
                  <c:v>45218</c:v>
                </c:pt>
                <c:pt idx="567">
                  <c:v>45217</c:v>
                </c:pt>
                <c:pt idx="568">
                  <c:v>45216</c:v>
                </c:pt>
                <c:pt idx="569">
                  <c:v>45215</c:v>
                </c:pt>
                <c:pt idx="570">
                  <c:v>45212</c:v>
                </c:pt>
                <c:pt idx="571">
                  <c:v>45211</c:v>
                </c:pt>
                <c:pt idx="572">
                  <c:v>45210</c:v>
                </c:pt>
                <c:pt idx="573">
                  <c:v>45209</c:v>
                </c:pt>
                <c:pt idx="574">
                  <c:v>45208</c:v>
                </c:pt>
                <c:pt idx="575">
                  <c:v>45205</c:v>
                </c:pt>
                <c:pt idx="576">
                  <c:v>45204</c:v>
                </c:pt>
                <c:pt idx="577">
                  <c:v>45203</c:v>
                </c:pt>
                <c:pt idx="578">
                  <c:v>45202</c:v>
                </c:pt>
                <c:pt idx="579">
                  <c:v>45201</c:v>
                </c:pt>
                <c:pt idx="580">
                  <c:v>45198</c:v>
                </c:pt>
                <c:pt idx="581">
                  <c:v>45197</c:v>
                </c:pt>
                <c:pt idx="582">
                  <c:v>45196</c:v>
                </c:pt>
                <c:pt idx="583">
                  <c:v>45195</c:v>
                </c:pt>
                <c:pt idx="584">
                  <c:v>45194</c:v>
                </c:pt>
                <c:pt idx="585">
                  <c:v>45191</c:v>
                </c:pt>
                <c:pt idx="586">
                  <c:v>45190</c:v>
                </c:pt>
                <c:pt idx="587">
                  <c:v>45189</c:v>
                </c:pt>
                <c:pt idx="588">
                  <c:v>45188</c:v>
                </c:pt>
                <c:pt idx="589">
                  <c:v>45187</c:v>
                </c:pt>
                <c:pt idx="590">
                  <c:v>45184</c:v>
                </c:pt>
                <c:pt idx="591">
                  <c:v>45183</c:v>
                </c:pt>
                <c:pt idx="592">
                  <c:v>45182</c:v>
                </c:pt>
                <c:pt idx="593">
                  <c:v>45181</c:v>
                </c:pt>
                <c:pt idx="594">
                  <c:v>45180</c:v>
                </c:pt>
                <c:pt idx="595">
                  <c:v>45177</c:v>
                </c:pt>
                <c:pt idx="596">
                  <c:v>45176</c:v>
                </c:pt>
                <c:pt idx="597">
                  <c:v>45175</c:v>
                </c:pt>
                <c:pt idx="598">
                  <c:v>45174</c:v>
                </c:pt>
                <c:pt idx="599">
                  <c:v>45170</c:v>
                </c:pt>
                <c:pt idx="600">
                  <c:v>45169</c:v>
                </c:pt>
                <c:pt idx="601">
                  <c:v>45168</c:v>
                </c:pt>
                <c:pt idx="602">
                  <c:v>45167</c:v>
                </c:pt>
                <c:pt idx="603">
                  <c:v>45166</c:v>
                </c:pt>
                <c:pt idx="604">
                  <c:v>45163</c:v>
                </c:pt>
                <c:pt idx="605">
                  <c:v>45162</c:v>
                </c:pt>
                <c:pt idx="606">
                  <c:v>45161</c:v>
                </c:pt>
                <c:pt idx="607">
                  <c:v>45160</c:v>
                </c:pt>
                <c:pt idx="608">
                  <c:v>45159</c:v>
                </c:pt>
                <c:pt idx="609">
                  <c:v>45156</c:v>
                </c:pt>
                <c:pt idx="610">
                  <c:v>45155</c:v>
                </c:pt>
                <c:pt idx="611">
                  <c:v>45154</c:v>
                </c:pt>
                <c:pt idx="612">
                  <c:v>45153</c:v>
                </c:pt>
                <c:pt idx="613">
                  <c:v>45152</c:v>
                </c:pt>
                <c:pt idx="614">
                  <c:v>45149</c:v>
                </c:pt>
                <c:pt idx="615">
                  <c:v>45148</c:v>
                </c:pt>
                <c:pt idx="616">
                  <c:v>45147</c:v>
                </c:pt>
                <c:pt idx="617">
                  <c:v>45146</c:v>
                </c:pt>
                <c:pt idx="618">
                  <c:v>45145</c:v>
                </c:pt>
                <c:pt idx="619">
                  <c:v>45142</c:v>
                </c:pt>
                <c:pt idx="620">
                  <c:v>45141</c:v>
                </c:pt>
                <c:pt idx="621">
                  <c:v>45140</c:v>
                </c:pt>
                <c:pt idx="622">
                  <c:v>45139</c:v>
                </c:pt>
                <c:pt idx="623">
                  <c:v>45138</c:v>
                </c:pt>
                <c:pt idx="624">
                  <c:v>45135</c:v>
                </c:pt>
                <c:pt idx="625">
                  <c:v>45134</c:v>
                </c:pt>
                <c:pt idx="626">
                  <c:v>45133</c:v>
                </c:pt>
                <c:pt idx="627">
                  <c:v>45132</c:v>
                </c:pt>
                <c:pt idx="628">
                  <c:v>45131</c:v>
                </c:pt>
                <c:pt idx="629">
                  <c:v>45128</c:v>
                </c:pt>
                <c:pt idx="630">
                  <c:v>45127</c:v>
                </c:pt>
                <c:pt idx="631">
                  <c:v>45126</c:v>
                </c:pt>
                <c:pt idx="632">
                  <c:v>45125</c:v>
                </c:pt>
                <c:pt idx="633">
                  <c:v>45124</c:v>
                </c:pt>
                <c:pt idx="634">
                  <c:v>45121</c:v>
                </c:pt>
                <c:pt idx="635">
                  <c:v>45120</c:v>
                </c:pt>
                <c:pt idx="636">
                  <c:v>45119</c:v>
                </c:pt>
                <c:pt idx="637">
                  <c:v>45118</c:v>
                </c:pt>
                <c:pt idx="638">
                  <c:v>45117</c:v>
                </c:pt>
                <c:pt idx="639">
                  <c:v>45114</c:v>
                </c:pt>
                <c:pt idx="640">
                  <c:v>45113</c:v>
                </c:pt>
                <c:pt idx="641">
                  <c:v>45112</c:v>
                </c:pt>
                <c:pt idx="642">
                  <c:v>45110</c:v>
                </c:pt>
                <c:pt idx="643">
                  <c:v>45107</c:v>
                </c:pt>
                <c:pt idx="644">
                  <c:v>45106</c:v>
                </c:pt>
                <c:pt idx="645">
                  <c:v>45105</c:v>
                </c:pt>
                <c:pt idx="646">
                  <c:v>45104</c:v>
                </c:pt>
                <c:pt idx="647">
                  <c:v>45103</c:v>
                </c:pt>
                <c:pt idx="648">
                  <c:v>45100</c:v>
                </c:pt>
                <c:pt idx="649">
                  <c:v>45099</c:v>
                </c:pt>
                <c:pt idx="650">
                  <c:v>45098</c:v>
                </c:pt>
                <c:pt idx="651">
                  <c:v>45097</c:v>
                </c:pt>
                <c:pt idx="652">
                  <c:v>45093</c:v>
                </c:pt>
                <c:pt idx="653">
                  <c:v>45092</c:v>
                </c:pt>
                <c:pt idx="654">
                  <c:v>45091</c:v>
                </c:pt>
                <c:pt idx="655">
                  <c:v>45090</c:v>
                </c:pt>
                <c:pt idx="656">
                  <c:v>45089</c:v>
                </c:pt>
                <c:pt idx="657">
                  <c:v>45086</c:v>
                </c:pt>
                <c:pt idx="658">
                  <c:v>45085</c:v>
                </c:pt>
                <c:pt idx="659">
                  <c:v>45084</c:v>
                </c:pt>
                <c:pt idx="660">
                  <c:v>45083</c:v>
                </c:pt>
                <c:pt idx="661">
                  <c:v>45082</c:v>
                </c:pt>
                <c:pt idx="662">
                  <c:v>45079</c:v>
                </c:pt>
                <c:pt idx="663">
                  <c:v>45078</c:v>
                </c:pt>
                <c:pt idx="664">
                  <c:v>45077</c:v>
                </c:pt>
                <c:pt idx="665">
                  <c:v>45076</c:v>
                </c:pt>
                <c:pt idx="666">
                  <c:v>45072</c:v>
                </c:pt>
                <c:pt idx="667">
                  <c:v>45071</c:v>
                </c:pt>
                <c:pt idx="668">
                  <c:v>45070</c:v>
                </c:pt>
                <c:pt idx="669">
                  <c:v>45069</c:v>
                </c:pt>
                <c:pt idx="670">
                  <c:v>45068</c:v>
                </c:pt>
                <c:pt idx="671">
                  <c:v>45065</c:v>
                </c:pt>
                <c:pt idx="672">
                  <c:v>45064</c:v>
                </c:pt>
                <c:pt idx="673">
                  <c:v>45063</c:v>
                </c:pt>
                <c:pt idx="674">
                  <c:v>45062</c:v>
                </c:pt>
                <c:pt idx="675">
                  <c:v>45061</c:v>
                </c:pt>
                <c:pt idx="676">
                  <c:v>45058</c:v>
                </c:pt>
                <c:pt idx="677">
                  <c:v>45057</c:v>
                </c:pt>
                <c:pt idx="678">
                  <c:v>45056</c:v>
                </c:pt>
                <c:pt idx="679">
                  <c:v>45055</c:v>
                </c:pt>
                <c:pt idx="680">
                  <c:v>45054</c:v>
                </c:pt>
                <c:pt idx="681">
                  <c:v>45051</c:v>
                </c:pt>
                <c:pt idx="682">
                  <c:v>45050</c:v>
                </c:pt>
                <c:pt idx="683">
                  <c:v>45049</c:v>
                </c:pt>
                <c:pt idx="684">
                  <c:v>45048</c:v>
                </c:pt>
                <c:pt idx="685">
                  <c:v>45047</c:v>
                </c:pt>
                <c:pt idx="686">
                  <c:v>45044</c:v>
                </c:pt>
                <c:pt idx="687">
                  <c:v>45043</c:v>
                </c:pt>
                <c:pt idx="688">
                  <c:v>45042</c:v>
                </c:pt>
                <c:pt idx="689">
                  <c:v>45041</c:v>
                </c:pt>
                <c:pt idx="690">
                  <c:v>45040</c:v>
                </c:pt>
                <c:pt idx="691">
                  <c:v>45037</c:v>
                </c:pt>
                <c:pt idx="692">
                  <c:v>45036</c:v>
                </c:pt>
                <c:pt idx="693">
                  <c:v>45035</c:v>
                </c:pt>
                <c:pt idx="694">
                  <c:v>45034</c:v>
                </c:pt>
                <c:pt idx="695">
                  <c:v>45033</c:v>
                </c:pt>
                <c:pt idx="696">
                  <c:v>45030</c:v>
                </c:pt>
                <c:pt idx="697">
                  <c:v>45029</c:v>
                </c:pt>
                <c:pt idx="698">
                  <c:v>45028</c:v>
                </c:pt>
                <c:pt idx="699">
                  <c:v>45027</c:v>
                </c:pt>
                <c:pt idx="700">
                  <c:v>45026</c:v>
                </c:pt>
                <c:pt idx="701">
                  <c:v>45022</c:v>
                </c:pt>
                <c:pt idx="702">
                  <c:v>45021</c:v>
                </c:pt>
                <c:pt idx="703">
                  <c:v>45020</c:v>
                </c:pt>
                <c:pt idx="704">
                  <c:v>45019</c:v>
                </c:pt>
                <c:pt idx="705">
                  <c:v>45016</c:v>
                </c:pt>
                <c:pt idx="706">
                  <c:v>45015</c:v>
                </c:pt>
                <c:pt idx="707">
                  <c:v>45014</c:v>
                </c:pt>
                <c:pt idx="708">
                  <c:v>45013</c:v>
                </c:pt>
                <c:pt idx="709">
                  <c:v>45012</c:v>
                </c:pt>
                <c:pt idx="710">
                  <c:v>45009</c:v>
                </c:pt>
                <c:pt idx="711">
                  <c:v>45008</c:v>
                </c:pt>
                <c:pt idx="712">
                  <c:v>45007</c:v>
                </c:pt>
                <c:pt idx="713">
                  <c:v>45006</c:v>
                </c:pt>
                <c:pt idx="714">
                  <c:v>45005</c:v>
                </c:pt>
                <c:pt idx="715">
                  <c:v>45002</c:v>
                </c:pt>
                <c:pt idx="716">
                  <c:v>45001</c:v>
                </c:pt>
                <c:pt idx="717">
                  <c:v>45000</c:v>
                </c:pt>
                <c:pt idx="718">
                  <c:v>44999</c:v>
                </c:pt>
                <c:pt idx="719">
                  <c:v>44998</c:v>
                </c:pt>
                <c:pt idx="720">
                  <c:v>44995</c:v>
                </c:pt>
                <c:pt idx="721">
                  <c:v>44994</c:v>
                </c:pt>
                <c:pt idx="722">
                  <c:v>44993</c:v>
                </c:pt>
                <c:pt idx="723">
                  <c:v>44992</c:v>
                </c:pt>
                <c:pt idx="724">
                  <c:v>44991</c:v>
                </c:pt>
                <c:pt idx="725">
                  <c:v>44988</c:v>
                </c:pt>
                <c:pt idx="726">
                  <c:v>44987</c:v>
                </c:pt>
                <c:pt idx="727">
                  <c:v>44986</c:v>
                </c:pt>
                <c:pt idx="728">
                  <c:v>44985</c:v>
                </c:pt>
                <c:pt idx="729">
                  <c:v>44984</c:v>
                </c:pt>
                <c:pt idx="730">
                  <c:v>44981</c:v>
                </c:pt>
                <c:pt idx="731">
                  <c:v>44980</c:v>
                </c:pt>
                <c:pt idx="732">
                  <c:v>44979</c:v>
                </c:pt>
                <c:pt idx="733">
                  <c:v>44978</c:v>
                </c:pt>
                <c:pt idx="734">
                  <c:v>44974</c:v>
                </c:pt>
                <c:pt idx="735">
                  <c:v>44973</c:v>
                </c:pt>
                <c:pt idx="736">
                  <c:v>44972</c:v>
                </c:pt>
                <c:pt idx="737">
                  <c:v>44971</c:v>
                </c:pt>
                <c:pt idx="738">
                  <c:v>44970</c:v>
                </c:pt>
                <c:pt idx="739">
                  <c:v>44967</c:v>
                </c:pt>
                <c:pt idx="740">
                  <c:v>44966</c:v>
                </c:pt>
                <c:pt idx="741">
                  <c:v>44965</c:v>
                </c:pt>
                <c:pt idx="742">
                  <c:v>44964</c:v>
                </c:pt>
                <c:pt idx="743">
                  <c:v>44963</c:v>
                </c:pt>
                <c:pt idx="744">
                  <c:v>44960</c:v>
                </c:pt>
                <c:pt idx="745">
                  <c:v>44959</c:v>
                </c:pt>
                <c:pt idx="746">
                  <c:v>44958</c:v>
                </c:pt>
                <c:pt idx="747">
                  <c:v>44957</c:v>
                </c:pt>
                <c:pt idx="748">
                  <c:v>44956</c:v>
                </c:pt>
                <c:pt idx="749">
                  <c:v>44953</c:v>
                </c:pt>
                <c:pt idx="750">
                  <c:v>44952</c:v>
                </c:pt>
                <c:pt idx="751">
                  <c:v>44951</c:v>
                </c:pt>
                <c:pt idx="752">
                  <c:v>44950</c:v>
                </c:pt>
                <c:pt idx="753">
                  <c:v>44949</c:v>
                </c:pt>
                <c:pt idx="754">
                  <c:v>44946</c:v>
                </c:pt>
                <c:pt idx="755">
                  <c:v>44945</c:v>
                </c:pt>
                <c:pt idx="756">
                  <c:v>44944</c:v>
                </c:pt>
                <c:pt idx="757">
                  <c:v>44943</c:v>
                </c:pt>
                <c:pt idx="758">
                  <c:v>44939</c:v>
                </c:pt>
                <c:pt idx="759">
                  <c:v>44938</c:v>
                </c:pt>
                <c:pt idx="760">
                  <c:v>44937</c:v>
                </c:pt>
                <c:pt idx="761">
                  <c:v>44936</c:v>
                </c:pt>
                <c:pt idx="762">
                  <c:v>44935</c:v>
                </c:pt>
                <c:pt idx="763">
                  <c:v>44932</c:v>
                </c:pt>
                <c:pt idx="764">
                  <c:v>44931</c:v>
                </c:pt>
                <c:pt idx="765">
                  <c:v>44930</c:v>
                </c:pt>
                <c:pt idx="766">
                  <c:v>44929</c:v>
                </c:pt>
                <c:pt idx="767">
                  <c:v>44925</c:v>
                </c:pt>
                <c:pt idx="768">
                  <c:v>44924</c:v>
                </c:pt>
                <c:pt idx="769">
                  <c:v>44923</c:v>
                </c:pt>
                <c:pt idx="770">
                  <c:v>44922</c:v>
                </c:pt>
                <c:pt idx="771">
                  <c:v>44918</c:v>
                </c:pt>
                <c:pt idx="772">
                  <c:v>44917</c:v>
                </c:pt>
                <c:pt idx="773">
                  <c:v>44916</c:v>
                </c:pt>
                <c:pt idx="774">
                  <c:v>44915</c:v>
                </c:pt>
                <c:pt idx="775">
                  <c:v>44914</c:v>
                </c:pt>
                <c:pt idx="776">
                  <c:v>44911</c:v>
                </c:pt>
                <c:pt idx="777">
                  <c:v>44910</c:v>
                </c:pt>
                <c:pt idx="778">
                  <c:v>44909</c:v>
                </c:pt>
                <c:pt idx="779">
                  <c:v>44908</c:v>
                </c:pt>
                <c:pt idx="780">
                  <c:v>44907</c:v>
                </c:pt>
                <c:pt idx="781">
                  <c:v>44904</c:v>
                </c:pt>
                <c:pt idx="782">
                  <c:v>44903</c:v>
                </c:pt>
                <c:pt idx="783">
                  <c:v>44902</c:v>
                </c:pt>
                <c:pt idx="784">
                  <c:v>44901</c:v>
                </c:pt>
                <c:pt idx="785">
                  <c:v>44900</c:v>
                </c:pt>
                <c:pt idx="786">
                  <c:v>44897</c:v>
                </c:pt>
                <c:pt idx="787">
                  <c:v>44896</c:v>
                </c:pt>
                <c:pt idx="788">
                  <c:v>44895</c:v>
                </c:pt>
                <c:pt idx="789">
                  <c:v>44894</c:v>
                </c:pt>
                <c:pt idx="790">
                  <c:v>44893</c:v>
                </c:pt>
                <c:pt idx="791">
                  <c:v>44890</c:v>
                </c:pt>
                <c:pt idx="792">
                  <c:v>44888</c:v>
                </c:pt>
                <c:pt idx="793">
                  <c:v>44887</c:v>
                </c:pt>
                <c:pt idx="794">
                  <c:v>44886</c:v>
                </c:pt>
                <c:pt idx="795">
                  <c:v>44883</c:v>
                </c:pt>
                <c:pt idx="796">
                  <c:v>44882</c:v>
                </c:pt>
                <c:pt idx="797">
                  <c:v>44881</c:v>
                </c:pt>
                <c:pt idx="798">
                  <c:v>44880</c:v>
                </c:pt>
                <c:pt idx="799">
                  <c:v>44879</c:v>
                </c:pt>
                <c:pt idx="800">
                  <c:v>44876</c:v>
                </c:pt>
                <c:pt idx="801">
                  <c:v>44875</c:v>
                </c:pt>
                <c:pt idx="802">
                  <c:v>44874</c:v>
                </c:pt>
                <c:pt idx="803">
                  <c:v>44873</c:v>
                </c:pt>
                <c:pt idx="804">
                  <c:v>44872</c:v>
                </c:pt>
                <c:pt idx="805">
                  <c:v>44869</c:v>
                </c:pt>
                <c:pt idx="806">
                  <c:v>44868</c:v>
                </c:pt>
                <c:pt idx="807">
                  <c:v>44867</c:v>
                </c:pt>
                <c:pt idx="808">
                  <c:v>44866</c:v>
                </c:pt>
                <c:pt idx="809">
                  <c:v>44865</c:v>
                </c:pt>
                <c:pt idx="810">
                  <c:v>44862</c:v>
                </c:pt>
                <c:pt idx="811">
                  <c:v>44861</c:v>
                </c:pt>
                <c:pt idx="812">
                  <c:v>44860</c:v>
                </c:pt>
                <c:pt idx="813">
                  <c:v>44859</c:v>
                </c:pt>
                <c:pt idx="814">
                  <c:v>44858</c:v>
                </c:pt>
                <c:pt idx="815">
                  <c:v>44855</c:v>
                </c:pt>
                <c:pt idx="816">
                  <c:v>44854</c:v>
                </c:pt>
                <c:pt idx="817">
                  <c:v>44853</c:v>
                </c:pt>
                <c:pt idx="818">
                  <c:v>44852</c:v>
                </c:pt>
                <c:pt idx="819">
                  <c:v>44851</c:v>
                </c:pt>
                <c:pt idx="820">
                  <c:v>44848</c:v>
                </c:pt>
                <c:pt idx="821">
                  <c:v>44847</c:v>
                </c:pt>
                <c:pt idx="822">
                  <c:v>44846</c:v>
                </c:pt>
                <c:pt idx="823">
                  <c:v>44845</c:v>
                </c:pt>
                <c:pt idx="824">
                  <c:v>44844</c:v>
                </c:pt>
                <c:pt idx="825">
                  <c:v>44841</c:v>
                </c:pt>
                <c:pt idx="826">
                  <c:v>44840</c:v>
                </c:pt>
                <c:pt idx="827">
                  <c:v>44839</c:v>
                </c:pt>
                <c:pt idx="828">
                  <c:v>44838</c:v>
                </c:pt>
                <c:pt idx="829">
                  <c:v>44837</c:v>
                </c:pt>
                <c:pt idx="830">
                  <c:v>44834</c:v>
                </c:pt>
                <c:pt idx="831">
                  <c:v>44833</c:v>
                </c:pt>
                <c:pt idx="832">
                  <c:v>44832</c:v>
                </c:pt>
                <c:pt idx="833">
                  <c:v>44831</c:v>
                </c:pt>
                <c:pt idx="834">
                  <c:v>44830</c:v>
                </c:pt>
                <c:pt idx="835">
                  <c:v>44827</c:v>
                </c:pt>
                <c:pt idx="836">
                  <c:v>44826</c:v>
                </c:pt>
                <c:pt idx="837">
                  <c:v>44825</c:v>
                </c:pt>
                <c:pt idx="838">
                  <c:v>44824</c:v>
                </c:pt>
                <c:pt idx="839">
                  <c:v>44823</c:v>
                </c:pt>
                <c:pt idx="840">
                  <c:v>44820</c:v>
                </c:pt>
                <c:pt idx="841">
                  <c:v>44819</c:v>
                </c:pt>
                <c:pt idx="842">
                  <c:v>44818</c:v>
                </c:pt>
                <c:pt idx="843">
                  <c:v>44817</c:v>
                </c:pt>
                <c:pt idx="844">
                  <c:v>44816</c:v>
                </c:pt>
                <c:pt idx="845">
                  <c:v>44813</c:v>
                </c:pt>
                <c:pt idx="846">
                  <c:v>44812</c:v>
                </c:pt>
                <c:pt idx="847">
                  <c:v>44811</c:v>
                </c:pt>
                <c:pt idx="848">
                  <c:v>44810</c:v>
                </c:pt>
                <c:pt idx="849">
                  <c:v>44806</c:v>
                </c:pt>
                <c:pt idx="850">
                  <c:v>44805</c:v>
                </c:pt>
                <c:pt idx="851">
                  <c:v>44804</c:v>
                </c:pt>
                <c:pt idx="852">
                  <c:v>44803</c:v>
                </c:pt>
                <c:pt idx="853">
                  <c:v>44802</c:v>
                </c:pt>
                <c:pt idx="854">
                  <c:v>44799</c:v>
                </c:pt>
                <c:pt idx="855">
                  <c:v>44798</c:v>
                </c:pt>
                <c:pt idx="856">
                  <c:v>44797</c:v>
                </c:pt>
                <c:pt idx="857">
                  <c:v>44796</c:v>
                </c:pt>
                <c:pt idx="858">
                  <c:v>44795</c:v>
                </c:pt>
                <c:pt idx="859">
                  <c:v>44792</c:v>
                </c:pt>
                <c:pt idx="860">
                  <c:v>44791</c:v>
                </c:pt>
                <c:pt idx="861">
                  <c:v>44790</c:v>
                </c:pt>
                <c:pt idx="862">
                  <c:v>44789</c:v>
                </c:pt>
                <c:pt idx="863">
                  <c:v>44788</c:v>
                </c:pt>
                <c:pt idx="864">
                  <c:v>44785</c:v>
                </c:pt>
                <c:pt idx="865">
                  <c:v>44784</c:v>
                </c:pt>
                <c:pt idx="866">
                  <c:v>44783</c:v>
                </c:pt>
                <c:pt idx="867">
                  <c:v>44782</c:v>
                </c:pt>
                <c:pt idx="868">
                  <c:v>44781</c:v>
                </c:pt>
                <c:pt idx="869">
                  <c:v>44778</c:v>
                </c:pt>
                <c:pt idx="870">
                  <c:v>44777</c:v>
                </c:pt>
                <c:pt idx="871">
                  <c:v>44776</c:v>
                </c:pt>
                <c:pt idx="872">
                  <c:v>44775</c:v>
                </c:pt>
                <c:pt idx="873">
                  <c:v>44774</c:v>
                </c:pt>
                <c:pt idx="874">
                  <c:v>44771</c:v>
                </c:pt>
                <c:pt idx="875">
                  <c:v>44770</c:v>
                </c:pt>
                <c:pt idx="876">
                  <c:v>44769</c:v>
                </c:pt>
                <c:pt idx="877">
                  <c:v>44768</c:v>
                </c:pt>
                <c:pt idx="878">
                  <c:v>44767</c:v>
                </c:pt>
                <c:pt idx="879">
                  <c:v>44764</c:v>
                </c:pt>
                <c:pt idx="880">
                  <c:v>44763</c:v>
                </c:pt>
                <c:pt idx="881">
                  <c:v>44762</c:v>
                </c:pt>
                <c:pt idx="882">
                  <c:v>44761</c:v>
                </c:pt>
                <c:pt idx="883">
                  <c:v>44760</c:v>
                </c:pt>
                <c:pt idx="884">
                  <c:v>44757</c:v>
                </c:pt>
                <c:pt idx="885">
                  <c:v>44756</c:v>
                </c:pt>
                <c:pt idx="886">
                  <c:v>44755</c:v>
                </c:pt>
                <c:pt idx="887">
                  <c:v>44754</c:v>
                </c:pt>
                <c:pt idx="888">
                  <c:v>44753</c:v>
                </c:pt>
                <c:pt idx="889">
                  <c:v>44750</c:v>
                </c:pt>
                <c:pt idx="890">
                  <c:v>44749</c:v>
                </c:pt>
                <c:pt idx="891">
                  <c:v>44748</c:v>
                </c:pt>
                <c:pt idx="892">
                  <c:v>44747</c:v>
                </c:pt>
                <c:pt idx="893">
                  <c:v>44743</c:v>
                </c:pt>
                <c:pt idx="894">
                  <c:v>44742</c:v>
                </c:pt>
                <c:pt idx="895">
                  <c:v>44741</c:v>
                </c:pt>
                <c:pt idx="896">
                  <c:v>44740</c:v>
                </c:pt>
                <c:pt idx="897">
                  <c:v>44739</c:v>
                </c:pt>
                <c:pt idx="898">
                  <c:v>44736</c:v>
                </c:pt>
                <c:pt idx="899">
                  <c:v>44735</c:v>
                </c:pt>
                <c:pt idx="900">
                  <c:v>44734</c:v>
                </c:pt>
                <c:pt idx="901">
                  <c:v>44733</c:v>
                </c:pt>
                <c:pt idx="902">
                  <c:v>44729</c:v>
                </c:pt>
                <c:pt idx="903">
                  <c:v>44728</c:v>
                </c:pt>
                <c:pt idx="904">
                  <c:v>44727</c:v>
                </c:pt>
                <c:pt idx="905">
                  <c:v>44726</c:v>
                </c:pt>
                <c:pt idx="906">
                  <c:v>44725</c:v>
                </c:pt>
                <c:pt idx="907">
                  <c:v>44722</c:v>
                </c:pt>
                <c:pt idx="908">
                  <c:v>44721</c:v>
                </c:pt>
                <c:pt idx="909">
                  <c:v>44720</c:v>
                </c:pt>
                <c:pt idx="910">
                  <c:v>44719</c:v>
                </c:pt>
                <c:pt idx="911">
                  <c:v>44718</c:v>
                </c:pt>
                <c:pt idx="912">
                  <c:v>44715</c:v>
                </c:pt>
                <c:pt idx="913">
                  <c:v>44714</c:v>
                </c:pt>
                <c:pt idx="914">
                  <c:v>44713</c:v>
                </c:pt>
                <c:pt idx="915">
                  <c:v>44712</c:v>
                </c:pt>
                <c:pt idx="916">
                  <c:v>44708</c:v>
                </c:pt>
                <c:pt idx="917">
                  <c:v>44707</c:v>
                </c:pt>
                <c:pt idx="918">
                  <c:v>44706</c:v>
                </c:pt>
                <c:pt idx="919">
                  <c:v>44705</c:v>
                </c:pt>
                <c:pt idx="920">
                  <c:v>44704</c:v>
                </c:pt>
                <c:pt idx="921">
                  <c:v>44701</c:v>
                </c:pt>
                <c:pt idx="922">
                  <c:v>44700</c:v>
                </c:pt>
                <c:pt idx="923">
                  <c:v>44699</c:v>
                </c:pt>
                <c:pt idx="924">
                  <c:v>44698</c:v>
                </c:pt>
                <c:pt idx="925">
                  <c:v>44697</c:v>
                </c:pt>
                <c:pt idx="926">
                  <c:v>44694</c:v>
                </c:pt>
                <c:pt idx="927">
                  <c:v>44693</c:v>
                </c:pt>
                <c:pt idx="928">
                  <c:v>44692</c:v>
                </c:pt>
                <c:pt idx="929">
                  <c:v>44691</c:v>
                </c:pt>
                <c:pt idx="930">
                  <c:v>44690</c:v>
                </c:pt>
                <c:pt idx="931">
                  <c:v>44687</c:v>
                </c:pt>
                <c:pt idx="932">
                  <c:v>44686</c:v>
                </c:pt>
                <c:pt idx="933">
                  <c:v>44685</c:v>
                </c:pt>
                <c:pt idx="934">
                  <c:v>44684</c:v>
                </c:pt>
                <c:pt idx="935">
                  <c:v>44683</c:v>
                </c:pt>
                <c:pt idx="936">
                  <c:v>44680</c:v>
                </c:pt>
                <c:pt idx="937">
                  <c:v>44679</c:v>
                </c:pt>
                <c:pt idx="938">
                  <c:v>44678</c:v>
                </c:pt>
                <c:pt idx="939">
                  <c:v>44677</c:v>
                </c:pt>
                <c:pt idx="940">
                  <c:v>44676</c:v>
                </c:pt>
                <c:pt idx="941">
                  <c:v>44673</c:v>
                </c:pt>
                <c:pt idx="942">
                  <c:v>44672</c:v>
                </c:pt>
                <c:pt idx="943">
                  <c:v>44671</c:v>
                </c:pt>
                <c:pt idx="944">
                  <c:v>44670</c:v>
                </c:pt>
                <c:pt idx="945">
                  <c:v>44669</c:v>
                </c:pt>
                <c:pt idx="946">
                  <c:v>44665</c:v>
                </c:pt>
                <c:pt idx="947">
                  <c:v>44664</c:v>
                </c:pt>
                <c:pt idx="948">
                  <c:v>44663</c:v>
                </c:pt>
                <c:pt idx="949">
                  <c:v>44662</c:v>
                </c:pt>
                <c:pt idx="950">
                  <c:v>44659</c:v>
                </c:pt>
                <c:pt idx="951">
                  <c:v>44658</c:v>
                </c:pt>
                <c:pt idx="952">
                  <c:v>44657</c:v>
                </c:pt>
                <c:pt idx="953">
                  <c:v>44656</c:v>
                </c:pt>
                <c:pt idx="954">
                  <c:v>44655</c:v>
                </c:pt>
                <c:pt idx="955">
                  <c:v>44652</c:v>
                </c:pt>
                <c:pt idx="956">
                  <c:v>44651</c:v>
                </c:pt>
                <c:pt idx="957">
                  <c:v>44650</c:v>
                </c:pt>
                <c:pt idx="958">
                  <c:v>44649</c:v>
                </c:pt>
                <c:pt idx="959">
                  <c:v>44648</c:v>
                </c:pt>
                <c:pt idx="960">
                  <c:v>44645</c:v>
                </c:pt>
                <c:pt idx="961">
                  <c:v>44644</c:v>
                </c:pt>
                <c:pt idx="962">
                  <c:v>44643</c:v>
                </c:pt>
                <c:pt idx="963">
                  <c:v>44642</c:v>
                </c:pt>
                <c:pt idx="964">
                  <c:v>44641</c:v>
                </c:pt>
                <c:pt idx="965">
                  <c:v>44638</c:v>
                </c:pt>
                <c:pt idx="966">
                  <c:v>44637</c:v>
                </c:pt>
                <c:pt idx="967">
                  <c:v>44636</c:v>
                </c:pt>
                <c:pt idx="968">
                  <c:v>44635</c:v>
                </c:pt>
                <c:pt idx="969">
                  <c:v>44634</c:v>
                </c:pt>
                <c:pt idx="970">
                  <c:v>44631</c:v>
                </c:pt>
                <c:pt idx="971">
                  <c:v>44630</c:v>
                </c:pt>
                <c:pt idx="972">
                  <c:v>44629</c:v>
                </c:pt>
                <c:pt idx="973">
                  <c:v>44628</c:v>
                </c:pt>
                <c:pt idx="974">
                  <c:v>44627</c:v>
                </c:pt>
                <c:pt idx="975">
                  <c:v>44624</c:v>
                </c:pt>
                <c:pt idx="976">
                  <c:v>44623</c:v>
                </c:pt>
                <c:pt idx="977">
                  <c:v>44622</c:v>
                </c:pt>
                <c:pt idx="978">
                  <c:v>44621</c:v>
                </c:pt>
                <c:pt idx="979">
                  <c:v>44620</c:v>
                </c:pt>
                <c:pt idx="980">
                  <c:v>44617</c:v>
                </c:pt>
                <c:pt idx="981">
                  <c:v>44616</c:v>
                </c:pt>
                <c:pt idx="982">
                  <c:v>44615</c:v>
                </c:pt>
                <c:pt idx="983">
                  <c:v>44614</c:v>
                </c:pt>
                <c:pt idx="984">
                  <c:v>44610</c:v>
                </c:pt>
                <c:pt idx="985">
                  <c:v>44609</c:v>
                </c:pt>
                <c:pt idx="986">
                  <c:v>44608</c:v>
                </c:pt>
                <c:pt idx="987">
                  <c:v>44607</c:v>
                </c:pt>
                <c:pt idx="988">
                  <c:v>44606</c:v>
                </c:pt>
                <c:pt idx="989">
                  <c:v>44603</c:v>
                </c:pt>
                <c:pt idx="990">
                  <c:v>44602</c:v>
                </c:pt>
                <c:pt idx="991">
                  <c:v>44601</c:v>
                </c:pt>
                <c:pt idx="992">
                  <c:v>44600</c:v>
                </c:pt>
                <c:pt idx="993">
                  <c:v>44599</c:v>
                </c:pt>
                <c:pt idx="994">
                  <c:v>44596</c:v>
                </c:pt>
                <c:pt idx="995">
                  <c:v>44595</c:v>
                </c:pt>
                <c:pt idx="996">
                  <c:v>44594</c:v>
                </c:pt>
                <c:pt idx="997">
                  <c:v>44593</c:v>
                </c:pt>
                <c:pt idx="998">
                  <c:v>44592</c:v>
                </c:pt>
                <c:pt idx="999">
                  <c:v>44589</c:v>
                </c:pt>
                <c:pt idx="1000">
                  <c:v>44588</c:v>
                </c:pt>
                <c:pt idx="1001">
                  <c:v>44587</c:v>
                </c:pt>
                <c:pt idx="1002">
                  <c:v>44586</c:v>
                </c:pt>
                <c:pt idx="1003">
                  <c:v>44585</c:v>
                </c:pt>
                <c:pt idx="1004">
                  <c:v>44582</c:v>
                </c:pt>
                <c:pt idx="1005">
                  <c:v>44581</c:v>
                </c:pt>
                <c:pt idx="1006">
                  <c:v>44580</c:v>
                </c:pt>
                <c:pt idx="1007">
                  <c:v>44579</c:v>
                </c:pt>
                <c:pt idx="1008">
                  <c:v>44575</c:v>
                </c:pt>
                <c:pt idx="1009">
                  <c:v>44574</c:v>
                </c:pt>
                <c:pt idx="1010">
                  <c:v>44573</c:v>
                </c:pt>
                <c:pt idx="1011">
                  <c:v>44572</c:v>
                </c:pt>
                <c:pt idx="1012">
                  <c:v>44571</c:v>
                </c:pt>
                <c:pt idx="1013">
                  <c:v>44568</c:v>
                </c:pt>
                <c:pt idx="1014">
                  <c:v>44567</c:v>
                </c:pt>
                <c:pt idx="1015">
                  <c:v>44566</c:v>
                </c:pt>
                <c:pt idx="1016">
                  <c:v>44565</c:v>
                </c:pt>
                <c:pt idx="1017">
                  <c:v>44564</c:v>
                </c:pt>
                <c:pt idx="1018">
                  <c:v>44561</c:v>
                </c:pt>
                <c:pt idx="1019">
                  <c:v>44560</c:v>
                </c:pt>
                <c:pt idx="1020">
                  <c:v>44559</c:v>
                </c:pt>
                <c:pt idx="1021">
                  <c:v>44558</c:v>
                </c:pt>
                <c:pt idx="1022">
                  <c:v>44557</c:v>
                </c:pt>
                <c:pt idx="1023">
                  <c:v>44553</c:v>
                </c:pt>
                <c:pt idx="1024">
                  <c:v>44552</c:v>
                </c:pt>
                <c:pt idx="1025">
                  <c:v>44551</c:v>
                </c:pt>
                <c:pt idx="1026">
                  <c:v>44550</c:v>
                </c:pt>
                <c:pt idx="1027">
                  <c:v>44547</c:v>
                </c:pt>
                <c:pt idx="1028">
                  <c:v>44546</c:v>
                </c:pt>
                <c:pt idx="1029">
                  <c:v>44545</c:v>
                </c:pt>
                <c:pt idx="1030">
                  <c:v>44544</c:v>
                </c:pt>
                <c:pt idx="1031">
                  <c:v>44543</c:v>
                </c:pt>
                <c:pt idx="1032">
                  <c:v>44540</c:v>
                </c:pt>
                <c:pt idx="1033">
                  <c:v>44539</c:v>
                </c:pt>
                <c:pt idx="1034">
                  <c:v>44538</c:v>
                </c:pt>
                <c:pt idx="1035">
                  <c:v>44537</c:v>
                </c:pt>
                <c:pt idx="1036">
                  <c:v>44536</c:v>
                </c:pt>
                <c:pt idx="1037">
                  <c:v>44533</c:v>
                </c:pt>
                <c:pt idx="1038">
                  <c:v>44532</c:v>
                </c:pt>
                <c:pt idx="1039">
                  <c:v>44531</c:v>
                </c:pt>
                <c:pt idx="1040">
                  <c:v>44530</c:v>
                </c:pt>
                <c:pt idx="1041">
                  <c:v>44529</c:v>
                </c:pt>
                <c:pt idx="1042">
                  <c:v>44526</c:v>
                </c:pt>
                <c:pt idx="1043">
                  <c:v>44524</c:v>
                </c:pt>
                <c:pt idx="1044">
                  <c:v>44523</c:v>
                </c:pt>
                <c:pt idx="1045">
                  <c:v>44522</c:v>
                </c:pt>
                <c:pt idx="1046">
                  <c:v>44519</c:v>
                </c:pt>
                <c:pt idx="1047">
                  <c:v>44518</c:v>
                </c:pt>
                <c:pt idx="1048">
                  <c:v>44517</c:v>
                </c:pt>
                <c:pt idx="1049">
                  <c:v>44516</c:v>
                </c:pt>
                <c:pt idx="1050">
                  <c:v>44515</c:v>
                </c:pt>
                <c:pt idx="1051">
                  <c:v>44512</c:v>
                </c:pt>
                <c:pt idx="1052">
                  <c:v>44511</c:v>
                </c:pt>
                <c:pt idx="1053">
                  <c:v>44510</c:v>
                </c:pt>
                <c:pt idx="1054">
                  <c:v>44509</c:v>
                </c:pt>
                <c:pt idx="1055">
                  <c:v>44508</c:v>
                </c:pt>
                <c:pt idx="1056">
                  <c:v>44505</c:v>
                </c:pt>
                <c:pt idx="1057">
                  <c:v>44504</c:v>
                </c:pt>
                <c:pt idx="1058">
                  <c:v>44503</c:v>
                </c:pt>
                <c:pt idx="1059">
                  <c:v>44502</c:v>
                </c:pt>
                <c:pt idx="1060">
                  <c:v>44501</c:v>
                </c:pt>
                <c:pt idx="1061">
                  <c:v>44498</c:v>
                </c:pt>
                <c:pt idx="1062">
                  <c:v>44497</c:v>
                </c:pt>
                <c:pt idx="1063">
                  <c:v>44496</c:v>
                </c:pt>
                <c:pt idx="1064">
                  <c:v>44495</c:v>
                </c:pt>
                <c:pt idx="1065">
                  <c:v>44494</c:v>
                </c:pt>
                <c:pt idx="1066">
                  <c:v>44491</c:v>
                </c:pt>
                <c:pt idx="1067">
                  <c:v>44490</c:v>
                </c:pt>
                <c:pt idx="1068">
                  <c:v>44489</c:v>
                </c:pt>
                <c:pt idx="1069">
                  <c:v>44488</c:v>
                </c:pt>
                <c:pt idx="1070">
                  <c:v>44487</c:v>
                </c:pt>
                <c:pt idx="1071">
                  <c:v>44484</c:v>
                </c:pt>
                <c:pt idx="1072">
                  <c:v>44483</c:v>
                </c:pt>
                <c:pt idx="1073">
                  <c:v>44482</c:v>
                </c:pt>
                <c:pt idx="1074">
                  <c:v>44481</c:v>
                </c:pt>
                <c:pt idx="1075">
                  <c:v>44480</c:v>
                </c:pt>
                <c:pt idx="1076">
                  <c:v>44477</c:v>
                </c:pt>
                <c:pt idx="1077">
                  <c:v>44476</c:v>
                </c:pt>
                <c:pt idx="1078">
                  <c:v>44475</c:v>
                </c:pt>
                <c:pt idx="1079">
                  <c:v>44474</c:v>
                </c:pt>
                <c:pt idx="1080">
                  <c:v>44473</c:v>
                </c:pt>
                <c:pt idx="1081">
                  <c:v>44470</c:v>
                </c:pt>
                <c:pt idx="1082">
                  <c:v>44469</c:v>
                </c:pt>
                <c:pt idx="1083">
                  <c:v>44468</c:v>
                </c:pt>
                <c:pt idx="1084">
                  <c:v>44467</c:v>
                </c:pt>
                <c:pt idx="1085">
                  <c:v>44466</c:v>
                </c:pt>
                <c:pt idx="1086">
                  <c:v>44463</c:v>
                </c:pt>
                <c:pt idx="1087">
                  <c:v>44462</c:v>
                </c:pt>
                <c:pt idx="1088">
                  <c:v>44461</c:v>
                </c:pt>
                <c:pt idx="1089">
                  <c:v>44460</c:v>
                </c:pt>
                <c:pt idx="1090">
                  <c:v>44459</c:v>
                </c:pt>
                <c:pt idx="1091">
                  <c:v>44456</c:v>
                </c:pt>
                <c:pt idx="1092">
                  <c:v>44455</c:v>
                </c:pt>
                <c:pt idx="1093">
                  <c:v>44454</c:v>
                </c:pt>
                <c:pt idx="1094">
                  <c:v>44453</c:v>
                </c:pt>
                <c:pt idx="1095">
                  <c:v>44452</c:v>
                </c:pt>
                <c:pt idx="1096">
                  <c:v>44449</c:v>
                </c:pt>
                <c:pt idx="1097">
                  <c:v>44448</c:v>
                </c:pt>
                <c:pt idx="1098">
                  <c:v>44447</c:v>
                </c:pt>
                <c:pt idx="1099">
                  <c:v>44446</c:v>
                </c:pt>
                <c:pt idx="1100">
                  <c:v>44442</c:v>
                </c:pt>
                <c:pt idx="1101">
                  <c:v>44441</c:v>
                </c:pt>
                <c:pt idx="1102">
                  <c:v>44440</c:v>
                </c:pt>
                <c:pt idx="1103">
                  <c:v>44439</c:v>
                </c:pt>
                <c:pt idx="1104">
                  <c:v>44438</c:v>
                </c:pt>
                <c:pt idx="1105">
                  <c:v>44435</c:v>
                </c:pt>
                <c:pt idx="1106">
                  <c:v>44434</c:v>
                </c:pt>
                <c:pt idx="1107">
                  <c:v>44433</c:v>
                </c:pt>
                <c:pt idx="1108">
                  <c:v>44432</c:v>
                </c:pt>
                <c:pt idx="1109">
                  <c:v>44431</c:v>
                </c:pt>
                <c:pt idx="1110">
                  <c:v>44428</c:v>
                </c:pt>
                <c:pt idx="1111">
                  <c:v>44427</c:v>
                </c:pt>
                <c:pt idx="1112">
                  <c:v>44426</c:v>
                </c:pt>
                <c:pt idx="1113">
                  <c:v>44425</c:v>
                </c:pt>
                <c:pt idx="1114">
                  <c:v>44424</c:v>
                </c:pt>
                <c:pt idx="1115">
                  <c:v>44421</c:v>
                </c:pt>
                <c:pt idx="1116">
                  <c:v>44420</c:v>
                </c:pt>
                <c:pt idx="1117">
                  <c:v>44419</c:v>
                </c:pt>
                <c:pt idx="1118">
                  <c:v>44418</c:v>
                </c:pt>
                <c:pt idx="1119">
                  <c:v>44417</c:v>
                </c:pt>
                <c:pt idx="1120">
                  <c:v>44414</c:v>
                </c:pt>
                <c:pt idx="1121">
                  <c:v>44413</c:v>
                </c:pt>
                <c:pt idx="1122">
                  <c:v>44412</c:v>
                </c:pt>
                <c:pt idx="1123">
                  <c:v>44411</c:v>
                </c:pt>
                <c:pt idx="1124">
                  <c:v>44410</c:v>
                </c:pt>
                <c:pt idx="1125">
                  <c:v>44407</c:v>
                </c:pt>
                <c:pt idx="1126">
                  <c:v>44406</c:v>
                </c:pt>
                <c:pt idx="1127">
                  <c:v>44405</c:v>
                </c:pt>
                <c:pt idx="1128">
                  <c:v>44404</c:v>
                </c:pt>
                <c:pt idx="1129">
                  <c:v>44403</c:v>
                </c:pt>
                <c:pt idx="1130">
                  <c:v>44400</c:v>
                </c:pt>
                <c:pt idx="1131">
                  <c:v>44399</c:v>
                </c:pt>
                <c:pt idx="1132">
                  <c:v>44398</c:v>
                </c:pt>
                <c:pt idx="1133">
                  <c:v>44397</c:v>
                </c:pt>
                <c:pt idx="1134">
                  <c:v>44396</c:v>
                </c:pt>
                <c:pt idx="1135">
                  <c:v>44393</c:v>
                </c:pt>
                <c:pt idx="1136">
                  <c:v>44392</c:v>
                </c:pt>
                <c:pt idx="1137">
                  <c:v>44391</c:v>
                </c:pt>
                <c:pt idx="1138">
                  <c:v>44390</c:v>
                </c:pt>
                <c:pt idx="1139">
                  <c:v>44389</c:v>
                </c:pt>
                <c:pt idx="1140">
                  <c:v>44386</c:v>
                </c:pt>
                <c:pt idx="1141">
                  <c:v>44385</c:v>
                </c:pt>
                <c:pt idx="1142">
                  <c:v>44384</c:v>
                </c:pt>
                <c:pt idx="1143">
                  <c:v>44383</c:v>
                </c:pt>
                <c:pt idx="1144">
                  <c:v>44379</c:v>
                </c:pt>
                <c:pt idx="1145">
                  <c:v>44378</c:v>
                </c:pt>
                <c:pt idx="1146">
                  <c:v>44377</c:v>
                </c:pt>
                <c:pt idx="1147">
                  <c:v>44376</c:v>
                </c:pt>
                <c:pt idx="1148">
                  <c:v>44375</c:v>
                </c:pt>
                <c:pt idx="1149">
                  <c:v>44372</c:v>
                </c:pt>
                <c:pt idx="1150">
                  <c:v>44371</c:v>
                </c:pt>
                <c:pt idx="1151">
                  <c:v>44370</c:v>
                </c:pt>
                <c:pt idx="1152">
                  <c:v>44369</c:v>
                </c:pt>
                <c:pt idx="1153">
                  <c:v>44368</c:v>
                </c:pt>
                <c:pt idx="1154">
                  <c:v>44365</c:v>
                </c:pt>
                <c:pt idx="1155">
                  <c:v>44364</c:v>
                </c:pt>
                <c:pt idx="1156">
                  <c:v>44363</c:v>
                </c:pt>
                <c:pt idx="1157">
                  <c:v>44362</c:v>
                </c:pt>
                <c:pt idx="1158">
                  <c:v>44361</c:v>
                </c:pt>
                <c:pt idx="1159">
                  <c:v>44358</c:v>
                </c:pt>
                <c:pt idx="1160">
                  <c:v>44357</c:v>
                </c:pt>
                <c:pt idx="1161">
                  <c:v>44356</c:v>
                </c:pt>
                <c:pt idx="1162">
                  <c:v>44355</c:v>
                </c:pt>
                <c:pt idx="1163">
                  <c:v>44354</c:v>
                </c:pt>
                <c:pt idx="1164">
                  <c:v>44351</c:v>
                </c:pt>
                <c:pt idx="1165">
                  <c:v>44350</c:v>
                </c:pt>
                <c:pt idx="1166">
                  <c:v>44349</c:v>
                </c:pt>
                <c:pt idx="1167">
                  <c:v>44348</c:v>
                </c:pt>
                <c:pt idx="1168">
                  <c:v>44344</c:v>
                </c:pt>
                <c:pt idx="1169">
                  <c:v>44343</c:v>
                </c:pt>
                <c:pt idx="1170">
                  <c:v>44342</c:v>
                </c:pt>
                <c:pt idx="1171">
                  <c:v>44341</c:v>
                </c:pt>
                <c:pt idx="1172">
                  <c:v>44340</c:v>
                </c:pt>
                <c:pt idx="1173">
                  <c:v>44337</c:v>
                </c:pt>
                <c:pt idx="1174">
                  <c:v>44336</c:v>
                </c:pt>
                <c:pt idx="1175">
                  <c:v>44335</c:v>
                </c:pt>
                <c:pt idx="1176">
                  <c:v>44334</c:v>
                </c:pt>
                <c:pt idx="1177">
                  <c:v>44333</c:v>
                </c:pt>
                <c:pt idx="1178">
                  <c:v>44330</c:v>
                </c:pt>
                <c:pt idx="1179">
                  <c:v>44329</c:v>
                </c:pt>
                <c:pt idx="1180">
                  <c:v>44328</c:v>
                </c:pt>
                <c:pt idx="1181">
                  <c:v>44327</c:v>
                </c:pt>
                <c:pt idx="1182">
                  <c:v>44326</c:v>
                </c:pt>
                <c:pt idx="1183">
                  <c:v>44323</c:v>
                </c:pt>
                <c:pt idx="1184">
                  <c:v>44322</c:v>
                </c:pt>
                <c:pt idx="1185">
                  <c:v>44321</c:v>
                </c:pt>
                <c:pt idx="1186">
                  <c:v>44320</c:v>
                </c:pt>
                <c:pt idx="1187">
                  <c:v>44319</c:v>
                </c:pt>
                <c:pt idx="1188">
                  <c:v>44316</c:v>
                </c:pt>
                <c:pt idx="1189">
                  <c:v>44315</c:v>
                </c:pt>
                <c:pt idx="1190">
                  <c:v>44314</c:v>
                </c:pt>
                <c:pt idx="1191">
                  <c:v>44313</c:v>
                </c:pt>
                <c:pt idx="1192">
                  <c:v>44312</c:v>
                </c:pt>
                <c:pt idx="1193">
                  <c:v>44309</c:v>
                </c:pt>
                <c:pt idx="1194">
                  <c:v>44308</c:v>
                </c:pt>
                <c:pt idx="1195">
                  <c:v>44307</c:v>
                </c:pt>
                <c:pt idx="1196">
                  <c:v>44306</c:v>
                </c:pt>
                <c:pt idx="1197">
                  <c:v>44305</c:v>
                </c:pt>
                <c:pt idx="1198">
                  <c:v>44302</c:v>
                </c:pt>
                <c:pt idx="1199">
                  <c:v>44301</c:v>
                </c:pt>
                <c:pt idx="1200">
                  <c:v>44300</c:v>
                </c:pt>
                <c:pt idx="1201">
                  <c:v>44299</c:v>
                </c:pt>
                <c:pt idx="1202">
                  <c:v>44298</c:v>
                </c:pt>
                <c:pt idx="1203">
                  <c:v>44295</c:v>
                </c:pt>
                <c:pt idx="1204">
                  <c:v>44294</c:v>
                </c:pt>
                <c:pt idx="1205">
                  <c:v>44293</c:v>
                </c:pt>
                <c:pt idx="1206">
                  <c:v>44292</c:v>
                </c:pt>
                <c:pt idx="1207">
                  <c:v>44291</c:v>
                </c:pt>
                <c:pt idx="1208">
                  <c:v>44287</c:v>
                </c:pt>
                <c:pt idx="1209">
                  <c:v>44286</c:v>
                </c:pt>
                <c:pt idx="1210">
                  <c:v>44285</c:v>
                </c:pt>
                <c:pt idx="1211">
                  <c:v>44284</c:v>
                </c:pt>
                <c:pt idx="1212">
                  <c:v>44281</c:v>
                </c:pt>
                <c:pt idx="1213">
                  <c:v>44280</c:v>
                </c:pt>
                <c:pt idx="1214">
                  <c:v>44279</c:v>
                </c:pt>
                <c:pt idx="1215">
                  <c:v>44278</c:v>
                </c:pt>
                <c:pt idx="1216">
                  <c:v>44277</c:v>
                </c:pt>
                <c:pt idx="1217">
                  <c:v>44274</c:v>
                </c:pt>
                <c:pt idx="1218">
                  <c:v>44273</c:v>
                </c:pt>
                <c:pt idx="1219">
                  <c:v>44272</c:v>
                </c:pt>
                <c:pt idx="1220">
                  <c:v>44271</c:v>
                </c:pt>
                <c:pt idx="1221">
                  <c:v>44270</c:v>
                </c:pt>
                <c:pt idx="1222">
                  <c:v>44267</c:v>
                </c:pt>
                <c:pt idx="1223">
                  <c:v>44266</c:v>
                </c:pt>
                <c:pt idx="1224">
                  <c:v>44265</c:v>
                </c:pt>
                <c:pt idx="1225">
                  <c:v>44264</c:v>
                </c:pt>
                <c:pt idx="1226">
                  <c:v>44263</c:v>
                </c:pt>
                <c:pt idx="1227">
                  <c:v>44260</c:v>
                </c:pt>
                <c:pt idx="1228">
                  <c:v>44259</c:v>
                </c:pt>
                <c:pt idx="1229">
                  <c:v>44258</c:v>
                </c:pt>
                <c:pt idx="1230">
                  <c:v>44257</c:v>
                </c:pt>
                <c:pt idx="1231">
                  <c:v>44256</c:v>
                </c:pt>
                <c:pt idx="1232">
                  <c:v>44253</c:v>
                </c:pt>
                <c:pt idx="1233">
                  <c:v>44252</c:v>
                </c:pt>
                <c:pt idx="1234">
                  <c:v>44251</c:v>
                </c:pt>
                <c:pt idx="1235">
                  <c:v>44250</c:v>
                </c:pt>
                <c:pt idx="1236">
                  <c:v>44249</c:v>
                </c:pt>
                <c:pt idx="1237">
                  <c:v>44246</c:v>
                </c:pt>
                <c:pt idx="1238">
                  <c:v>44245</c:v>
                </c:pt>
                <c:pt idx="1239">
                  <c:v>44244</c:v>
                </c:pt>
                <c:pt idx="1240">
                  <c:v>44243</c:v>
                </c:pt>
                <c:pt idx="1241">
                  <c:v>44239</c:v>
                </c:pt>
                <c:pt idx="1242">
                  <c:v>44238</c:v>
                </c:pt>
                <c:pt idx="1243">
                  <c:v>44237</c:v>
                </c:pt>
                <c:pt idx="1244">
                  <c:v>44236</c:v>
                </c:pt>
                <c:pt idx="1245">
                  <c:v>44235</c:v>
                </c:pt>
                <c:pt idx="1246">
                  <c:v>44232</c:v>
                </c:pt>
                <c:pt idx="1247">
                  <c:v>44231</c:v>
                </c:pt>
                <c:pt idx="1248">
                  <c:v>44230</c:v>
                </c:pt>
                <c:pt idx="1249">
                  <c:v>44229</c:v>
                </c:pt>
                <c:pt idx="1250">
                  <c:v>44228</c:v>
                </c:pt>
                <c:pt idx="1251">
                  <c:v>44225</c:v>
                </c:pt>
                <c:pt idx="1252">
                  <c:v>44224</c:v>
                </c:pt>
              </c:numCache>
            </c:numRef>
          </c:cat>
          <c:val>
            <c:numRef>
              <c:f>'Share Price Performance'!$AK$3:$AK$1255</c:f>
              <c:numCache>
                <c:formatCode>0.00%</c:formatCode>
                <c:ptCount val="1253"/>
                <c:pt idx="0">
                  <c:v>0.39358684088491214</c:v>
                </c:pt>
                <c:pt idx="1">
                  <c:v>0.38233448812024323</c:v>
                </c:pt>
                <c:pt idx="2">
                  <c:v>0.38847213508278994</c:v>
                </c:pt>
                <c:pt idx="3">
                  <c:v>0.32982350855178805</c:v>
                </c:pt>
                <c:pt idx="4">
                  <c:v>0.36255762568537053</c:v>
                </c:pt>
                <c:pt idx="5">
                  <c:v>0.37619684115769653</c:v>
                </c:pt>
                <c:pt idx="6">
                  <c:v>0.38403939005428411</c:v>
                </c:pt>
                <c:pt idx="7">
                  <c:v>0.34380370441092212</c:v>
                </c:pt>
                <c:pt idx="8">
                  <c:v>0.37551488038408037</c:v>
                </c:pt>
                <c:pt idx="9">
                  <c:v>0.36767233148749279</c:v>
                </c:pt>
                <c:pt idx="10">
                  <c:v>0.33596115551433475</c:v>
                </c:pt>
                <c:pt idx="11">
                  <c:v>0.325390763523282</c:v>
                </c:pt>
                <c:pt idx="12">
                  <c:v>0.31686625385307821</c:v>
                </c:pt>
                <c:pt idx="13">
                  <c:v>0.30424997954117672</c:v>
                </c:pt>
                <c:pt idx="14">
                  <c:v>0.27833547014375737</c:v>
                </c:pt>
                <c:pt idx="15">
                  <c:v>0.26162743119015791</c:v>
                </c:pt>
                <c:pt idx="16">
                  <c:v>0.26299135273739044</c:v>
                </c:pt>
                <c:pt idx="17">
                  <c:v>0.26640115660547203</c:v>
                </c:pt>
                <c:pt idx="18">
                  <c:v>0.2892468425216182</c:v>
                </c:pt>
                <c:pt idx="19">
                  <c:v>0.29231566600289138</c:v>
                </c:pt>
                <c:pt idx="20">
                  <c:v>0.28856488174800177</c:v>
                </c:pt>
                <c:pt idx="21">
                  <c:v>0.29299762677650781</c:v>
                </c:pt>
                <c:pt idx="22">
                  <c:v>0.28345017594587957</c:v>
                </c:pt>
                <c:pt idx="23">
                  <c:v>0.28310919555907149</c:v>
                </c:pt>
                <c:pt idx="24">
                  <c:v>0.26162743119015791</c:v>
                </c:pt>
                <c:pt idx="25">
                  <c:v>0.21593605935786556</c:v>
                </c:pt>
                <c:pt idx="26">
                  <c:v>0.22548351018849383</c:v>
                </c:pt>
                <c:pt idx="27">
                  <c:v>0.23230311792465694</c:v>
                </c:pt>
                <c:pt idx="28">
                  <c:v>0.18899860880002167</c:v>
                </c:pt>
                <c:pt idx="29">
                  <c:v>0.15728743282686367</c:v>
                </c:pt>
                <c:pt idx="30">
                  <c:v>0.15012684470389248</c:v>
                </c:pt>
                <c:pt idx="31">
                  <c:v>0.14603508006219476</c:v>
                </c:pt>
                <c:pt idx="32">
                  <c:v>0.15728743282686367</c:v>
                </c:pt>
                <c:pt idx="33">
                  <c:v>0.16444802094983488</c:v>
                </c:pt>
                <c:pt idx="34">
                  <c:v>0.15694645244005559</c:v>
                </c:pt>
                <c:pt idx="35">
                  <c:v>0.16410704056302677</c:v>
                </c:pt>
                <c:pt idx="36">
                  <c:v>0.16751684443110834</c:v>
                </c:pt>
                <c:pt idx="37">
                  <c:v>0.17706429526173659</c:v>
                </c:pt>
                <c:pt idx="38">
                  <c:v>0.16035625630813716</c:v>
                </c:pt>
                <c:pt idx="39">
                  <c:v>0.13887449193922355</c:v>
                </c:pt>
                <c:pt idx="40">
                  <c:v>6.3517826454622325E-2</c:v>
                </c:pt>
                <c:pt idx="41">
                  <c:v>7.8520963474180888E-2</c:v>
                </c:pt>
                <c:pt idx="42">
                  <c:v>3.4875473962737664E-2</c:v>
                </c:pt>
                <c:pt idx="43">
                  <c:v>5.7039199105267419E-2</c:v>
                </c:pt>
                <c:pt idx="44">
                  <c:v>4.8855669821871853E-2</c:v>
                </c:pt>
                <c:pt idx="45">
                  <c:v>4.101312092528437E-2</c:v>
                </c:pt>
                <c:pt idx="46">
                  <c:v>7.6475081153332028E-2</c:v>
                </c:pt>
                <c:pt idx="47">
                  <c:v>6.9996453803977121E-2</c:v>
                </c:pt>
                <c:pt idx="48">
                  <c:v>6.7950571483128261E-2</c:v>
                </c:pt>
                <c:pt idx="49">
                  <c:v>1.6462533075097433E-2</c:v>
                </c:pt>
                <c:pt idx="50">
                  <c:v>3.9308218991243593E-2</c:v>
                </c:pt>
                <c:pt idx="51">
                  <c:v>4.305900324613323E-2</c:v>
                </c:pt>
                <c:pt idx="52">
                  <c:v>4.2036062085708745E-2</c:v>
                </c:pt>
                <c:pt idx="53">
                  <c:v>9.0114296625658008E-2</c:v>
                </c:pt>
                <c:pt idx="54">
                  <c:v>8.2271747729070518E-2</c:v>
                </c:pt>
                <c:pt idx="55">
                  <c:v>7.4429198832483168E-2</c:v>
                </c:pt>
                <c:pt idx="56">
                  <c:v>8.0566845795029873E-2</c:v>
                </c:pt>
                <c:pt idx="57">
                  <c:v>0.10920919828691453</c:v>
                </c:pt>
                <c:pt idx="58">
                  <c:v>0.35573801794920745</c:v>
                </c:pt>
                <c:pt idx="59">
                  <c:v>0.37278703728961499</c:v>
                </c:pt>
                <c:pt idx="60">
                  <c:v>0.4000654682342672</c:v>
                </c:pt>
                <c:pt idx="61">
                  <c:v>0.40449821326277297</c:v>
                </c:pt>
                <c:pt idx="62">
                  <c:v>0.42529801685807017</c:v>
                </c:pt>
                <c:pt idx="63">
                  <c:v>0.41881938950871539</c:v>
                </c:pt>
                <c:pt idx="64">
                  <c:v>0.44439291851932666</c:v>
                </c:pt>
                <c:pt idx="65">
                  <c:v>0.41950135028233176</c:v>
                </c:pt>
                <c:pt idx="66">
                  <c:v>0.42734389917891913</c:v>
                </c:pt>
                <c:pt idx="67">
                  <c:v>0.42393409531083759</c:v>
                </c:pt>
                <c:pt idx="68">
                  <c:v>0.42427507569764594</c:v>
                </c:pt>
                <c:pt idx="69">
                  <c:v>0.43552742846231485</c:v>
                </c:pt>
                <c:pt idx="70">
                  <c:v>0.39460978204533664</c:v>
                </c:pt>
                <c:pt idx="71">
                  <c:v>0.35778390027005641</c:v>
                </c:pt>
                <c:pt idx="72">
                  <c:v>0.39426880165852857</c:v>
                </c:pt>
                <c:pt idx="73">
                  <c:v>0.39733762513980181</c:v>
                </c:pt>
                <c:pt idx="74">
                  <c:v>0.39631468397937752</c:v>
                </c:pt>
                <c:pt idx="75">
                  <c:v>0.41950135028233176</c:v>
                </c:pt>
                <c:pt idx="76">
                  <c:v>0.42393409531083759</c:v>
                </c:pt>
                <c:pt idx="77">
                  <c:v>0.37312801767642328</c:v>
                </c:pt>
                <c:pt idx="78">
                  <c:v>0.32880056739136354</c:v>
                </c:pt>
                <c:pt idx="79">
                  <c:v>0.33630213590114283</c:v>
                </c:pt>
                <c:pt idx="80">
                  <c:v>0.36051174336452158</c:v>
                </c:pt>
                <c:pt idx="81">
                  <c:v>0.36664939032706828</c:v>
                </c:pt>
                <c:pt idx="82">
                  <c:v>0.34107586131645695</c:v>
                </c:pt>
                <c:pt idx="83">
                  <c:v>0.34857742982623624</c:v>
                </c:pt>
                <c:pt idx="84">
                  <c:v>0.35301017485474229</c:v>
                </c:pt>
                <c:pt idx="85">
                  <c:v>0.36835429226110916</c:v>
                </c:pt>
                <c:pt idx="86">
                  <c:v>0.34073488092964888</c:v>
                </c:pt>
                <c:pt idx="87">
                  <c:v>0.35744291988324833</c:v>
                </c:pt>
                <c:pt idx="88">
                  <c:v>0.35266919446793421</c:v>
                </c:pt>
                <c:pt idx="89">
                  <c:v>0.34005292015603245</c:v>
                </c:pt>
                <c:pt idx="90">
                  <c:v>0.31550233230584568</c:v>
                </c:pt>
                <c:pt idx="91">
                  <c:v>0.31720723423988656</c:v>
                </c:pt>
                <c:pt idx="92">
                  <c:v>0.32845958700455546</c:v>
                </c:pt>
                <c:pt idx="93">
                  <c:v>0.31993507733435173</c:v>
                </c:pt>
                <c:pt idx="94">
                  <c:v>0.345508606344963</c:v>
                </c:pt>
                <c:pt idx="95">
                  <c:v>0.35198723369431778</c:v>
                </c:pt>
                <c:pt idx="96">
                  <c:v>0.4000654682342672</c:v>
                </c:pt>
                <c:pt idx="97">
                  <c:v>0.41199978177255225</c:v>
                </c:pt>
                <c:pt idx="98">
                  <c:v>0.4249570364712621</c:v>
                </c:pt>
                <c:pt idx="99">
                  <c:v>0.42359311492402951</c:v>
                </c:pt>
                <c:pt idx="100">
                  <c:v>0.43689135000954743</c:v>
                </c:pt>
                <c:pt idx="101">
                  <c:v>0.44609782045336732</c:v>
                </c:pt>
                <c:pt idx="102">
                  <c:v>0.45428134973676304</c:v>
                </c:pt>
                <c:pt idx="103">
                  <c:v>0.44984860470825722</c:v>
                </c:pt>
                <c:pt idx="104">
                  <c:v>0.45769115360484458</c:v>
                </c:pt>
                <c:pt idx="105">
                  <c:v>0.48803840803077003</c:v>
                </c:pt>
                <c:pt idx="106">
                  <c:v>0.46314683979377486</c:v>
                </c:pt>
                <c:pt idx="107">
                  <c:v>0.46860252598270541</c:v>
                </c:pt>
                <c:pt idx="108">
                  <c:v>0.47474017294525211</c:v>
                </c:pt>
                <c:pt idx="109">
                  <c:v>0.47917291797375816</c:v>
                </c:pt>
                <c:pt idx="110">
                  <c:v>0.50167762350309597</c:v>
                </c:pt>
                <c:pt idx="111">
                  <c:v>0.472012329850787</c:v>
                </c:pt>
                <c:pt idx="112">
                  <c:v>0.48258272184183948</c:v>
                </c:pt>
                <c:pt idx="113">
                  <c:v>0.46041899669930975</c:v>
                </c:pt>
                <c:pt idx="114">
                  <c:v>0.41916036989552347</c:v>
                </c:pt>
                <c:pt idx="115">
                  <c:v>0.41302272293297676</c:v>
                </c:pt>
                <c:pt idx="116">
                  <c:v>0.45564527128399562</c:v>
                </c:pt>
                <c:pt idx="117">
                  <c:v>0.45564527128399562</c:v>
                </c:pt>
                <c:pt idx="118">
                  <c:v>0.45359938896314689</c:v>
                </c:pt>
                <c:pt idx="119">
                  <c:v>0.46212389863335063</c:v>
                </c:pt>
                <c:pt idx="120">
                  <c:v>0.44984860470825722</c:v>
                </c:pt>
                <c:pt idx="121">
                  <c:v>0.46212389863335063</c:v>
                </c:pt>
                <c:pt idx="122">
                  <c:v>0.49213017267246773</c:v>
                </c:pt>
                <c:pt idx="123">
                  <c:v>0.51327095665457323</c:v>
                </c:pt>
                <c:pt idx="124">
                  <c:v>0.52963801522136433</c:v>
                </c:pt>
                <c:pt idx="125">
                  <c:v>0.59442428871491293</c:v>
                </c:pt>
                <c:pt idx="126">
                  <c:v>0.55964428926048171</c:v>
                </c:pt>
                <c:pt idx="127">
                  <c:v>0.79969448157341982</c:v>
                </c:pt>
                <c:pt idx="128">
                  <c:v>0.78605526610109389</c:v>
                </c:pt>
                <c:pt idx="129">
                  <c:v>0.78878310919555905</c:v>
                </c:pt>
                <c:pt idx="130">
                  <c:v>0.83890722605635715</c:v>
                </c:pt>
                <c:pt idx="131">
                  <c:v>0.82560899097083928</c:v>
                </c:pt>
                <c:pt idx="132">
                  <c:v>0.82015330478190895</c:v>
                </c:pt>
                <c:pt idx="133">
                  <c:v>0.83958918682997352</c:v>
                </c:pt>
                <c:pt idx="134">
                  <c:v>0.8692544804822826</c:v>
                </c:pt>
                <c:pt idx="135">
                  <c:v>0.90949016612564437</c:v>
                </c:pt>
                <c:pt idx="136">
                  <c:v>0.92347036198477839</c:v>
                </c:pt>
                <c:pt idx="137">
                  <c:v>0.90744428380479536</c:v>
                </c:pt>
                <c:pt idx="138">
                  <c:v>0.89073624485119618</c:v>
                </c:pt>
                <c:pt idx="139">
                  <c:v>0.89107722523800426</c:v>
                </c:pt>
                <c:pt idx="140">
                  <c:v>0.94597506751411653</c:v>
                </c:pt>
                <c:pt idx="141">
                  <c:v>0.93574565590987213</c:v>
                </c:pt>
                <c:pt idx="142">
                  <c:v>0.98586977277067023</c:v>
                </c:pt>
                <c:pt idx="143">
                  <c:v>0.91460487192776663</c:v>
                </c:pt>
                <c:pt idx="144">
                  <c:v>0.87709702937886991</c:v>
                </c:pt>
                <c:pt idx="145">
                  <c:v>0.85050055920783441</c:v>
                </c:pt>
                <c:pt idx="146">
                  <c:v>0.88016585286014337</c:v>
                </c:pt>
                <c:pt idx="147">
                  <c:v>0.86345781390654397</c:v>
                </c:pt>
                <c:pt idx="148">
                  <c:v>0.83379252025423489</c:v>
                </c:pt>
                <c:pt idx="149">
                  <c:v>0.79969448157341982</c:v>
                </c:pt>
                <c:pt idx="150">
                  <c:v>0.76730134482664547</c:v>
                </c:pt>
                <c:pt idx="151">
                  <c:v>0.75195722742027882</c:v>
                </c:pt>
                <c:pt idx="152">
                  <c:v>0.79151095229002422</c:v>
                </c:pt>
                <c:pt idx="153">
                  <c:v>0.71308546332414957</c:v>
                </c:pt>
                <c:pt idx="154">
                  <c:v>0.7352491884666793</c:v>
                </c:pt>
                <c:pt idx="155">
                  <c:v>0.76593742327941283</c:v>
                </c:pt>
                <c:pt idx="156">
                  <c:v>0.72604271802285913</c:v>
                </c:pt>
                <c:pt idx="157">
                  <c:v>0.74343271775007502</c:v>
                </c:pt>
                <c:pt idx="158">
                  <c:v>0.79014703074279158</c:v>
                </c:pt>
                <c:pt idx="159">
                  <c:v>0.79355683461087312</c:v>
                </c:pt>
                <c:pt idx="160">
                  <c:v>0.77855369759131432</c:v>
                </c:pt>
                <c:pt idx="161">
                  <c:v>0.70728879674841094</c:v>
                </c:pt>
                <c:pt idx="162">
                  <c:v>0.69944624785182363</c:v>
                </c:pt>
                <c:pt idx="163">
                  <c:v>0.70762977713521902</c:v>
                </c:pt>
                <c:pt idx="164">
                  <c:v>0.69569546359693368</c:v>
                </c:pt>
                <c:pt idx="165">
                  <c:v>0.70728879674841094</c:v>
                </c:pt>
                <c:pt idx="166">
                  <c:v>0.73865899233476084</c:v>
                </c:pt>
                <c:pt idx="167">
                  <c:v>0.72638369840966743</c:v>
                </c:pt>
                <c:pt idx="168">
                  <c:v>0.73149840421178969</c:v>
                </c:pt>
                <c:pt idx="169">
                  <c:v>0.73183938459859776</c:v>
                </c:pt>
                <c:pt idx="170">
                  <c:v>0.75502605090155206</c:v>
                </c:pt>
                <c:pt idx="171">
                  <c:v>0.78230448184620427</c:v>
                </c:pt>
                <c:pt idx="172">
                  <c:v>0.78400938378024487</c:v>
                </c:pt>
                <c:pt idx="173">
                  <c:v>0.77446193294961663</c:v>
                </c:pt>
                <c:pt idx="174">
                  <c:v>0.78128154068577971</c:v>
                </c:pt>
                <c:pt idx="175">
                  <c:v>0.7270656591832837</c:v>
                </c:pt>
                <c:pt idx="176">
                  <c:v>0.73081644343817331</c:v>
                </c:pt>
                <c:pt idx="177">
                  <c:v>0.69535448321012561</c:v>
                </c:pt>
                <c:pt idx="178">
                  <c:v>0.75434409012793591</c:v>
                </c:pt>
                <c:pt idx="179">
                  <c:v>0.76082271747729069</c:v>
                </c:pt>
                <c:pt idx="180">
                  <c:v>0.71717722796584726</c:v>
                </c:pt>
                <c:pt idx="181">
                  <c:v>0.70524291442756204</c:v>
                </c:pt>
                <c:pt idx="182">
                  <c:v>0.75809487438282552</c:v>
                </c:pt>
                <c:pt idx="183">
                  <c:v>0.71581330641861474</c:v>
                </c:pt>
                <c:pt idx="184">
                  <c:v>0.72263291415477782</c:v>
                </c:pt>
                <c:pt idx="185">
                  <c:v>0.7270656591832837</c:v>
                </c:pt>
                <c:pt idx="186">
                  <c:v>0.73559016885348738</c:v>
                </c:pt>
                <c:pt idx="187">
                  <c:v>0.76559644289260476</c:v>
                </c:pt>
                <c:pt idx="188">
                  <c:v>0.6892168362475789</c:v>
                </c:pt>
                <c:pt idx="189">
                  <c:v>0.66262036607654318</c:v>
                </c:pt>
                <c:pt idx="190">
                  <c:v>0.60601762186639019</c:v>
                </c:pt>
                <c:pt idx="191">
                  <c:v>0.58658173981832562</c:v>
                </c:pt>
                <c:pt idx="192">
                  <c:v>0.64250252325486235</c:v>
                </c:pt>
                <c:pt idx="193">
                  <c:v>0.63943369977358888</c:v>
                </c:pt>
                <c:pt idx="194">
                  <c:v>0.6639842876237757</c:v>
                </c:pt>
                <c:pt idx="195">
                  <c:v>0.68648899315311374</c:v>
                </c:pt>
                <c:pt idx="196">
                  <c:v>0.69671840475735825</c:v>
                </c:pt>
                <c:pt idx="197">
                  <c:v>0.71410840448457413</c:v>
                </c:pt>
                <c:pt idx="198">
                  <c:v>0.73661311001391194</c:v>
                </c:pt>
                <c:pt idx="199">
                  <c:v>0.56782781854387721</c:v>
                </c:pt>
                <c:pt idx="200">
                  <c:v>0.5913554652336398</c:v>
                </c:pt>
                <c:pt idx="201">
                  <c:v>0.61249624921574497</c:v>
                </c:pt>
                <c:pt idx="202">
                  <c:v>0.70762977713521902</c:v>
                </c:pt>
                <c:pt idx="203">
                  <c:v>0.77377997217600047</c:v>
                </c:pt>
                <c:pt idx="204">
                  <c:v>0.76184565863771514</c:v>
                </c:pt>
                <c:pt idx="205">
                  <c:v>0.71206252216372512</c:v>
                </c:pt>
                <c:pt idx="206">
                  <c:v>0.70183311055948039</c:v>
                </c:pt>
                <c:pt idx="207">
                  <c:v>0.73627212962710387</c:v>
                </c:pt>
                <c:pt idx="208">
                  <c:v>0.70728879674841094</c:v>
                </c:pt>
                <c:pt idx="209">
                  <c:v>0.68819389508715445</c:v>
                </c:pt>
                <c:pt idx="210">
                  <c:v>0.69126271856842791</c:v>
                </c:pt>
                <c:pt idx="211">
                  <c:v>0.65477781717995576</c:v>
                </c:pt>
                <c:pt idx="212">
                  <c:v>0.67080389535993878</c:v>
                </c:pt>
                <c:pt idx="213">
                  <c:v>0.67046291497313071</c:v>
                </c:pt>
                <c:pt idx="214">
                  <c:v>0.62954526855615256</c:v>
                </c:pt>
                <c:pt idx="215">
                  <c:v>0.69296762050246863</c:v>
                </c:pt>
                <c:pt idx="216">
                  <c:v>0.70592487520117841</c:v>
                </c:pt>
                <c:pt idx="217">
                  <c:v>0.66159742491611861</c:v>
                </c:pt>
                <c:pt idx="218">
                  <c:v>0.70660683597479457</c:v>
                </c:pt>
                <c:pt idx="219">
                  <c:v>0.70421997326713748</c:v>
                </c:pt>
                <c:pt idx="220">
                  <c:v>0.69910526746501533</c:v>
                </c:pt>
                <c:pt idx="221">
                  <c:v>0.71274448293734127</c:v>
                </c:pt>
                <c:pt idx="222">
                  <c:v>0.75502605090155206</c:v>
                </c:pt>
                <c:pt idx="223">
                  <c:v>0.82765487329168819</c:v>
                </c:pt>
                <c:pt idx="224">
                  <c:v>0.8129927166589378</c:v>
                </c:pt>
                <c:pt idx="225">
                  <c:v>0.85254644152868309</c:v>
                </c:pt>
                <c:pt idx="226">
                  <c:v>0.84027114760358967</c:v>
                </c:pt>
                <c:pt idx="227">
                  <c:v>0.7983305600261873</c:v>
                </c:pt>
                <c:pt idx="228">
                  <c:v>0.82151722632914148</c:v>
                </c:pt>
                <c:pt idx="229">
                  <c:v>0.78912408958236713</c:v>
                </c:pt>
                <c:pt idx="230">
                  <c:v>0.74616056084454019</c:v>
                </c:pt>
                <c:pt idx="231">
                  <c:v>0.75638997244878459</c:v>
                </c:pt>
                <c:pt idx="232">
                  <c:v>0.80890095201723977</c:v>
                </c:pt>
                <c:pt idx="233">
                  <c:v>0.83447448102785116</c:v>
                </c:pt>
                <c:pt idx="234">
                  <c:v>0.85800212771761364</c:v>
                </c:pt>
                <c:pt idx="235">
                  <c:v>0.94631604790092461</c:v>
                </c:pt>
                <c:pt idx="236">
                  <c:v>0.98211898851578061</c:v>
                </c:pt>
                <c:pt idx="237">
                  <c:v>0.95347663602389576</c:v>
                </c:pt>
                <c:pt idx="238">
                  <c:v>0.91562781308819108</c:v>
                </c:pt>
                <c:pt idx="239">
                  <c:v>0.97086663575111143</c:v>
                </c:pt>
                <c:pt idx="240">
                  <c:v>0.95279467525027961</c:v>
                </c:pt>
                <c:pt idx="241">
                  <c:v>0.95449957718432032</c:v>
                </c:pt>
                <c:pt idx="242">
                  <c:v>0.96097820453367511</c:v>
                </c:pt>
                <c:pt idx="243">
                  <c:v>1.012466242941706</c:v>
                </c:pt>
                <c:pt idx="244">
                  <c:v>0.98996153741236792</c:v>
                </c:pt>
                <c:pt idx="245">
                  <c:v>0.98962055702555984</c:v>
                </c:pt>
                <c:pt idx="246">
                  <c:v>1.0114433017812816</c:v>
                </c:pt>
                <c:pt idx="247">
                  <c:v>0.98689271393109468</c:v>
                </c:pt>
                <c:pt idx="248">
                  <c:v>0.97188957691153588</c:v>
                </c:pt>
                <c:pt idx="249">
                  <c:v>0.98791565509151891</c:v>
                </c:pt>
                <c:pt idx="250">
                  <c:v>0.93335879320221504</c:v>
                </c:pt>
                <c:pt idx="251">
                  <c:v>0.96268310646771593</c:v>
                </c:pt>
                <c:pt idx="252">
                  <c:v>0.90608036225756283</c:v>
                </c:pt>
                <c:pt idx="253">
                  <c:v>0.91630977386180745</c:v>
                </c:pt>
                <c:pt idx="254">
                  <c:v>0.9613191849204834</c:v>
                </c:pt>
                <c:pt idx="255">
                  <c:v>0.98996153741236792</c:v>
                </c:pt>
                <c:pt idx="256">
                  <c:v>0.95620447911836093</c:v>
                </c:pt>
                <c:pt idx="257">
                  <c:v>0.92449330314520295</c:v>
                </c:pt>
                <c:pt idx="258">
                  <c:v>0.91835565618265624</c:v>
                </c:pt>
                <c:pt idx="259">
                  <c:v>0.92653918546605196</c:v>
                </c:pt>
                <c:pt idx="260">
                  <c:v>0.97495840039280934</c:v>
                </c:pt>
                <c:pt idx="261">
                  <c:v>0.97734526310046643</c:v>
                </c:pt>
                <c:pt idx="262">
                  <c:v>1.0049646744319265</c:v>
                </c:pt>
                <c:pt idx="263">
                  <c:v>1.0356529092446602</c:v>
                </c:pt>
                <c:pt idx="264">
                  <c:v>1.0421315365940151</c:v>
                </c:pt>
                <c:pt idx="265">
                  <c:v>1.056111732453149</c:v>
                </c:pt>
                <c:pt idx="266">
                  <c:v>1.0489511443301782</c:v>
                </c:pt>
                <c:pt idx="267">
                  <c:v>1.0724787910199405</c:v>
                </c:pt>
                <c:pt idx="268">
                  <c:v>1.0960064377097027</c:v>
                </c:pt>
                <c:pt idx="269">
                  <c:v>1.1222619274939307</c:v>
                </c:pt>
                <c:pt idx="270">
                  <c:v>1.0997572219645924</c:v>
                </c:pt>
                <c:pt idx="271">
                  <c:v>1.1096456531820289</c:v>
                </c:pt>
                <c:pt idx="272">
                  <c:v>1.1052129081535231</c:v>
                </c:pt>
                <c:pt idx="273">
                  <c:v>1.091573692681197</c:v>
                </c:pt>
                <c:pt idx="274">
                  <c:v>1.1921629067896014</c:v>
                </c:pt>
                <c:pt idx="275">
                  <c:v>1.2095529065168169</c:v>
                </c:pt>
                <c:pt idx="276">
                  <c:v>1.2023923183938459</c:v>
                </c:pt>
                <c:pt idx="277">
                  <c:v>1.2559262391227253</c:v>
                </c:pt>
                <c:pt idx="278">
                  <c:v>1.2358083963010442</c:v>
                </c:pt>
                <c:pt idx="279">
                  <c:v>1.2105758476772412</c:v>
                </c:pt>
                <c:pt idx="280">
                  <c:v>1.2020513380070375</c:v>
                </c:pt>
                <c:pt idx="281">
                  <c:v>1.2300117297253061</c:v>
                </c:pt>
                <c:pt idx="282">
                  <c:v>1.2238740827627592</c:v>
                </c:pt>
                <c:pt idx="283">
                  <c:v>1.1785236913172752</c:v>
                </c:pt>
                <c:pt idx="284">
                  <c:v>1.0779344772088708</c:v>
                </c:pt>
                <c:pt idx="285">
                  <c:v>1.0642952617365449</c:v>
                </c:pt>
                <c:pt idx="286">
                  <c:v>1.0977113396437439</c:v>
                </c:pt>
                <c:pt idx="287">
                  <c:v>1.1157833001445754</c:v>
                </c:pt>
                <c:pt idx="288">
                  <c:v>1.1382880056739137</c:v>
                </c:pt>
                <c:pt idx="289">
                  <c:v>1.1140783982105347</c:v>
                </c:pt>
                <c:pt idx="290">
                  <c:v>1.1144193785973431</c:v>
                </c:pt>
                <c:pt idx="291">
                  <c:v>1.0452003600752884</c:v>
                </c:pt>
                <c:pt idx="292">
                  <c:v>1.0076925175263918</c:v>
                </c:pt>
                <c:pt idx="293">
                  <c:v>1.0025778117242694</c:v>
                </c:pt>
                <c:pt idx="294">
                  <c:v>1.0053056548187349</c:v>
                </c:pt>
                <c:pt idx="295">
                  <c:v>0.99916800785618809</c:v>
                </c:pt>
                <c:pt idx="296">
                  <c:v>1.0428134973676313</c:v>
                </c:pt>
                <c:pt idx="297">
                  <c:v>1.0209907526119097</c:v>
                </c:pt>
                <c:pt idx="298">
                  <c:v>1.0625903598025042</c:v>
                </c:pt>
                <c:pt idx="299">
                  <c:v>1.0209907526119097</c:v>
                </c:pt>
                <c:pt idx="300">
                  <c:v>1.0053056548187349</c:v>
                </c:pt>
                <c:pt idx="301">
                  <c:v>0.98484683161024578</c:v>
                </c:pt>
                <c:pt idx="302">
                  <c:v>0.96711585149622181</c:v>
                </c:pt>
                <c:pt idx="303">
                  <c:v>0.91562781308819108</c:v>
                </c:pt>
                <c:pt idx="304">
                  <c:v>0.92244742082435416</c:v>
                </c:pt>
                <c:pt idx="305">
                  <c:v>0.99780408630895556</c:v>
                </c:pt>
                <c:pt idx="306">
                  <c:v>0.90164761722905706</c:v>
                </c:pt>
                <c:pt idx="307">
                  <c:v>0.9002836956818242</c:v>
                </c:pt>
                <c:pt idx="308">
                  <c:v>1.0625903598025042</c:v>
                </c:pt>
                <c:pt idx="309">
                  <c:v>1.0663411440573938</c:v>
                </c:pt>
                <c:pt idx="310">
                  <c:v>1.0267874191876483</c:v>
                </c:pt>
                <c:pt idx="311">
                  <c:v>1.0267874191876483</c:v>
                </c:pt>
                <c:pt idx="312">
                  <c:v>1.012466242941706</c:v>
                </c:pt>
                <c:pt idx="313">
                  <c:v>1.041790556207207</c:v>
                </c:pt>
                <c:pt idx="314">
                  <c:v>1.0356529092446602</c:v>
                </c:pt>
                <c:pt idx="315">
                  <c:v>1.0250825172536076</c:v>
                </c:pt>
                <c:pt idx="316">
                  <c:v>1.0070105567527754</c:v>
                </c:pt>
                <c:pt idx="317">
                  <c:v>1.0158760468097874</c:v>
                </c:pt>
                <c:pt idx="318">
                  <c:v>1.0394036934995499</c:v>
                </c:pt>
                <c:pt idx="319">
                  <c:v>1.0213317329987179</c:v>
                </c:pt>
                <c:pt idx="320">
                  <c:v>0.99984996862980424</c:v>
                </c:pt>
                <c:pt idx="321">
                  <c:v>0.98893859625194347</c:v>
                </c:pt>
                <c:pt idx="322">
                  <c:v>0.97529938077961742</c:v>
                </c:pt>
                <c:pt idx="323">
                  <c:v>0.97700428271365813</c:v>
                </c:pt>
                <c:pt idx="324">
                  <c:v>0.93438173436263927</c:v>
                </c:pt>
                <c:pt idx="325">
                  <c:v>0.94733898906134906</c:v>
                </c:pt>
                <c:pt idx="326">
                  <c:v>0.93335879320221504</c:v>
                </c:pt>
                <c:pt idx="327">
                  <c:v>0.96677487110941374</c:v>
                </c:pt>
                <c:pt idx="328">
                  <c:v>0.94938487138219807</c:v>
                </c:pt>
                <c:pt idx="329">
                  <c:v>0.96472898878856472</c:v>
                </c:pt>
                <c:pt idx="330">
                  <c:v>0.9551815379579367</c:v>
                </c:pt>
                <c:pt idx="331">
                  <c:v>0.97939114542131522</c:v>
                </c:pt>
                <c:pt idx="332">
                  <c:v>0.99064349818598429</c:v>
                </c:pt>
                <c:pt idx="333">
                  <c:v>0.97632232194004198</c:v>
                </c:pt>
                <c:pt idx="334">
                  <c:v>0.98757467470471083</c:v>
                </c:pt>
                <c:pt idx="335">
                  <c:v>0.95143075370304686</c:v>
                </c:pt>
                <c:pt idx="336">
                  <c:v>0.97666330232685006</c:v>
                </c:pt>
                <c:pt idx="337">
                  <c:v>0.94120134209880235</c:v>
                </c:pt>
                <c:pt idx="338">
                  <c:v>0.9947352628276821</c:v>
                </c:pt>
                <c:pt idx="339">
                  <c:v>0.96609291033579725</c:v>
                </c:pt>
                <c:pt idx="340">
                  <c:v>0.91358193076734207</c:v>
                </c:pt>
                <c:pt idx="341">
                  <c:v>0.92142447966392971</c:v>
                </c:pt>
                <c:pt idx="342">
                  <c:v>0.90232957800267322</c:v>
                </c:pt>
                <c:pt idx="343">
                  <c:v>0.84845467688698539</c:v>
                </c:pt>
                <c:pt idx="344">
                  <c:v>0.85118251998145056</c:v>
                </c:pt>
                <c:pt idx="345">
                  <c:v>0.83038271638615335</c:v>
                </c:pt>
                <c:pt idx="346">
                  <c:v>0.80821899124362362</c:v>
                </c:pt>
                <c:pt idx="347">
                  <c:v>0.81878938323467643</c:v>
                </c:pt>
                <c:pt idx="348">
                  <c:v>0.82492703019722313</c:v>
                </c:pt>
                <c:pt idx="349">
                  <c:v>0.91221800922010954</c:v>
                </c:pt>
                <c:pt idx="350">
                  <c:v>0.89687389181374289</c:v>
                </c:pt>
                <c:pt idx="351">
                  <c:v>0.90164761722905706</c:v>
                </c:pt>
                <c:pt idx="352">
                  <c:v>0.91426389154095855</c:v>
                </c:pt>
                <c:pt idx="353">
                  <c:v>0.86686761777462551</c:v>
                </c:pt>
                <c:pt idx="354">
                  <c:v>0.83140565754657791</c:v>
                </c:pt>
                <c:pt idx="355">
                  <c:v>0.82254016748956604</c:v>
                </c:pt>
                <c:pt idx="356">
                  <c:v>0.83208761832019407</c:v>
                </c:pt>
                <c:pt idx="357">
                  <c:v>0.77105212908153509</c:v>
                </c:pt>
                <c:pt idx="358">
                  <c:v>0.79492075615810576</c:v>
                </c:pt>
                <c:pt idx="359">
                  <c:v>0.78912408958236713</c:v>
                </c:pt>
                <c:pt idx="360">
                  <c:v>0.84027114760358967</c:v>
                </c:pt>
                <c:pt idx="361">
                  <c:v>0.76116369786409876</c:v>
                </c:pt>
                <c:pt idx="362">
                  <c:v>0.76218663902452322</c:v>
                </c:pt>
                <c:pt idx="363">
                  <c:v>0.90505742109713827</c:v>
                </c:pt>
                <c:pt idx="364">
                  <c:v>0.8941460487192775</c:v>
                </c:pt>
                <c:pt idx="365">
                  <c:v>0.85220546114187501</c:v>
                </c:pt>
                <c:pt idx="366">
                  <c:v>0.82867781445211275</c:v>
                </c:pt>
                <c:pt idx="367">
                  <c:v>0.8440219318584794</c:v>
                </c:pt>
                <c:pt idx="368">
                  <c:v>0.77923565836493081</c:v>
                </c:pt>
                <c:pt idx="369">
                  <c:v>0.79253389345044867</c:v>
                </c:pt>
                <c:pt idx="370">
                  <c:v>0.82288114787637412</c:v>
                </c:pt>
                <c:pt idx="371">
                  <c:v>0.85220546114187501</c:v>
                </c:pt>
                <c:pt idx="372">
                  <c:v>0.79253389345044867</c:v>
                </c:pt>
                <c:pt idx="373">
                  <c:v>0.73797703156114447</c:v>
                </c:pt>
                <c:pt idx="374">
                  <c:v>0.69910526746501533</c:v>
                </c:pt>
                <c:pt idx="375">
                  <c:v>0.73286232575902233</c:v>
                </c:pt>
                <c:pt idx="376">
                  <c:v>0.76559644289260476</c:v>
                </c:pt>
                <c:pt idx="377">
                  <c:v>0.79185193267683229</c:v>
                </c:pt>
                <c:pt idx="378">
                  <c:v>0.82629095174445566</c:v>
                </c:pt>
                <c:pt idx="379">
                  <c:v>0.82560899097083928</c:v>
                </c:pt>
                <c:pt idx="380">
                  <c:v>0.82015330478190895</c:v>
                </c:pt>
                <c:pt idx="381">
                  <c:v>0.88528055866226563</c:v>
                </c:pt>
                <c:pt idx="382">
                  <c:v>0.96882075343026264</c:v>
                </c:pt>
                <c:pt idx="383">
                  <c:v>0.93028996972094158</c:v>
                </c:pt>
                <c:pt idx="384">
                  <c:v>0.96643389072260566</c:v>
                </c:pt>
                <c:pt idx="385">
                  <c:v>0.96234212608090763</c:v>
                </c:pt>
                <c:pt idx="386">
                  <c:v>0.98791565509151891</c:v>
                </c:pt>
                <c:pt idx="387">
                  <c:v>0.95995526337325054</c:v>
                </c:pt>
                <c:pt idx="388">
                  <c:v>1.0291742818953051</c:v>
                </c:pt>
                <c:pt idx="389">
                  <c:v>1.1396519272211461</c:v>
                </c:pt>
                <c:pt idx="390">
                  <c:v>1.0997572219645924</c:v>
                </c:pt>
                <c:pt idx="391">
                  <c:v>1.0936195750020459</c:v>
                </c:pt>
                <c:pt idx="392">
                  <c:v>1.10759977086118</c:v>
                </c:pt>
                <c:pt idx="393">
                  <c:v>1.1362421233530646</c:v>
                </c:pt>
                <c:pt idx="394">
                  <c:v>1.1280585940696688</c:v>
                </c:pt>
                <c:pt idx="395">
                  <c:v>1.245696827518481</c:v>
                </c:pt>
                <c:pt idx="396">
                  <c:v>1.2389044982132624</c:v>
                </c:pt>
                <c:pt idx="397">
                  <c:v>1.1780054011293271</c:v>
                </c:pt>
                <c:pt idx="398">
                  <c:v>1.1894282440874</c:v>
                </c:pt>
                <c:pt idx="399">
                  <c:v>1.1921083499277119</c:v>
                </c:pt>
                <c:pt idx="400">
                  <c:v>1.3374955672549713</c:v>
                </c:pt>
                <c:pt idx="401">
                  <c:v>1.2951117051747183</c:v>
                </c:pt>
                <c:pt idx="402">
                  <c:v>1.2311778826481901</c:v>
                </c:pt>
                <c:pt idx="403">
                  <c:v>1.2267792356583647</c:v>
                </c:pt>
                <c:pt idx="404">
                  <c:v>1.1623339425516241</c:v>
                </c:pt>
                <c:pt idx="405">
                  <c:v>1.134673613573747</c:v>
                </c:pt>
                <c:pt idx="406">
                  <c:v>1.1344553861261899</c:v>
                </c:pt>
                <c:pt idx="407">
                  <c:v>1.1611473308055322</c:v>
                </c:pt>
                <c:pt idx="408">
                  <c:v>1.1902261381925308</c:v>
                </c:pt>
                <c:pt idx="409">
                  <c:v>1.1467988761286452</c:v>
                </c:pt>
                <c:pt idx="410">
                  <c:v>1.0997845003955373</c:v>
                </c:pt>
                <c:pt idx="411">
                  <c:v>1.0980318612073434</c:v>
                </c:pt>
                <c:pt idx="412">
                  <c:v>1.1342098802476881</c:v>
                </c:pt>
                <c:pt idx="413">
                  <c:v>1.1180610491284539</c:v>
                </c:pt>
                <c:pt idx="414">
                  <c:v>1.0955631632068523</c:v>
                </c:pt>
                <c:pt idx="415">
                  <c:v>1.1507951662620366</c:v>
                </c:pt>
                <c:pt idx="416">
                  <c:v>1.1492880329523445</c:v>
                </c:pt>
                <c:pt idx="417">
                  <c:v>1.140183856624567</c:v>
                </c:pt>
                <c:pt idx="418">
                  <c:v>1.1504814643061729</c:v>
                </c:pt>
                <c:pt idx="419">
                  <c:v>1.1637251425298016</c:v>
                </c:pt>
                <c:pt idx="420">
                  <c:v>1.1661733817070841</c:v>
                </c:pt>
                <c:pt idx="421">
                  <c:v>1.191433208761832</c:v>
                </c:pt>
                <c:pt idx="422">
                  <c:v>1.1453667585040508</c:v>
                </c:pt>
                <c:pt idx="423">
                  <c:v>1.1606563190485282</c:v>
                </c:pt>
                <c:pt idx="424">
                  <c:v>1.1663643307236966</c:v>
                </c:pt>
                <c:pt idx="425">
                  <c:v>1.1791374560135299</c:v>
                </c:pt>
                <c:pt idx="426">
                  <c:v>1.2090277967211323</c:v>
                </c:pt>
                <c:pt idx="427">
                  <c:v>1.2047587222782945</c:v>
                </c:pt>
                <c:pt idx="428">
                  <c:v>1.1708516326140921</c:v>
                </c:pt>
                <c:pt idx="429">
                  <c:v>1.1779644834829102</c:v>
                </c:pt>
                <c:pt idx="430">
                  <c:v>1.1816607108759101</c:v>
                </c:pt>
                <c:pt idx="431">
                  <c:v>1.1518453858534057</c:v>
                </c:pt>
                <c:pt idx="432">
                  <c:v>1.142713931094683</c:v>
                </c:pt>
                <c:pt idx="433">
                  <c:v>1.140443001718541</c:v>
                </c:pt>
                <c:pt idx="434">
                  <c:v>1.1547232603180666</c:v>
                </c:pt>
                <c:pt idx="435">
                  <c:v>1.1887326440983115</c:v>
                </c:pt>
                <c:pt idx="436">
                  <c:v>1.1733885266919446</c:v>
                </c:pt>
                <c:pt idx="437">
                  <c:v>1.1222414686707221</c:v>
                </c:pt>
                <c:pt idx="438">
                  <c:v>0.99593551378924683</c:v>
                </c:pt>
                <c:pt idx="439">
                  <c:v>0.98791565509151891</c:v>
                </c:pt>
                <c:pt idx="440">
                  <c:v>0.96694536130281783</c:v>
                </c:pt>
                <c:pt idx="441">
                  <c:v>0.95662047519026694</c:v>
                </c:pt>
                <c:pt idx="442">
                  <c:v>0.98312147085299639</c:v>
                </c:pt>
                <c:pt idx="443">
                  <c:v>0.97970484737717867</c:v>
                </c:pt>
                <c:pt idx="444">
                  <c:v>1.0065536430344526</c:v>
                </c:pt>
                <c:pt idx="445">
                  <c:v>1.0026664666248395</c:v>
                </c:pt>
                <c:pt idx="446">
                  <c:v>1.0169671840475736</c:v>
                </c:pt>
                <c:pt idx="447">
                  <c:v>1.0395332660465368</c:v>
                </c:pt>
                <c:pt idx="448">
                  <c:v>1.0224842467061295</c:v>
                </c:pt>
                <c:pt idx="449">
                  <c:v>0.9960719059439701</c:v>
                </c:pt>
                <c:pt idx="450">
                  <c:v>0.99918846667939654</c:v>
                </c:pt>
                <c:pt idx="451">
                  <c:v>0.98138247088027497</c:v>
                </c:pt>
                <c:pt idx="452">
                  <c:v>0.9477004282713658</c:v>
                </c:pt>
                <c:pt idx="453">
                  <c:v>0.97467197686789042</c:v>
                </c:pt>
                <c:pt idx="454">
                  <c:v>0.97900924738809025</c:v>
                </c:pt>
                <c:pt idx="455">
                  <c:v>0.96200114569409956</c:v>
                </c:pt>
                <c:pt idx="456">
                  <c:v>0.98230311792465674</c:v>
                </c:pt>
                <c:pt idx="457">
                  <c:v>0.99368504323631301</c:v>
                </c:pt>
                <c:pt idx="458">
                  <c:v>1.0155555252461876</c:v>
                </c:pt>
                <c:pt idx="459">
                  <c:v>0.9800321885485147</c:v>
                </c:pt>
                <c:pt idx="460">
                  <c:v>0.96543822799312573</c:v>
                </c:pt>
                <c:pt idx="461">
                  <c:v>0.98108240813988379</c:v>
                </c:pt>
                <c:pt idx="462">
                  <c:v>0.97427643961919297</c:v>
                </c:pt>
                <c:pt idx="463">
                  <c:v>0.90782618183802055</c:v>
                </c:pt>
                <c:pt idx="464">
                  <c:v>0.89143866444802078</c:v>
                </c:pt>
                <c:pt idx="465">
                  <c:v>0.87974985678823747</c:v>
                </c:pt>
                <c:pt idx="466">
                  <c:v>0.87438282549987711</c:v>
                </c:pt>
                <c:pt idx="467">
                  <c:v>0.85676777871736809</c:v>
                </c:pt>
                <c:pt idx="468">
                  <c:v>0.85481055129708927</c:v>
                </c:pt>
                <c:pt idx="469">
                  <c:v>0.81578193622302853</c:v>
                </c:pt>
                <c:pt idx="470">
                  <c:v>0.83182847322622</c:v>
                </c:pt>
                <c:pt idx="471">
                  <c:v>0.8346245123980468</c:v>
                </c:pt>
                <c:pt idx="472">
                  <c:v>0.83456995553615743</c:v>
                </c:pt>
                <c:pt idx="473">
                  <c:v>0.84902070432908683</c:v>
                </c:pt>
                <c:pt idx="474">
                  <c:v>0.85513789246842509</c:v>
                </c:pt>
                <c:pt idx="475">
                  <c:v>0.83364248888403925</c:v>
                </c:pt>
                <c:pt idx="476">
                  <c:v>0.83363566927630306</c:v>
                </c:pt>
                <c:pt idx="477">
                  <c:v>0.82200823808614509</c:v>
                </c:pt>
                <c:pt idx="478">
                  <c:v>0.80394991680078565</c:v>
                </c:pt>
                <c:pt idx="479">
                  <c:v>0.81432254016748962</c:v>
                </c:pt>
                <c:pt idx="480">
                  <c:v>0.8049592187457375</c:v>
                </c:pt>
                <c:pt idx="481">
                  <c:v>0.79176327777626232</c:v>
                </c:pt>
                <c:pt idx="482">
                  <c:v>0.75228456859161463</c:v>
                </c:pt>
                <c:pt idx="483">
                  <c:v>0.75959518808478121</c:v>
                </c:pt>
                <c:pt idx="484">
                  <c:v>0.77202733298780657</c:v>
                </c:pt>
                <c:pt idx="485">
                  <c:v>0.78537330532747751</c:v>
                </c:pt>
                <c:pt idx="486">
                  <c:v>0.78686679942169713</c:v>
                </c:pt>
                <c:pt idx="487">
                  <c:v>0.772511525137074</c:v>
                </c:pt>
                <c:pt idx="488">
                  <c:v>0.77871054856924626</c:v>
                </c:pt>
                <c:pt idx="489">
                  <c:v>0.79925120707056929</c:v>
                </c:pt>
                <c:pt idx="490">
                  <c:v>0.78706456804604585</c:v>
                </c:pt>
                <c:pt idx="491">
                  <c:v>0.81878256362694002</c:v>
                </c:pt>
                <c:pt idx="492">
                  <c:v>0.69654109495621819</c:v>
                </c:pt>
                <c:pt idx="493">
                  <c:v>0.68502277748983875</c:v>
                </c:pt>
                <c:pt idx="494">
                  <c:v>0.69281758913227309</c:v>
                </c:pt>
                <c:pt idx="495">
                  <c:v>0.66536184838648083</c:v>
                </c:pt>
                <c:pt idx="496">
                  <c:v>0.64268665266373881</c:v>
                </c:pt>
                <c:pt idx="497">
                  <c:v>0.64985406039444593</c:v>
                </c:pt>
                <c:pt idx="498">
                  <c:v>0.63979513898360563</c:v>
                </c:pt>
                <c:pt idx="499">
                  <c:v>0.58641124962492142</c:v>
                </c:pt>
                <c:pt idx="500">
                  <c:v>0.57653645762295735</c:v>
                </c:pt>
                <c:pt idx="501">
                  <c:v>0.59224201423934086</c:v>
                </c:pt>
                <c:pt idx="502">
                  <c:v>0.58339016339780125</c:v>
                </c:pt>
                <c:pt idx="503">
                  <c:v>0.58555879865790117</c:v>
                </c:pt>
                <c:pt idx="504">
                  <c:v>0.59210562208461759</c:v>
                </c:pt>
                <c:pt idx="505">
                  <c:v>0.58407212417141763</c:v>
                </c:pt>
                <c:pt idx="506">
                  <c:v>0.57562944979404762</c:v>
                </c:pt>
                <c:pt idx="507">
                  <c:v>0.56166971275812205</c:v>
                </c:pt>
                <c:pt idx="508">
                  <c:v>0.54934668157887556</c:v>
                </c:pt>
                <c:pt idx="509">
                  <c:v>0.55253143839166352</c:v>
                </c:pt>
                <c:pt idx="510">
                  <c:v>0.53100193676859697</c:v>
                </c:pt>
                <c:pt idx="511">
                  <c:v>0.5221364467115851</c:v>
                </c:pt>
                <c:pt idx="512">
                  <c:v>0.52513025450776074</c:v>
                </c:pt>
                <c:pt idx="513">
                  <c:v>0.50904279985815215</c:v>
                </c:pt>
                <c:pt idx="514">
                  <c:v>0.51427343899178901</c:v>
                </c:pt>
                <c:pt idx="515">
                  <c:v>0.52326168198805201</c:v>
                </c:pt>
                <c:pt idx="516">
                  <c:v>0.53083144657519299</c:v>
                </c:pt>
                <c:pt idx="517">
                  <c:v>0.55961701082953685</c:v>
                </c:pt>
                <c:pt idx="518">
                  <c:v>0.55376578739190907</c:v>
                </c:pt>
                <c:pt idx="519">
                  <c:v>0.57358356747319894</c:v>
                </c:pt>
                <c:pt idx="520">
                  <c:v>0.58182165361848381</c:v>
                </c:pt>
                <c:pt idx="521">
                  <c:v>0.57147630868272459</c:v>
                </c:pt>
                <c:pt idx="522">
                  <c:v>0.5733517008101694</c:v>
                </c:pt>
                <c:pt idx="523">
                  <c:v>0.57796857524755174</c:v>
                </c:pt>
                <c:pt idx="524">
                  <c:v>0.58694317902834214</c:v>
                </c:pt>
                <c:pt idx="525">
                  <c:v>0.56648435581985335</c:v>
                </c:pt>
                <c:pt idx="526">
                  <c:v>0.54905343844622057</c:v>
                </c:pt>
                <c:pt idx="527">
                  <c:v>0.55193813251861756</c:v>
                </c:pt>
                <c:pt idx="528">
                  <c:v>0.59578821026214557</c:v>
                </c:pt>
                <c:pt idx="529">
                  <c:v>0.58241495949152999</c:v>
                </c:pt>
                <c:pt idx="530">
                  <c:v>0.56542731662074786</c:v>
                </c:pt>
                <c:pt idx="531">
                  <c:v>0.52960391718268363</c:v>
                </c:pt>
                <c:pt idx="532">
                  <c:v>0.51821517226329128</c:v>
                </c:pt>
                <c:pt idx="533">
                  <c:v>0.50716740773070723</c:v>
                </c:pt>
                <c:pt idx="534">
                  <c:v>0.51821517226329128</c:v>
                </c:pt>
                <c:pt idx="535">
                  <c:v>0.51340734880929639</c:v>
                </c:pt>
                <c:pt idx="536">
                  <c:v>0.52338443492730291</c:v>
                </c:pt>
                <c:pt idx="537">
                  <c:v>0.50184811369650018</c:v>
                </c:pt>
                <c:pt idx="538">
                  <c:v>0.49288714913118203</c:v>
                </c:pt>
                <c:pt idx="539">
                  <c:v>0.50486238031588426</c:v>
                </c:pt>
                <c:pt idx="540">
                  <c:v>0.50658092146539713</c:v>
                </c:pt>
                <c:pt idx="541">
                  <c:v>0.51372787037289602</c:v>
                </c:pt>
                <c:pt idx="542">
                  <c:v>0.51322321940041993</c:v>
                </c:pt>
                <c:pt idx="543">
                  <c:v>0.49870427453012905</c:v>
                </c:pt>
                <c:pt idx="544">
                  <c:v>0.49123680405903053</c:v>
                </c:pt>
                <c:pt idx="545">
                  <c:v>0.47454922392863952</c:v>
                </c:pt>
                <c:pt idx="546">
                  <c:v>0.48196895714558502</c:v>
                </c:pt>
                <c:pt idx="547">
                  <c:v>0.47017785536975903</c:v>
                </c:pt>
                <c:pt idx="548">
                  <c:v>0.47714067486838146</c:v>
                </c:pt>
                <c:pt idx="549">
                  <c:v>0.46650890640770343</c:v>
                </c:pt>
                <c:pt idx="550">
                  <c:v>0.44615237731525675</c:v>
                </c:pt>
                <c:pt idx="551">
                  <c:v>0.42878283641124959</c:v>
                </c:pt>
                <c:pt idx="552">
                  <c:v>0.42120625221637242</c:v>
                </c:pt>
                <c:pt idx="553">
                  <c:v>0.40809896614746716</c:v>
                </c:pt>
                <c:pt idx="554">
                  <c:v>0.41101093865080873</c:v>
                </c:pt>
                <c:pt idx="555">
                  <c:v>0.39156141738727185</c:v>
                </c:pt>
                <c:pt idx="556">
                  <c:v>0.38804249979541172</c:v>
                </c:pt>
                <c:pt idx="557">
                  <c:v>0.35481055129708927</c:v>
                </c:pt>
                <c:pt idx="558">
                  <c:v>0.32450421451758094</c:v>
                </c:pt>
                <c:pt idx="559">
                  <c:v>0.30206770506560454</c:v>
                </c:pt>
                <c:pt idx="560">
                  <c:v>0.28726233667039475</c:v>
                </c:pt>
                <c:pt idx="561">
                  <c:v>0.23194167871464016</c:v>
                </c:pt>
                <c:pt idx="562">
                  <c:v>0.25608309010065744</c:v>
                </c:pt>
                <c:pt idx="563">
                  <c:v>0.26509861152786479</c:v>
                </c:pt>
                <c:pt idx="564">
                  <c:v>0.24093674131863932</c:v>
                </c:pt>
                <c:pt idx="565">
                  <c:v>0.24884066668485225</c:v>
                </c:pt>
                <c:pt idx="566">
                  <c:v>0.26001118415668717</c:v>
                </c:pt>
                <c:pt idx="567">
                  <c:v>0.25530565481873474</c:v>
                </c:pt>
                <c:pt idx="568">
                  <c:v>0.24765405493875997</c:v>
                </c:pt>
                <c:pt idx="569">
                  <c:v>0.23465588259363326</c:v>
                </c:pt>
                <c:pt idx="570">
                  <c:v>0.21489947898196901</c:v>
                </c:pt>
                <c:pt idx="571">
                  <c:v>0.22321940042008789</c:v>
                </c:pt>
                <c:pt idx="572">
                  <c:v>0.24354183147385355</c:v>
                </c:pt>
                <c:pt idx="573">
                  <c:v>0.24943397255789848</c:v>
                </c:pt>
                <c:pt idx="574">
                  <c:v>0.25004091764641706</c:v>
                </c:pt>
                <c:pt idx="575">
                  <c:v>0.24271665893777783</c:v>
                </c:pt>
                <c:pt idx="576">
                  <c:v>0.26952453694863465</c:v>
                </c:pt>
                <c:pt idx="577">
                  <c:v>0.26707629777135206</c:v>
                </c:pt>
                <c:pt idx="578">
                  <c:v>0.25289151368013307</c:v>
                </c:pt>
                <c:pt idx="579">
                  <c:v>0.27330941924220503</c:v>
                </c:pt>
                <c:pt idx="580">
                  <c:v>0.24923620393354973</c:v>
                </c:pt>
                <c:pt idx="581">
                  <c:v>0.25394173327150216</c:v>
                </c:pt>
                <c:pt idx="582">
                  <c:v>0.23167571401292994</c:v>
                </c:pt>
                <c:pt idx="583">
                  <c:v>0.26000436454895098</c:v>
                </c:pt>
                <c:pt idx="584">
                  <c:v>0.26823563108649995</c:v>
                </c:pt>
                <c:pt idx="585">
                  <c:v>0.27907198777926295</c:v>
                </c:pt>
                <c:pt idx="586">
                  <c:v>0.27254562317575487</c:v>
                </c:pt>
                <c:pt idx="587">
                  <c:v>0.30969202651463473</c:v>
                </c:pt>
                <c:pt idx="588">
                  <c:v>0.31254944215608715</c:v>
                </c:pt>
                <c:pt idx="589">
                  <c:v>0.32188548514689436</c:v>
                </c:pt>
                <c:pt idx="590">
                  <c:v>0.30424997954117672</c:v>
                </c:pt>
                <c:pt idx="591">
                  <c:v>0.32035789301399381</c:v>
                </c:pt>
                <c:pt idx="592">
                  <c:v>0.31825745383125564</c:v>
                </c:pt>
                <c:pt idx="593">
                  <c:v>0.3182369950080472</c:v>
                </c:pt>
                <c:pt idx="594">
                  <c:v>0.32903925366212916</c:v>
                </c:pt>
                <c:pt idx="595">
                  <c:v>0.3264819007610682</c:v>
                </c:pt>
                <c:pt idx="596">
                  <c:v>0.34130772797948644</c:v>
                </c:pt>
                <c:pt idx="597">
                  <c:v>0.33263318693908722</c:v>
                </c:pt>
                <c:pt idx="598">
                  <c:v>0.33083963010447637</c:v>
                </c:pt>
                <c:pt idx="599">
                  <c:v>0.32205597534029828</c:v>
                </c:pt>
                <c:pt idx="600">
                  <c:v>0.31389290488011129</c:v>
                </c:pt>
                <c:pt idx="601">
                  <c:v>0.32202869690935371</c:v>
                </c:pt>
                <c:pt idx="602">
                  <c:v>0.29782590905371115</c:v>
                </c:pt>
                <c:pt idx="603">
                  <c:v>0.29522763850623301</c:v>
                </c:pt>
                <c:pt idx="604">
                  <c:v>0.27989034070760255</c:v>
                </c:pt>
                <c:pt idx="605">
                  <c:v>0.27684879565727366</c:v>
                </c:pt>
                <c:pt idx="606">
                  <c:v>0.2922542895332661</c:v>
                </c:pt>
                <c:pt idx="607">
                  <c:v>0.27665784664066129</c:v>
                </c:pt>
                <c:pt idx="608">
                  <c:v>0.27262745846858888</c:v>
                </c:pt>
                <c:pt idx="609">
                  <c:v>0.26108186257126492</c:v>
                </c:pt>
                <c:pt idx="610">
                  <c:v>0.26063176846067798</c:v>
                </c:pt>
                <c:pt idx="611">
                  <c:v>0.27314574865653729</c:v>
                </c:pt>
                <c:pt idx="612">
                  <c:v>0.26037262336670391</c:v>
                </c:pt>
                <c:pt idx="613">
                  <c:v>0.26168198805204729</c:v>
                </c:pt>
                <c:pt idx="614">
                  <c:v>0.25927466652118158</c:v>
                </c:pt>
                <c:pt idx="615">
                  <c:v>0.25870181947134396</c:v>
                </c:pt>
                <c:pt idx="616">
                  <c:v>0.26201614883111923</c:v>
                </c:pt>
                <c:pt idx="617">
                  <c:v>0.26936768597070282</c:v>
                </c:pt>
                <c:pt idx="618">
                  <c:v>0.28890586213480984</c:v>
                </c:pt>
                <c:pt idx="619">
                  <c:v>0.2893218582067158</c:v>
                </c:pt>
                <c:pt idx="620">
                  <c:v>0.3113560108022585</c:v>
                </c:pt>
                <c:pt idx="621">
                  <c:v>0.32086254398646991</c:v>
                </c:pt>
                <c:pt idx="622">
                  <c:v>0.33323331241986959</c:v>
                </c:pt>
                <c:pt idx="623">
                  <c:v>0.33819798685179636</c:v>
                </c:pt>
                <c:pt idx="624">
                  <c:v>0.30426361875664903</c:v>
                </c:pt>
                <c:pt idx="625">
                  <c:v>0.2841184975040234</c:v>
                </c:pt>
                <c:pt idx="626">
                  <c:v>0.42383862080253126</c:v>
                </c:pt>
                <c:pt idx="627">
                  <c:v>0.42689380506833247</c:v>
                </c:pt>
                <c:pt idx="628">
                  <c:v>0.42051747183501986</c:v>
                </c:pt>
                <c:pt idx="629">
                  <c:v>0.43134700892004696</c:v>
                </c:pt>
                <c:pt idx="630">
                  <c:v>0.42851005210180299</c:v>
                </c:pt>
                <c:pt idx="631">
                  <c:v>0.45880274966583923</c:v>
                </c:pt>
                <c:pt idx="632">
                  <c:v>0.4683979377506205</c:v>
                </c:pt>
                <c:pt idx="633">
                  <c:v>0.45087836547641763</c:v>
                </c:pt>
                <c:pt idx="634">
                  <c:v>0.40209771133964362</c:v>
                </c:pt>
                <c:pt idx="635">
                  <c:v>0.39724215063149571</c:v>
                </c:pt>
                <c:pt idx="636">
                  <c:v>0.41575056602744215</c:v>
                </c:pt>
                <c:pt idx="637">
                  <c:v>0.40025641725087979</c:v>
                </c:pt>
                <c:pt idx="638">
                  <c:v>0.42740527564854469</c:v>
                </c:pt>
                <c:pt idx="639">
                  <c:v>0.4167462287569218</c:v>
                </c:pt>
                <c:pt idx="640">
                  <c:v>0.42759622466515734</c:v>
                </c:pt>
                <c:pt idx="641">
                  <c:v>0.44624103221582689</c:v>
                </c:pt>
                <c:pt idx="642">
                  <c:v>0.44817098120516091</c:v>
                </c:pt>
                <c:pt idx="643">
                  <c:v>0.45871409476526909</c:v>
                </c:pt>
                <c:pt idx="644">
                  <c:v>0.43934640879456621</c:v>
                </c:pt>
                <c:pt idx="645">
                  <c:v>0.43313374614692163</c:v>
                </c:pt>
                <c:pt idx="646">
                  <c:v>0.40942878965601898</c:v>
                </c:pt>
                <c:pt idx="647">
                  <c:v>0.38595569982814582</c:v>
                </c:pt>
                <c:pt idx="648">
                  <c:v>0.39370959382416326</c:v>
                </c:pt>
                <c:pt idx="649">
                  <c:v>0.39837420551569858</c:v>
                </c:pt>
                <c:pt idx="650">
                  <c:v>0.41471398565154538</c:v>
                </c:pt>
                <c:pt idx="651">
                  <c:v>0.39788319375869502</c:v>
                </c:pt>
                <c:pt idx="652">
                  <c:v>0.38637169590005177</c:v>
                </c:pt>
                <c:pt idx="653">
                  <c:v>0.39915164079762128</c:v>
                </c:pt>
                <c:pt idx="654">
                  <c:v>0.40563708775471224</c:v>
                </c:pt>
                <c:pt idx="655">
                  <c:v>0.4087468288824026</c:v>
                </c:pt>
                <c:pt idx="656">
                  <c:v>0.40734198968875313</c:v>
                </c:pt>
                <c:pt idx="657">
                  <c:v>0.39157505660274416</c:v>
                </c:pt>
                <c:pt idx="658">
                  <c:v>0.37976349600370973</c:v>
                </c:pt>
                <c:pt idx="659">
                  <c:v>0.37953844894841637</c:v>
                </c:pt>
                <c:pt idx="660">
                  <c:v>0.40355710739518252</c:v>
                </c:pt>
                <c:pt idx="661">
                  <c:v>0.41464578957418363</c:v>
                </c:pt>
                <c:pt idx="662">
                  <c:v>0.40635996617474551</c:v>
                </c:pt>
                <c:pt idx="663">
                  <c:v>0.4200673777244332</c:v>
                </c:pt>
                <c:pt idx="664">
                  <c:v>0.41608472680651409</c:v>
                </c:pt>
                <c:pt idx="665">
                  <c:v>0.4125317111759732</c:v>
                </c:pt>
                <c:pt idx="666">
                  <c:v>0.41235440137483287</c:v>
                </c:pt>
                <c:pt idx="667">
                  <c:v>0.40340707602498704</c:v>
                </c:pt>
                <c:pt idx="668">
                  <c:v>0.40011320548842022</c:v>
                </c:pt>
                <c:pt idx="669">
                  <c:v>0.39598052320030536</c:v>
                </c:pt>
                <c:pt idx="670">
                  <c:v>0.433440628495049</c:v>
                </c:pt>
                <c:pt idx="671">
                  <c:v>0.4363594206061267</c:v>
                </c:pt>
                <c:pt idx="672">
                  <c:v>0.429301126599198</c:v>
                </c:pt>
                <c:pt idx="673">
                  <c:v>0.40620993480455003</c:v>
                </c:pt>
                <c:pt idx="674">
                  <c:v>0.39816961728361366</c:v>
                </c:pt>
                <c:pt idx="675">
                  <c:v>0.39605553888540324</c:v>
                </c:pt>
                <c:pt idx="676">
                  <c:v>0.39503941733271486</c:v>
                </c:pt>
                <c:pt idx="677">
                  <c:v>0.40381625248915681</c:v>
                </c:pt>
                <c:pt idx="678">
                  <c:v>0.40132027605772114</c:v>
                </c:pt>
                <c:pt idx="679">
                  <c:v>0.38619438609891149</c:v>
                </c:pt>
                <c:pt idx="680">
                  <c:v>0.38631713903816234</c:v>
                </c:pt>
                <c:pt idx="681">
                  <c:v>0.38315966065631896</c:v>
                </c:pt>
                <c:pt idx="682">
                  <c:v>0.38677405275648541</c:v>
                </c:pt>
                <c:pt idx="683">
                  <c:v>0.40355710739518252</c:v>
                </c:pt>
                <c:pt idx="684">
                  <c:v>0.40072015057693877</c:v>
                </c:pt>
                <c:pt idx="685">
                  <c:v>0.39070896642025155</c:v>
                </c:pt>
                <c:pt idx="686">
                  <c:v>0.41003573474453753</c:v>
                </c:pt>
                <c:pt idx="687">
                  <c:v>0.38864944488393027</c:v>
                </c:pt>
                <c:pt idx="688">
                  <c:v>0.37063886085272379</c:v>
                </c:pt>
                <c:pt idx="689">
                  <c:v>0.21389017703701682</c:v>
                </c:pt>
                <c:pt idx="690">
                  <c:v>0.22546305136528538</c:v>
                </c:pt>
                <c:pt idx="691">
                  <c:v>0.22752939250934281</c:v>
                </c:pt>
                <c:pt idx="692">
                  <c:v>0.22643825527155684</c:v>
                </c:pt>
                <c:pt idx="693">
                  <c:v>0.23093919637742436</c:v>
                </c:pt>
                <c:pt idx="694">
                  <c:v>0.21283995744564774</c:v>
                </c:pt>
                <c:pt idx="695">
                  <c:v>0.21048037316893528</c:v>
                </c:pt>
                <c:pt idx="696">
                  <c:v>0.18545241277721694</c:v>
                </c:pt>
                <c:pt idx="697">
                  <c:v>0.17153359338770821</c:v>
                </c:pt>
                <c:pt idx="698">
                  <c:v>0.15644862107531562</c:v>
                </c:pt>
                <c:pt idx="699">
                  <c:v>0.16892168362475779</c:v>
                </c:pt>
                <c:pt idx="700">
                  <c:v>0.15357756621839116</c:v>
                </c:pt>
                <c:pt idx="701">
                  <c:v>0.14924711530592755</c:v>
                </c:pt>
                <c:pt idx="702">
                  <c:v>0.15757385635178259</c:v>
                </c:pt>
                <c:pt idx="703">
                  <c:v>0.18309282850050471</c:v>
                </c:pt>
                <c:pt idx="704">
                  <c:v>0.1714244796639296</c:v>
                </c:pt>
                <c:pt idx="705">
                  <c:v>0.16498676996099171</c:v>
                </c:pt>
                <c:pt idx="706">
                  <c:v>0.14035434681797088</c:v>
                </c:pt>
                <c:pt idx="707">
                  <c:v>0.12981805286559911</c:v>
                </c:pt>
                <c:pt idx="708">
                  <c:v>0.12721296271038485</c:v>
                </c:pt>
                <c:pt idx="709">
                  <c:v>0.12374860198041411</c:v>
                </c:pt>
                <c:pt idx="710">
                  <c:v>0.1076747865462778</c:v>
                </c:pt>
                <c:pt idx="711">
                  <c:v>0.11332142175182069</c:v>
                </c:pt>
                <c:pt idx="712">
                  <c:v>0.10646089636924069</c:v>
                </c:pt>
                <c:pt idx="713">
                  <c:v>0.11020486101639419</c:v>
                </c:pt>
                <c:pt idx="714">
                  <c:v>9.8113696500177233E-2</c:v>
                </c:pt>
                <c:pt idx="715">
                  <c:v>9.7165771024850606E-2</c:v>
                </c:pt>
                <c:pt idx="716">
                  <c:v>0.10828173163479633</c:v>
                </c:pt>
                <c:pt idx="717">
                  <c:v>8.4910935922965641E-2</c:v>
                </c:pt>
                <c:pt idx="718">
                  <c:v>8.4835920237867901E-2</c:v>
                </c:pt>
                <c:pt idx="719">
                  <c:v>6.8182438146157737E-2</c:v>
                </c:pt>
                <c:pt idx="720">
                  <c:v>5.7523391254534956E-2</c:v>
                </c:pt>
                <c:pt idx="721">
                  <c:v>5.7789355956245299E-2</c:v>
                </c:pt>
                <c:pt idx="722">
                  <c:v>4.5486783600207303E-2</c:v>
                </c:pt>
                <c:pt idx="723">
                  <c:v>2.9542540713058139E-2</c:v>
                </c:pt>
                <c:pt idx="724">
                  <c:v>2.643961919310393E-2</c:v>
                </c:pt>
                <c:pt idx="725">
                  <c:v>2.9760768160615333E-2</c:v>
                </c:pt>
                <c:pt idx="726">
                  <c:v>1.9715485965247241E-2</c:v>
                </c:pt>
                <c:pt idx="727">
                  <c:v>1.2554897842276046E-2</c:v>
                </c:pt>
                <c:pt idx="728">
                  <c:v>1.6858070323794935E-2</c:v>
                </c:pt>
                <c:pt idx="729">
                  <c:v>1.9360866362966744E-2</c:v>
                </c:pt>
                <c:pt idx="730">
                  <c:v>7.071933222401041E-3</c:v>
                </c:pt>
                <c:pt idx="731">
                  <c:v>3.8278458223082956E-2</c:v>
                </c:pt>
                <c:pt idx="732">
                  <c:v>5.8662265746474193E-2</c:v>
                </c:pt>
                <c:pt idx="733">
                  <c:v>7.0173763605117428E-2</c:v>
                </c:pt>
                <c:pt idx="734">
                  <c:v>0.10318748465588257</c:v>
                </c:pt>
                <c:pt idx="735">
                  <c:v>0.10562208461769267</c:v>
                </c:pt>
                <c:pt idx="736">
                  <c:v>0.12969529992634821</c:v>
                </c:pt>
                <c:pt idx="737">
                  <c:v>0.12149813142748023</c:v>
                </c:pt>
                <c:pt idx="738">
                  <c:v>0.1008960964565318</c:v>
                </c:pt>
                <c:pt idx="739">
                  <c:v>8.0150849723123918E-2</c:v>
                </c:pt>
                <c:pt idx="740">
                  <c:v>9.5849586731771061E-2</c:v>
                </c:pt>
                <c:pt idx="741">
                  <c:v>0.11664939032706824</c:v>
                </c:pt>
                <c:pt idx="742">
                  <c:v>0.1749229384325813</c:v>
                </c:pt>
                <c:pt idx="743">
                  <c:v>0.15952426416432525</c:v>
                </c:pt>
                <c:pt idx="744">
                  <c:v>0.15453913090919008</c:v>
                </c:pt>
                <c:pt idx="745">
                  <c:v>0.15228866035625621</c:v>
                </c:pt>
                <c:pt idx="746">
                  <c:v>0.12698109604735536</c:v>
                </c:pt>
                <c:pt idx="747">
                  <c:v>0.1227665784664065</c:v>
                </c:pt>
                <c:pt idx="748">
                  <c:v>9.7861371013939311E-2</c:v>
                </c:pt>
                <c:pt idx="749">
                  <c:v>0.10053465724651503</c:v>
                </c:pt>
                <c:pt idx="750">
                  <c:v>9.5426771052128975E-2</c:v>
                </c:pt>
                <c:pt idx="751">
                  <c:v>6.6573010720423265E-2</c:v>
                </c:pt>
                <c:pt idx="752">
                  <c:v>8.7788810387626509E-2</c:v>
                </c:pt>
                <c:pt idx="753">
                  <c:v>8.9330041735999274E-2</c:v>
                </c:pt>
                <c:pt idx="754">
                  <c:v>6.0578575520336013E-2</c:v>
                </c:pt>
                <c:pt idx="755">
                  <c:v>2.5764478027223793E-2</c:v>
                </c:pt>
                <c:pt idx="756">
                  <c:v>3.1151968138792615E-2</c:v>
                </c:pt>
                <c:pt idx="757">
                  <c:v>5.8089418696636502E-2</c:v>
                </c:pt>
                <c:pt idx="758">
                  <c:v>3.9696936632204825E-2</c:v>
                </c:pt>
                <c:pt idx="759">
                  <c:v>3.1445211271447671E-2</c:v>
                </c:pt>
                <c:pt idx="760">
                  <c:v>8.7631959409694028E-3</c:v>
                </c:pt>
                <c:pt idx="761">
                  <c:v>-1.0181674350091397E-2</c:v>
                </c:pt>
                <c:pt idx="762">
                  <c:v>-1.3380070378351908E-2</c:v>
                </c:pt>
                <c:pt idx="763">
                  <c:v>-4.385007774352824E-2</c:v>
                </c:pt>
                <c:pt idx="764">
                  <c:v>-6.9696391063586036E-2</c:v>
                </c:pt>
                <c:pt idx="765">
                  <c:v>-6.158787746528821E-2</c:v>
                </c:pt>
                <c:pt idx="766">
                  <c:v>-6.4943124471480471E-2</c:v>
                </c:pt>
                <c:pt idx="767">
                  <c:v>-5.3786246215117732E-2</c:v>
                </c:pt>
                <c:pt idx="768">
                  <c:v>-4.1879211107777113E-2</c:v>
                </c:pt>
                <c:pt idx="769">
                  <c:v>-6.0067104940123892E-2</c:v>
                </c:pt>
                <c:pt idx="770">
                  <c:v>-4.661883848441039E-2</c:v>
                </c:pt>
                <c:pt idx="771">
                  <c:v>-3.6825881775280345E-2</c:v>
                </c:pt>
                <c:pt idx="772">
                  <c:v>-3.9935622902970702E-2</c:v>
                </c:pt>
                <c:pt idx="773">
                  <c:v>-2.8076325049783239E-2</c:v>
                </c:pt>
                <c:pt idx="774">
                  <c:v>-2.5900870181947217E-2</c:v>
                </c:pt>
                <c:pt idx="775">
                  <c:v>-3.5039144548405558E-2</c:v>
                </c:pt>
                <c:pt idx="776">
                  <c:v>-2.8983332878693108E-3</c:v>
                </c:pt>
                <c:pt idx="777">
                  <c:v>1.4437109577457013E-2</c:v>
                </c:pt>
                <c:pt idx="778">
                  <c:v>4.9053438446220482E-2</c:v>
                </c:pt>
                <c:pt idx="779">
                  <c:v>5.5893505005592037E-2</c:v>
                </c:pt>
                <c:pt idx="780">
                  <c:v>6.467715976977001E-2</c:v>
                </c:pt>
                <c:pt idx="781">
                  <c:v>4.0849450339616476E-2</c:v>
                </c:pt>
                <c:pt idx="782">
                  <c:v>4.4081944406557723E-2</c:v>
                </c:pt>
                <c:pt idx="783">
                  <c:v>2.9392509342862541E-2</c:v>
                </c:pt>
                <c:pt idx="784">
                  <c:v>2.8669630922829249E-2</c:v>
                </c:pt>
                <c:pt idx="785">
                  <c:v>7.109441064949934E-2</c:v>
                </c:pt>
                <c:pt idx="786">
                  <c:v>9.4465206361330045E-2</c:v>
                </c:pt>
                <c:pt idx="787">
                  <c:v>0.10875228456859146</c:v>
                </c:pt>
                <c:pt idx="788">
                  <c:v>0.10952290024277803</c:v>
                </c:pt>
                <c:pt idx="789">
                  <c:v>5.8894132409503801E-2</c:v>
                </c:pt>
                <c:pt idx="790">
                  <c:v>4.1735999345317659E-2</c:v>
                </c:pt>
                <c:pt idx="791">
                  <c:v>3.3306964183420072E-2</c:v>
                </c:pt>
                <c:pt idx="792">
                  <c:v>2.8962874055484301E-2</c:v>
                </c:pt>
                <c:pt idx="793">
                  <c:v>2.6964728988788472E-2</c:v>
                </c:pt>
                <c:pt idx="794">
                  <c:v>1.9115360484464841E-2</c:v>
                </c:pt>
                <c:pt idx="795">
                  <c:v>2.4632423143020825E-2</c:v>
                </c:pt>
                <c:pt idx="796">
                  <c:v>1.8733462451239753E-2</c:v>
                </c:pt>
                <c:pt idx="797">
                  <c:v>4.1047218963965106E-2</c:v>
                </c:pt>
                <c:pt idx="798">
                  <c:v>3.8946779781226945E-2</c:v>
                </c:pt>
                <c:pt idx="799">
                  <c:v>3.1888485774298203E-2</c:v>
                </c:pt>
                <c:pt idx="800">
                  <c:v>2.7271611336915819E-2</c:v>
                </c:pt>
                <c:pt idx="801">
                  <c:v>3.1097411276902348E-3</c:v>
                </c:pt>
                <c:pt idx="802">
                  <c:v>-6.1744728443219959E-2</c:v>
                </c:pt>
                <c:pt idx="803">
                  <c:v>-5.2320030551842707E-2</c:v>
                </c:pt>
                <c:pt idx="804">
                  <c:v>-4.7730434545405036E-2</c:v>
                </c:pt>
                <c:pt idx="805">
                  <c:v>-4.6912081617065442E-2</c:v>
                </c:pt>
                <c:pt idx="806">
                  <c:v>-5.0799258026678389E-2</c:v>
                </c:pt>
                <c:pt idx="807">
                  <c:v>-3.9812869963719695E-2</c:v>
                </c:pt>
                <c:pt idx="808">
                  <c:v>7.7470743882811803E-3</c:v>
                </c:pt>
                <c:pt idx="809">
                  <c:v>2.1802285932513106E-2</c:v>
                </c:pt>
                <c:pt idx="810">
                  <c:v>2.6350964292533897E-2</c:v>
                </c:pt>
                <c:pt idx="811">
                  <c:v>3.9553724869738105E-4</c:v>
                </c:pt>
                <c:pt idx="812">
                  <c:v>6.5945606808696516E-3</c:v>
                </c:pt>
                <c:pt idx="813">
                  <c:v>8.0239504623693961E-2</c:v>
                </c:pt>
                <c:pt idx="814">
                  <c:v>5.4202242287023555E-2</c:v>
                </c:pt>
                <c:pt idx="815">
                  <c:v>5.6916446166016529E-2</c:v>
                </c:pt>
                <c:pt idx="816">
                  <c:v>4.7628140429362462E-2</c:v>
                </c:pt>
                <c:pt idx="817">
                  <c:v>4.1497313074551907E-2</c:v>
                </c:pt>
                <c:pt idx="818">
                  <c:v>5.2940614855833429E-2</c:v>
                </c:pt>
                <c:pt idx="819">
                  <c:v>5.1569873700864709E-2</c:v>
                </c:pt>
                <c:pt idx="820">
                  <c:v>2.8676450530565396E-2</c:v>
                </c:pt>
                <c:pt idx="821">
                  <c:v>6.2658555879865727E-2</c:v>
                </c:pt>
                <c:pt idx="822">
                  <c:v>3.831255626176381E-2</c:v>
                </c:pt>
                <c:pt idx="823">
                  <c:v>1.6844431108322643E-2</c:v>
                </c:pt>
                <c:pt idx="824">
                  <c:v>6.4581685261463464E-3</c:v>
                </c:pt>
                <c:pt idx="825">
                  <c:v>8.4494939851059089E-3</c:v>
                </c:pt>
                <c:pt idx="826">
                  <c:v>2.7708066232030325E-2</c:v>
                </c:pt>
                <c:pt idx="827">
                  <c:v>3.6430344526582843E-2</c:v>
                </c:pt>
                <c:pt idx="828">
                  <c:v>4.7594042390681608E-2</c:v>
                </c:pt>
                <c:pt idx="829">
                  <c:v>2.6146376060448999E-2</c:v>
                </c:pt>
                <c:pt idx="830">
                  <c:v>2.4823372159633306E-2</c:v>
                </c:pt>
                <c:pt idx="831">
                  <c:v>5.2504159960719041E-2</c:v>
                </c:pt>
                <c:pt idx="832">
                  <c:v>6.8359747947298044E-2</c:v>
                </c:pt>
                <c:pt idx="833">
                  <c:v>4.9537630595488144E-2</c:v>
                </c:pt>
                <c:pt idx="834">
                  <c:v>4.4757085572437863E-2</c:v>
                </c:pt>
                <c:pt idx="835">
                  <c:v>6.2167544122862045E-2</c:v>
                </c:pt>
                <c:pt idx="836">
                  <c:v>8.3281049674022722E-2</c:v>
                </c:pt>
                <c:pt idx="837">
                  <c:v>0.1356556370877546</c:v>
                </c:pt>
                <c:pt idx="838">
                  <c:v>0.15908098966147471</c:v>
                </c:pt>
                <c:pt idx="839">
                  <c:v>0.16285905234730896</c:v>
                </c:pt>
                <c:pt idx="840">
                  <c:v>0.15494830737335988</c:v>
                </c:pt>
                <c:pt idx="841">
                  <c:v>0.16659619738672629</c:v>
                </c:pt>
                <c:pt idx="842">
                  <c:v>0.17398865217272699</c:v>
                </c:pt>
                <c:pt idx="843">
                  <c:v>0.16005619356774595</c:v>
                </c:pt>
                <c:pt idx="844">
                  <c:v>0.19202651463487802</c:v>
                </c:pt>
                <c:pt idx="845">
                  <c:v>0.1752366403884448</c:v>
                </c:pt>
                <c:pt idx="846">
                  <c:v>0.16411386017076293</c:v>
                </c:pt>
                <c:pt idx="847">
                  <c:v>0.14621238986333507</c:v>
                </c:pt>
                <c:pt idx="848">
                  <c:v>0.11471944133773425</c:v>
                </c:pt>
                <c:pt idx="849">
                  <c:v>0.10240322976622371</c:v>
                </c:pt>
                <c:pt idx="850">
                  <c:v>0.1001050219591368</c:v>
                </c:pt>
                <c:pt idx="851">
                  <c:v>8.8954963310510324E-2</c:v>
                </c:pt>
                <c:pt idx="852">
                  <c:v>9.9661747456286268E-2</c:v>
                </c:pt>
                <c:pt idx="853">
                  <c:v>0.11778826481900748</c:v>
                </c:pt>
                <c:pt idx="854">
                  <c:v>0.11013666493903272</c:v>
                </c:pt>
                <c:pt idx="855">
                  <c:v>0.13426443710957744</c:v>
                </c:pt>
                <c:pt idx="856">
                  <c:v>0.1205502059521536</c:v>
                </c:pt>
                <c:pt idx="857">
                  <c:v>0.11169835511061404</c:v>
                </c:pt>
                <c:pt idx="858">
                  <c:v>0.11802695108977335</c:v>
                </c:pt>
                <c:pt idx="859">
                  <c:v>0.14041572328759644</c:v>
                </c:pt>
                <c:pt idx="860">
                  <c:v>0.16665075424861547</c:v>
                </c:pt>
                <c:pt idx="861">
                  <c:v>0.16307727979486614</c:v>
                </c:pt>
                <c:pt idx="862">
                  <c:v>0.16934449930439988</c:v>
                </c:pt>
                <c:pt idx="863">
                  <c:v>0.15389808778199079</c:v>
                </c:pt>
                <c:pt idx="864">
                  <c:v>0.13457813906544094</c:v>
                </c:pt>
                <c:pt idx="865">
                  <c:v>0.11233939823781333</c:v>
                </c:pt>
                <c:pt idx="866">
                  <c:v>0.13088873128017661</c:v>
                </c:pt>
                <c:pt idx="867">
                  <c:v>0.11779508442674362</c:v>
                </c:pt>
                <c:pt idx="868">
                  <c:v>0.10601080225865402</c:v>
                </c:pt>
                <c:pt idx="869">
                  <c:v>9.1669167189503187E-2</c:v>
                </c:pt>
                <c:pt idx="870">
                  <c:v>8.0450912463515004E-2</c:v>
                </c:pt>
                <c:pt idx="871">
                  <c:v>8.0928285005046507E-2</c:v>
                </c:pt>
                <c:pt idx="872">
                  <c:v>5.6936904989224969E-2</c:v>
                </c:pt>
                <c:pt idx="873">
                  <c:v>6.2072069614555747E-2</c:v>
                </c:pt>
                <c:pt idx="874">
                  <c:v>6.6736681306091283E-2</c:v>
                </c:pt>
                <c:pt idx="875">
                  <c:v>4.9455795302654135E-2</c:v>
                </c:pt>
                <c:pt idx="876">
                  <c:v>2.9760768160615333E-2</c:v>
                </c:pt>
                <c:pt idx="877">
                  <c:v>-0.10224637878829208</c:v>
                </c:pt>
                <c:pt idx="878">
                  <c:v>-9.3762786764505321E-2</c:v>
                </c:pt>
                <c:pt idx="879">
                  <c:v>-8.1173790883548411E-2</c:v>
                </c:pt>
                <c:pt idx="880">
                  <c:v>-6.7050383261954768E-2</c:v>
                </c:pt>
                <c:pt idx="881">
                  <c:v>-6.2385771570419364E-2</c:v>
                </c:pt>
                <c:pt idx="882">
                  <c:v>-8.4447202596906662E-2</c:v>
                </c:pt>
                <c:pt idx="883">
                  <c:v>-0.10038462587631967</c:v>
                </c:pt>
                <c:pt idx="884">
                  <c:v>-0.11345781390654412</c:v>
                </c:pt>
                <c:pt idx="885">
                  <c:v>-0.1367467743255408</c:v>
                </c:pt>
                <c:pt idx="886">
                  <c:v>-0.13011129599825427</c:v>
                </c:pt>
                <c:pt idx="887">
                  <c:v>-0.13973376251398029</c:v>
                </c:pt>
                <c:pt idx="888">
                  <c:v>-0.12020922556534552</c:v>
                </c:pt>
                <c:pt idx="889">
                  <c:v>-8.6663575111159685E-2</c:v>
                </c:pt>
                <c:pt idx="890">
                  <c:v>-7.8507324258708711E-2</c:v>
                </c:pt>
                <c:pt idx="891">
                  <c:v>-8.4583594751629965E-2</c:v>
                </c:pt>
                <c:pt idx="892">
                  <c:v>-7.0685234185329668E-2</c:v>
                </c:pt>
                <c:pt idx="893">
                  <c:v>-0.10881366103821714</c:v>
                </c:pt>
                <c:pt idx="894">
                  <c:v>-0.10849995908235366</c:v>
                </c:pt>
                <c:pt idx="895">
                  <c:v>-0.12149813142748035</c:v>
                </c:pt>
                <c:pt idx="896">
                  <c:v>-0.12104121770915741</c:v>
                </c:pt>
                <c:pt idx="897">
                  <c:v>-9.1826018167435047E-2</c:v>
                </c:pt>
                <c:pt idx="898">
                  <c:v>-9.3660492648462865E-2</c:v>
                </c:pt>
                <c:pt idx="899">
                  <c:v>-0.12059794320630675</c:v>
                </c:pt>
                <c:pt idx="900">
                  <c:v>-0.14482118988515791</c:v>
                </c:pt>
                <c:pt idx="901">
                  <c:v>-0.13988379388417588</c:v>
                </c:pt>
                <c:pt idx="902">
                  <c:v>-0.15054966038353482</c:v>
                </c:pt>
                <c:pt idx="903">
                  <c:v>-0.17171772279658479</c:v>
                </c:pt>
                <c:pt idx="904">
                  <c:v>-0.13652854687798363</c:v>
                </c:pt>
                <c:pt idx="905">
                  <c:v>-0.17891240895823671</c:v>
                </c:pt>
                <c:pt idx="906">
                  <c:v>-0.15936059357865737</c:v>
                </c:pt>
                <c:pt idx="907">
                  <c:v>-0.10183038271638614</c:v>
                </c:pt>
                <c:pt idx="908">
                  <c:v>-6.5993344062849554E-2</c:v>
                </c:pt>
                <c:pt idx="909">
                  <c:v>-6.3429171554052297E-2</c:v>
                </c:pt>
                <c:pt idx="910">
                  <c:v>-5.1774461932949607E-2</c:v>
                </c:pt>
                <c:pt idx="911">
                  <c:v>-6.1076406885075964E-2</c:v>
                </c:pt>
                <c:pt idx="912">
                  <c:v>-6.226301863116835E-2</c:v>
                </c:pt>
                <c:pt idx="913">
                  <c:v>-4.7307618865762825E-2</c:v>
                </c:pt>
                <c:pt idx="914">
                  <c:v>-6.2494885294197958E-2</c:v>
                </c:pt>
                <c:pt idx="915">
                  <c:v>-4.3515916964456301E-2</c:v>
                </c:pt>
                <c:pt idx="916">
                  <c:v>-4.3604571865026337E-2</c:v>
                </c:pt>
                <c:pt idx="917">
                  <c:v>-8.5551979050165039E-2</c:v>
                </c:pt>
                <c:pt idx="918">
                  <c:v>-0.121109413786519</c:v>
                </c:pt>
                <c:pt idx="919">
                  <c:v>-0.13620120570664784</c:v>
                </c:pt>
                <c:pt idx="920">
                  <c:v>-0.12041381379743042</c:v>
                </c:pt>
                <c:pt idx="921">
                  <c:v>-0.11746774325540796</c:v>
                </c:pt>
                <c:pt idx="922">
                  <c:v>-0.13221173518099244</c:v>
                </c:pt>
                <c:pt idx="923">
                  <c:v>-0.14557816634387194</c:v>
                </c:pt>
                <c:pt idx="924">
                  <c:v>-9.840693963283241E-2</c:v>
                </c:pt>
                <c:pt idx="925">
                  <c:v>-0.11408521781827111</c:v>
                </c:pt>
                <c:pt idx="926">
                  <c:v>-0.10098475135710196</c:v>
                </c:pt>
                <c:pt idx="927">
                  <c:v>-0.12632641370468378</c:v>
                </c:pt>
                <c:pt idx="928">
                  <c:v>-0.12593769606372243</c:v>
                </c:pt>
                <c:pt idx="929">
                  <c:v>-9.9075261190976288E-2</c:v>
                </c:pt>
                <c:pt idx="930">
                  <c:v>-0.12942933522463787</c:v>
                </c:pt>
                <c:pt idx="931">
                  <c:v>-7.6263673313511096E-2</c:v>
                </c:pt>
                <c:pt idx="932">
                  <c:v>-6.5809214653973089E-2</c:v>
                </c:pt>
                <c:pt idx="933">
                  <c:v>-2.1706811424206926E-2</c:v>
                </c:pt>
                <c:pt idx="934">
                  <c:v>-1.2834501759458805E-2</c:v>
                </c:pt>
                <c:pt idx="935">
                  <c:v>-3.5461960228048623E-3</c:v>
                </c:pt>
                <c:pt idx="936">
                  <c:v>-7.3310783163752372E-3</c:v>
                </c:pt>
                <c:pt idx="937">
                  <c:v>2.3500368258817739E-2</c:v>
                </c:pt>
                <c:pt idx="938">
                  <c:v>6.3217763714230402E-3</c:v>
                </c:pt>
                <c:pt idx="939">
                  <c:v>-1.9197195777298972E-2</c:v>
                </c:pt>
                <c:pt idx="940">
                  <c:v>3.3852532802313179E-2</c:v>
                </c:pt>
                <c:pt idx="941">
                  <c:v>9.8816116097001968E-3</c:v>
                </c:pt>
                <c:pt idx="942">
                  <c:v>3.7337352355492473E-2</c:v>
                </c:pt>
                <c:pt idx="943">
                  <c:v>9.9716304318175686E-2</c:v>
                </c:pt>
                <c:pt idx="944">
                  <c:v>0.1129804413650126</c:v>
                </c:pt>
                <c:pt idx="945">
                  <c:v>8.415395946425161E-2</c:v>
                </c:pt>
                <c:pt idx="946">
                  <c:v>9.3299053438446217E-2</c:v>
                </c:pt>
                <c:pt idx="947">
                  <c:v>8.4317630049919504E-2</c:v>
                </c:pt>
                <c:pt idx="948">
                  <c:v>4.5179901252079956E-2</c:v>
                </c:pt>
                <c:pt idx="949">
                  <c:v>3.0763250497831261E-2</c:v>
                </c:pt>
                <c:pt idx="950">
                  <c:v>5.2940614855833429E-2</c:v>
                </c:pt>
                <c:pt idx="951">
                  <c:v>5.3077007010556732E-2</c:v>
                </c:pt>
                <c:pt idx="952">
                  <c:v>5.7618865762841261E-2</c:v>
                </c:pt>
                <c:pt idx="953">
                  <c:v>9.4335633814343012E-2</c:v>
                </c:pt>
                <c:pt idx="954">
                  <c:v>9.8468316102457862E-2</c:v>
                </c:pt>
                <c:pt idx="955">
                  <c:v>8.7072751575329357E-2</c:v>
                </c:pt>
                <c:pt idx="956">
                  <c:v>7.8882402684197536E-2</c:v>
                </c:pt>
                <c:pt idx="957">
                  <c:v>7.3467634141684113E-2</c:v>
                </c:pt>
                <c:pt idx="958">
                  <c:v>8.4542677105212849E-2</c:v>
                </c:pt>
                <c:pt idx="959">
                  <c:v>7.4163234130772693E-2</c:v>
                </c:pt>
                <c:pt idx="960">
                  <c:v>6.1383289233203311E-2</c:v>
                </c:pt>
                <c:pt idx="961">
                  <c:v>6.7909653836711256E-2</c:v>
                </c:pt>
                <c:pt idx="962">
                  <c:v>5.1358465861043659E-2</c:v>
                </c:pt>
                <c:pt idx="963">
                  <c:v>6.2726751957227322E-2</c:v>
                </c:pt>
                <c:pt idx="964">
                  <c:v>5.0362803131563882E-2</c:v>
                </c:pt>
                <c:pt idx="965">
                  <c:v>8.2769579093810469E-2</c:v>
                </c:pt>
                <c:pt idx="966">
                  <c:v>6.6279767587768337E-2</c:v>
                </c:pt>
                <c:pt idx="967">
                  <c:v>6.0271693172208665E-2</c:v>
                </c:pt>
                <c:pt idx="968">
                  <c:v>1.8610709511988864E-2</c:v>
                </c:pt>
                <c:pt idx="969">
                  <c:v>3.8257999399873787E-3</c:v>
                </c:pt>
                <c:pt idx="970">
                  <c:v>6.1717450012274402E-3</c:v>
                </c:pt>
                <c:pt idx="971">
                  <c:v>1.8208352655555214E-3</c:v>
                </c:pt>
                <c:pt idx="972">
                  <c:v>-3.1186066177473472E-2</c:v>
                </c:pt>
                <c:pt idx="973">
                  <c:v>-0.10417632777762632</c:v>
                </c:pt>
                <c:pt idx="974">
                  <c:v>-9.7111214162961423E-2</c:v>
                </c:pt>
                <c:pt idx="975">
                  <c:v>-1.642161542868055E-2</c:v>
                </c:pt>
                <c:pt idx="976">
                  <c:v>-2.8574156414523069E-3</c:v>
                </c:pt>
                <c:pt idx="977">
                  <c:v>2.0608854578684575E-2</c:v>
                </c:pt>
                <c:pt idx="978">
                  <c:v>1.4723533102375919E-2</c:v>
                </c:pt>
                <c:pt idx="979">
                  <c:v>3.8864944488392943E-2</c:v>
                </c:pt>
                <c:pt idx="980">
                  <c:v>2.089527810360348E-2</c:v>
                </c:pt>
                <c:pt idx="981">
                  <c:v>1.2445784118497449E-2</c:v>
                </c:pt>
                <c:pt idx="982">
                  <c:v>-2.5553070187402868E-2</c:v>
                </c:pt>
                <c:pt idx="983">
                  <c:v>9.3428625985432414E-3</c:v>
                </c:pt>
                <c:pt idx="984">
                  <c:v>3.8844485665184496E-2</c:v>
                </c:pt>
                <c:pt idx="985">
                  <c:v>2.9665293652309032E-2</c:v>
                </c:pt>
                <c:pt idx="986">
                  <c:v>7.4381461578330005E-2</c:v>
                </c:pt>
                <c:pt idx="987">
                  <c:v>6.8625712649008394E-2</c:v>
                </c:pt>
                <c:pt idx="988">
                  <c:v>6.6552551897214818E-2</c:v>
                </c:pt>
                <c:pt idx="989">
                  <c:v>6.4868108786382606E-2</c:v>
                </c:pt>
                <c:pt idx="990">
                  <c:v>7.6134100766523813E-2</c:v>
                </c:pt>
                <c:pt idx="991">
                  <c:v>9.7097574947488899E-2</c:v>
                </c:pt>
                <c:pt idx="992">
                  <c:v>-4.0985842494339906E-3</c:v>
                </c:pt>
                <c:pt idx="993">
                  <c:v>-9.1519135819307582E-3</c:v>
                </c:pt>
                <c:pt idx="994">
                  <c:v>1.164789001336642E-2</c:v>
                </c:pt>
                <c:pt idx="995">
                  <c:v>-1.2902697836820519E-2</c:v>
                </c:pt>
                <c:pt idx="996">
                  <c:v>1.2418505687552862E-2</c:v>
                </c:pt>
                <c:pt idx="997">
                  <c:v>3.1431572055975257E-2</c:v>
                </c:pt>
                <c:pt idx="998">
                  <c:v>1.3107286068905296E-2</c:v>
                </c:pt>
                <c:pt idx="999">
                  <c:v>-3.8421669985542528E-2</c:v>
                </c:pt>
                <c:pt idx="1000">
                  <c:v>-8.2667284977768152E-2</c:v>
                </c:pt>
                <c:pt idx="1001">
                  <c:v>-7.3583567473198983E-2</c:v>
                </c:pt>
                <c:pt idx="1002">
                  <c:v>-6.680487738345299E-2</c:v>
                </c:pt>
                <c:pt idx="1003">
                  <c:v>-3.3954826918355746E-2</c:v>
                </c:pt>
                <c:pt idx="1004">
                  <c:v>-5.9985269647289882E-2</c:v>
                </c:pt>
                <c:pt idx="1005">
                  <c:v>-3.131563872446063E-2</c:v>
                </c:pt>
                <c:pt idx="1006">
                  <c:v>9.001882211734795E-4</c:v>
                </c:pt>
                <c:pt idx="1007">
                  <c:v>7.7675332114896219E-3</c:v>
                </c:pt>
                <c:pt idx="1008">
                  <c:v>2.16658937777898E-2</c:v>
                </c:pt>
                <c:pt idx="1009">
                  <c:v>2.8008128972421404E-2</c:v>
                </c:pt>
                <c:pt idx="1010">
                  <c:v>5.9814779453885719E-2</c:v>
                </c:pt>
                <c:pt idx="1011">
                  <c:v>7.8595979159278739E-2</c:v>
                </c:pt>
                <c:pt idx="1012">
                  <c:v>5.2579175645816781E-2</c:v>
                </c:pt>
                <c:pt idx="1013">
                  <c:v>8.9643743691862759E-2</c:v>
                </c:pt>
                <c:pt idx="1014">
                  <c:v>0.10543795520881645</c:v>
                </c:pt>
                <c:pt idx="1015">
                  <c:v>8.7420551569873592E-2</c:v>
                </c:pt>
                <c:pt idx="1016">
                  <c:v>0.12340762159360578</c:v>
                </c:pt>
                <c:pt idx="1017">
                  <c:v>0.15297062112987261</c:v>
                </c:pt>
                <c:pt idx="1018">
                  <c:v>0.19223792247469931</c:v>
                </c:pt>
                <c:pt idx="1019">
                  <c:v>0.19153550287787446</c:v>
                </c:pt>
                <c:pt idx="1020">
                  <c:v>0.19247660874546496</c:v>
                </c:pt>
                <c:pt idx="1021">
                  <c:v>0.19541585967975114</c:v>
                </c:pt>
                <c:pt idx="1022">
                  <c:v>0.20450639679205659</c:v>
                </c:pt>
                <c:pt idx="1023">
                  <c:v>0.19252434599961799</c:v>
                </c:pt>
                <c:pt idx="1024">
                  <c:v>0.18978968329741669</c:v>
                </c:pt>
                <c:pt idx="1025">
                  <c:v>0.17562535802940615</c:v>
                </c:pt>
                <c:pt idx="1026">
                  <c:v>0.14558498595160807</c:v>
                </c:pt>
                <c:pt idx="1027">
                  <c:v>0.14831282904607324</c:v>
                </c:pt>
                <c:pt idx="1028">
                  <c:v>0.14499168007856181</c:v>
                </c:pt>
                <c:pt idx="1029">
                  <c:v>0.1601312092528438</c:v>
                </c:pt>
                <c:pt idx="1030">
                  <c:v>0.14378460950926086</c:v>
                </c:pt>
                <c:pt idx="1031">
                  <c:v>0.15314793093101292</c:v>
                </c:pt>
                <c:pt idx="1032">
                  <c:v>0.1739272757031014</c:v>
                </c:pt>
                <c:pt idx="1033">
                  <c:v>0.174745628631441</c:v>
                </c:pt>
                <c:pt idx="1034">
                  <c:v>0.18607299708120778</c:v>
                </c:pt>
                <c:pt idx="1035">
                  <c:v>0.16733953462996803</c:v>
                </c:pt>
                <c:pt idx="1036">
                  <c:v>0.10713603753512095</c:v>
                </c:pt>
                <c:pt idx="1037">
                  <c:v>8.5749747674513668E-2</c:v>
                </c:pt>
                <c:pt idx="1038">
                  <c:v>9.8938869036252972E-2</c:v>
                </c:pt>
                <c:pt idx="1039">
                  <c:v>9.2555716195204488E-2</c:v>
                </c:pt>
                <c:pt idx="1040">
                  <c:v>0.12074115496876621</c:v>
                </c:pt>
                <c:pt idx="1041">
                  <c:v>0.14439837420551557</c:v>
                </c:pt>
                <c:pt idx="1042">
                  <c:v>0.1503859897978668</c:v>
                </c:pt>
                <c:pt idx="1043">
                  <c:v>0.16474126408248993</c:v>
                </c:pt>
                <c:pt idx="1044">
                  <c:v>0.16510952290024283</c:v>
                </c:pt>
                <c:pt idx="1045">
                  <c:v>0.17394091491857394</c:v>
                </c:pt>
                <c:pt idx="1046">
                  <c:v>0.19677296161924757</c:v>
                </c:pt>
                <c:pt idx="1047">
                  <c:v>0.21332414959491516</c:v>
                </c:pt>
                <c:pt idx="1048">
                  <c:v>0.23162115715104054</c:v>
                </c:pt>
                <c:pt idx="1049">
                  <c:v>0.24631059221473584</c:v>
                </c:pt>
                <c:pt idx="1050">
                  <c:v>0.25438500777435269</c:v>
                </c:pt>
                <c:pt idx="1051">
                  <c:v>0.27049292124716973</c:v>
                </c:pt>
                <c:pt idx="1052">
                  <c:v>0.23844076488720364</c:v>
                </c:pt>
                <c:pt idx="1053">
                  <c:v>0.23571974140047464</c:v>
                </c:pt>
                <c:pt idx="1054">
                  <c:v>0.23769060803622577</c:v>
                </c:pt>
                <c:pt idx="1055">
                  <c:v>0.22746801603971725</c:v>
                </c:pt>
                <c:pt idx="1056">
                  <c:v>0.22367631413841071</c:v>
                </c:pt>
                <c:pt idx="1057">
                  <c:v>0.23309419242205195</c:v>
                </c:pt>
                <c:pt idx="1058">
                  <c:v>0.21191931040126571</c:v>
                </c:pt>
                <c:pt idx="1059">
                  <c:v>0.22728388663084104</c:v>
                </c:pt>
                <c:pt idx="1060">
                  <c:v>0.22834092582994625</c:v>
                </c:pt>
                <c:pt idx="1061">
                  <c:v>0.21322867508660887</c:v>
                </c:pt>
                <c:pt idx="1062">
                  <c:v>0.21227393000354608</c:v>
                </c:pt>
                <c:pt idx="1063">
                  <c:v>0.20438364385280544</c:v>
                </c:pt>
                <c:pt idx="1064">
                  <c:v>0.19239477345263095</c:v>
                </c:pt>
                <c:pt idx="1065">
                  <c:v>0.21046673395346296</c:v>
                </c:pt>
                <c:pt idx="1066">
                  <c:v>0.22221691808287183</c:v>
                </c:pt>
                <c:pt idx="1067">
                  <c:v>0.25741973321694545</c:v>
                </c:pt>
                <c:pt idx="1068">
                  <c:v>0.24327586677214311</c:v>
                </c:pt>
                <c:pt idx="1069">
                  <c:v>0.25558525873591748</c:v>
                </c:pt>
                <c:pt idx="1070">
                  <c:v>0.26344826645571351</c:v>
                </c:pt>
                <c:pt idx="1071">
                  <c:v>0.24862243923729505</c:v>
                </c:pt>
                <c:pt idx="1072">
                  <c:v>0.25527837638779016</c:v>
                </c:pt>
                <c:pt idx="1073">
                  <c:v>0.23472407867099473</c:v>
                </c:pt>
                <c:pt idx="1074">
                  <c:v>0.2299639924711529</c:v>
                </c:pt>
                <c:pt idx="1075">
                  <c:v>0.21652254562317566</c:v>
                </c:pt>
                <c:pt idx="1076">
                  <c:v>0.239538721732726</c:v>
                </c:pt>
                <c:pt idx="1077">
                  <c:v>0.25935650181401554</c:v>
                </c:pt>
                <c:pt idx="1078">
                  <c:v>0.2506410431271992</c:v>
                </c:pt>
                <c:pt idx="1079">
                  <c:v>0.24807005101066593</c:v>
                </c:pt>
                <c:pt idx="1080">
                  <c:v>0.23078234539949249</c:v>
                </c:pt>
                <c:pt idx="1081">
                  <c:v>0.24703347063476913</c:v>
                </c:pt>
                <c:pt idx="1082">
                  <c:v>0.23947734526310044</c:v>
                </c:pt>
                <c:pt idx="1083">
                  <c:v>0.2592678469134454</c:v>
                </c:pt>
                <c:pt idx="1084">
                  <c:v>0.25439864698982501</c:v>
                </c:pt>
                <c:pt idx="1085">
                  <c:v>0.2953844894841649</c:v>
                </c:pt>
                <c:pt idx="1086">
                  <c:v>0.32110804986497166</c:v>
                </c:pt>
                <c:pt idx="1087">
                  <c:v>0.32576584194877106</c:v>
                </c:pt>
                <c:pt idx="1088">
                  <c:v>0.31962137537848823</c:v>
                </c:pt>
                <c:pt idx="1089">
                  <c:v>0.29396601107504289</c:v>
                </c:pt>
                <c:pt idx="1090">
                  <c:v>0.28503914454840545</c:v>
                </c:pt>
                <c:pt idx="1091">
                  <c:v>0.30187675604899195</c:v>
                </c:pt>
                <c:pt idx="1092">
                  <c:v>0.30791892850323238</c:v>
                </c:pt>
                <c:pt idx="1093">
                  <c:v>0.28214081126053614</c:v>
                </c:pt>
                <c:pt idx="1094">
                  <c:v>0.26830382716386142</c:v>
                </c:pt>
                <c:pt idx="1095">
                  <c:v>0.27335033688862215</c:v>
                </c:pt>
                <c:pt idx="1096">
                  <c:v>0.2964278894677978</c:v>
                </c:pt>
                <c:pt idx="1097">
                  <c:v>0.3023404893750512</c:v>
                </c:pt>
                <c:pt idx="1098">
                  <c:v>0.29961264628058581</c:v>
                </c:pt>
                <c:pt idx="1099">
                  <c:v>0.29219291306364054</c:v>
                </c:pt>
                <c:pt idx="1100">
                  <c:v>0.3093715049510351</c:v>
                </c:pt>
                <c:pt idx="1101">
                  <c:v>0.29763496003709849</c:v>
                </c:pt>
                <c:pt idx="1102">
                  <c:v>0.29459341498676989</c:v>
                </c:pt>
                <c:pt idx="1103">
                  <c:v>0.2979963992471153</c:v>
                </c:pt>
                <c:pt idx="1104">
                  <c:v>0.30668457950298683</c:v>
                </c:pt>
                <c:pt idx="1105">
                  <c:v>0.30864862653100178</c:v>
                </c:pt>
                <c:pt idx="1106">
                  <c:v>0.30017867372268747</c:v>
                </c:pt>
                <c:pt idx="1107">
                  <c:v>0.31243350882457244</c:v>
                </c:pt>
                <c:pt idx="1108">
                  <c:v>0.30971930494557959</c:v>
                </c:pt>
                <c:pt idx="1109">
                  <c:v>0.30390899915436864</c:v>
                </c:pt>
                <c:pt idx="1110">
                  <c:v>0.28995608172617915</c:v>
                </c:pt>
                <c:pt idx="1111">
                  <c:v>0.27577129763495994</c:v>
                </c:pt>
                <c:pt idx="1112">
                  <c:v>0.2626367331351101</c:v>
                </c:pt>
                <c:pt idx="1113">
                  <c:v>0.27500068196077365</c:v>
                </c:pt>
                <c:pt idx="1114">
                  <c:v>0.28029269756403619</c:v>
                </c:pt>
                <c:pt idx="1115">
                  <c:v>0.28741236804059023</c:v>
                </c:pt>
                <c:pt idx="1116">
                  <c:v>0.28027905834856365</c:v>
                </c:pt>
                <c:pt idx="1117">
                  <c:v>0.2660328977877191</c:v>
                </c:pt>
                <c:pt idx="1118">
                  <c:v>0.27307755257917554</c:v>
                </c:pt>
                <c:pt idx="1119">
                  <c:v>0.27872418778471847</c:v>
                </c:pt>
                <c:pt idx="1120">
                  <c:v>0.28696227393000356</c:v>
                </c:pt>
                <c:pt idx="1121">
                  <c:v>0.29571183065550066</c:v>
                </c:pt>
                <c:pt idx="1122">
                  <c:v>0.29492757576584183</c:v>
                </c:pt>
                <c:pt idx="1123">
                  <c:v>0.28514825827218404</c:v>
                </c:pt>
                <c:pt idx="1124">
                  <c:v>0.27146130554570508</c:v>
                </c:pt>
                <c:pt idx="1125">
                  <c:v>0.27079298398756096</c:v>
                </c:pt>
                <c:pt idx="1126">
                  <c:v>0.2590018822117352</c:v>
                </c:pt>
                <c:pt idx="1127">
                  <c:v>0.23861807468834395</c:v>
                </c:pt>
                <c:pt idx="1128">
                  <c:v>0.25147985487874724</c:v>
                </c:pt>
                <c:pt idx="1129">
                  <c:v>0.2322144630240868</c:v>
                </c:pt>
                <c:pt idx="1130">
                  <c:v>0.24861561962955889</c:v>
                </c:pt>
                <c:pt idx="1131">
                  <c:v>0.22643825527155684</c:v>
                </c:pt>
                <c:pt idx="1132">
                  <c:v>0.19751629886248931</c:v>
                </c:pt>
                <c:pt idx="1133">
                  <c:v>7.3644943942824309E-2</c:v>
                </c:pt>
                <c:pt idx="1134">
                  <c:v>5.7830273602662303E-2</c:v>
                </c:pt>
                <c:pt idx="1135">
                  <c:v>6.4192967620502472E-2</c:v>
                </c:pt>
                <c:pt idx="1136">
                  <c:v>7.8766469352682791E-2</c:v>
                </c:pt>
                <c:pt idx="1137">
                  <c:v>0.10476281404293619</c:v>
                </c:pt>
                <c:pt idx="1138">
                  <c:v>9.6108731825745378E-2</c:v>
                </c:pt>
                <c:pt idx="1139">
                  <c:v>0.10174854742355213</c:v>
                </c:pt>
                <c:pt idx="1140">
                  <c:v>8.5852041790556125E-2</c:v>
                </c:pt>
                <c:pt idx="1141">
                  <c:v>7.4804277257972104E-2</c:v>
                </c:pt>
                <c:pt idx="1142">
                  <c:v>8.0219045800485514E-2</c:v>
                </c:pt>
                <c:pt idx="1143">
                  <c:v>6.8230175400310886E-2</c:v>
                </c:pt>
                <c:pt idx="1144">
                  <c:v>6.8202896969366308E-2</c:v>
                </c:pt>
                <c:pt idx="1145">
                  <c:v>4.9012520799803602E-2</c:v>
                </c:pt>
                <c:pt idx="1146">
                  <c:v>5.7271065768296908E-2</c:v>
                </c:pt>
                <c:pt idx="1147">
                  <c:v>4.6318775744019186E-2</c:v>
                </c:pt>
                <c:pt idx="1148">
                  <c:v>2.8267274066395599E-2</c:v>
                </c:pt>
                <c:pt idx="1149">
                  <c:v>3.5727924929757994E-2</c:v>
                </c:pt>
                <c:pt idx="1150">
                  <c:v>1.5589623284868664E-2</c:v>
                </c:pt>
                <c:pt idx="1151">
                  <c:v>-7.4947489020432525E-3</c:v>
                </c:pt>
                <c:pt idx="1152">
                  <c:v>-1.2766305682097212E-2</c:v>
                </c:pt>
                <c:pt idx="1153">
                  <c:v>-2.7114760358984191E-2</c:v>
                </c:pt>
                <c:pt idx="1154">
                  <c:v>-4.5507242423415861E-2</c:v>
                </c:pt>
                <c:pt idx="1155">
                  <c:v>-4.918983060094391E-2</c:v>
                </c:pt>
                <c:pt idx="1156">
                  <c:v>-5.6589104994680742E-2</c:v>
                </c:pt>
                <c:pt idx="1157">
                  <c:v>-6.5277285250552403E-2</c:v>
                </c:pt>
                <c:pt idx="1158">
                  <c:v>-5.1167516844431181E-2</c:v>
                </c:pt>
                <c:pt idx="1159">
                  <c:v>-6.7896014621239079E-2</c:v>
                </c:pt>
                <c:pt idx="1160">
                  <c:v>-8.2974167325895493E-2</c:v>
                </c:pt>
                <c:pt idx="1161">
                  <c:v>-9.3967374996590219E-2</c:v>
                </c:pt>
                <c:pt idx="1162">
                  <c:v>-8.8463951553506642E-2</c:v>
                </c:pt>
                <c:pt idx="1163">
                  <c:v>-9.7588586704492816E-2</c:v>
                </c:pt>
                <c:pt idx="1164">
                  <c:v>-9.5488147521754538E-2</c:v>
                </c:pt>
                <c:pt idx="1165">
                  <c:v>-9.0919010338525424E-2</c:v>
                </c:pt>
                <c:pt idx="1166">
                  <c:v>-7.0903461632886869E-2</c:v>
                </c:pt>
                <c:pt idx="1167">
                  <c:v>-7.1762732207643454E-2</c:v>
                </c:pt>
                <c:pt idx="1168">
                  <c:v>-6.4363457813906635E-2</c:v>
                </c:pt>
                <c:pt idx="1169">
                  <c:v>-6.8714367549578548E-2</c:v>
                </c:pt>
                <c:pt idx="1170">
                  <c:v>-8.2210371259445206E-2</c:v>
                </c:pt>
                <c:pt idx="1171">
                  <c:v>-8.1992143811888005E-2</c:v>
                </c:pt>
                <c:pt idx="1172">
                  <c:v>-8.4563135928421407E-2</c:v>
                </c:pt>
                <c:pt idx="1173">
                  <c:v>-9.2992171090318876E-2</c:v>
                </c:pt>
                <c:pt idx="1174">
                  <c:v>-8.4958673177118915E-2</c:v>
                </c:pt>
                <c:pt idx="1175">
                  <c:v>-0.10854769633650681</c:v>
                </c:pt>
                <c:pt idx="1176">
                  <c:v>-9.6736135737472362E-2</c:v>
                </c:pt>
                <c:pt idx="1177">
                  <c:v>-9.1914673068005201E-2</c:v>
                </c:pt>
                <c:pt idx="1178">
                  <c:v>-7.5117979213835714E-2</c:v>
                </c:pt>
                <c:pt idx="1179">
                  <c:v>-9.7970484737717897E-2</c:v>
                </c:pt>
                <c:pt idx="1180">
                  <c:v>-8.4795002591451021E-2</c:v>
                </c:pt>
                <c:pt idx="1181">
                  <c:v>-4.9858152159087905E-2</c:v>
                </c:pt>
                <c:pt idx="1182">
                  <c:v>-5.0819716849886828E-2</c:v>
                </c:pt>
                <c:pt idx="1183">
                  <c:v>-2.7489838784473131E-2</c:v>
                </c:pt>
                <c:pt idx="1184">
                  <c:v>-3.7473744510215776E-2</c:v>
                </c:pt>
                <c:pt idx="1185">
                  <c:v>-2.7182956436345784E-2</c:v>
                </c:pt>
                <c:pt idx="1186">
                  <c:v>-1.1156878256362737E-2</c:v>
                </c:pt>
                <c:pt idx="1187">
                  <c:v>3.1915764205242428E-3</c:v>
                </c:pt>
                <c:pt idx="1188">
                  <c:v>1.7505933058730366E-2</c:v>
                </c:pt>
                <c:pt idx="1189">
                  <c:v>1.2104803731689368E-2</c:v>
                </c:pt>
                <c:pt idx="1190">
                  <c:v>6.6832155814396856E-3</c:v>
                </c:pt>
                <c:pt idx="1191">
                  <c:v>1.7117215417769252E-3</c:v>
                </c:pt>
                <c:pt idx="1192">
                  <c:v>3.0210862271202012E-3</c:v>
                </c:pt>
                <c:pt idx="1193">
                  <c:v>1.4798548787473174E-3</c:v>
                </c:pt>
                <c:pt idx="1194">
                  <c:v>9.3019449521263581E-3</c:v>
                </c:pt>
                <c:pt idx="1195">
                  <c:v>2.8137701519408562E-2</c:v>
                </c:pt>
                <c:pt idx="1196">
                  <c:v>4.4825281649799459E-2</c:v>
                </c:pt>
                <c:pt idx="1197">
                  <c:v>5.704601871300357E-2</c:v>
                </c:pt>
                <c:pt idx="1198">
                  <c:v>4.6837065931967584E-2</c:v>
                </c:pt>
                <c:pt idx="1199">
                  <c:v>5.1849477618047347E-2</c:v>
                </c:pt>
                <c:pt idx="1200">
                  <c:v>3.4302626912899974E-2</c:v>
                </c:pt>
                <c:pt idx="1201">
                  <c:v>4.8678360020731545E-2</c:v>
                </c:pt>
                <c:pt idx="1202">
                  <c:v>4.9878610982296227E-2</c:v>
                </c:pt>
                <c:pt idx="1203">
                  <c:v>4.4368367931476506E-2</c:v>
                </c:pt>
                <c:pt idx="1204">
                  <c:v>3.9342317029924453E-2</c:v>
                </c:pt>
                <c:pt idx="1205">
                  <c:v>2.2954799639924636E-2</c:v>
                </c:pt>
                <c:pt idx="1206">
                  <c:v>1.4403011538776277E-2</c:v>
                </c:pt>
                <c:pt idx="1207">
                  <c:v>-9.7315802395047182E-3</c:v>
                </c:pt>
                <c:pt idx="1208">
                  <c:v>-1.9026705583894809E-2</c:v>
                </c:pt>
                <c:pt idx="1209">
                  <c:v>-3.1056493630486435E-2</c:v>
                </c:pt>
                <c:pt idx="1210">
                  <c:v>-4.093810524018663E-2</c:v>
                </c:pt>
                <c:pt idx="1211">
                  <c:v>-2.8471862298480619E-2</c:v>
                </c:pt>
                <c:pt idx="1212">
                  <c:v>-1.4239340953108384E-2</c:v>
                </c:pt>
                <c:pt idx="1213">
                  <c:v>-2.3548105512970888E-2</c:v>
                </c:pt>
                <c:pt idx="1214">
                  <c:v>-2.9597097574947561E-2</c:v>
                </c:pt>
                <c:pt idx="1215">
                  <c:v>-1.0277148858397698E-2</c:v>
                </c:pt>
                <c:pt idx="1216">
                  <c:v>-1.5023595842767119E-2</c:v>
                </c:pt>
                <c:pt idx="1217">
                  <c:v>-3.079734853651224E-2</c:v>
                </c:pt>
                <c:pt idx="1218">
                  <c:v>-2.5232548623803225E-2</c:v>
                </c:pt>
                <c:pt idx="1219">
                  <c:v>8.3471998690634597E-3</c:v>
                </c:pt>
                <c:pt idx="1220">
                  <c:v>1.1136419433154174E-2</c:v>
                </c:pt>
                <c:pt idx="1221">
                  <c:v>1.3127744892113737E-2</c:v>
                </c:pt>
                <c:pt idx="1222">
                  <c:v>-8.9473253498458596E-3</c:v>
                </c:pt>
                <c:pt idx="1223">
                  <c:v>-2.9324313265501676E-3</c:v>
                </c:pt>
                <c:pt idx="1224">
                  <c:v>-3.3886630840994032E-2</c:v>
                </c:pt>
                <c:pt idx="1225">
                  <c:v>-2.6425979977631759E-2</c:v>
                </c:pt>
                <c:pt idx="1226">
                  <c:v>-8.9582367222237447E-2</c:v>
                </c:pt>
                <c:pt idx="1227">
                  <c:v>-9.1437300526473697E-2</c:v>
                </c:pt>
                <c:pt idx="1228">
                  <c:v>-7.8589159551542595E-2</c:v>
                </c:pt>
                <c:pt idx="1229">
                  <c:v>-3.9649199378051794E-2</c:v>
                </c:pt>
                <c:pt idx="1230">
                  <c:v>6.2808587250060364E-3</c:v>
                </c:pt>
                <c:pt idx="1231">
                  <c:v>1.2677650781527059E-2</c:v>
                </c:pt>
                <c:pt idx="1232">
                  <c:v>-1.6612564445293153E-2</c:v>
                </c:pt>
                <c:pt idx="1233">
                  <c:v>-3.7930658228538722E-2</c:v>
                </c:pt>
                <c:pt idx="1234">
                  <c:v>-1.179792138356202E-2</c:v>
                </c:pt>
                <c:pt idx="1235">
                  <c:v>-3.4179873973649084E-2</c:v>
                </c:pt>
                <c:pt idx="1236">
                  <c:v>-2.4427834910935926E-2</c:v>
                </c:pt>
                <c:pt idx="1237">
                  <c:v>4.5895960064376738E-3</c:v>
                </c:pt>
                <c:pt idx="1238">
                  <c:v>-6.8537057748438478E-3</c:v>
                </c:pt>
                <c:pt idx="1239">
                  <c:v>-4.6782509070078283E-3</c:v>
                </c:pt>
                <c:pt idx="1240">
                  <c:v>1.2029788046591506E-2</c:v>
                </c:pt>
                <c:pt idx="1241">
                  <c:v>4.1831473853623846E-2</c:v>
                </c:pt>
                <c:pt idx="1242">
                  <c:v>5.2340489375051147E-2</c:v>
                </c:pt>
                <c:pt idx="1243">
                  <c:v>5.3397528574156375E-2</c:v>
                </c:pt>
                <c:pt idx="1244">
                  <c:v>5.7373359884339357E-2</c:v>
                </c:pt>
                <c:pt idx="1245">
                  <c:v>2.5669003518917488E-2</c:v>
                </c:pt>
                <c:pt idx="1246">
                  <c:v>2.7633050546932464E-2</c:v>
                </c:pt>
                <c:pt idx="1247">
                  <c:v>8.9950626039990104E-3</c:v>
                </c:pt>
                <c:pt idx="1248">
                  <c:v>2.2934340816716196E-2</c:v>
                </c:pt>
                <c:pt idx="1249">
                  <c:v>3.8660356256308044E-2</c:v>
                </c:pt>
                <c:pt idx="1250">
                  <c:v>2.9092446602471341E-2</c:v>
                </c:pt>
                <c:pt idx="1251">
                  <c:v>9.3019449521263581E-3</c:v>
                </c:pt>
                <c:pt idx="1252">
                  <c:v>9.6702037698791505E-3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C1C-441A-933A-29620D311CBD}"/>
            </c:ext>
          </c:extLst>
        </c:ser>
        <c:ser>
          <c:idx val="5"/>
          <c:order val="5"/>
          <c:tx>
            <c:v>SHAK</c:v>
          </c:tx>
          <c:spPr>
            <a:ln w="9525" cmpd="sng">
              <a:solidFill>
                <a:schemeClr val="accent6"/>
              </a:solidFill>
            </a:ln>
          </c:spPr>
          <c:marker>
            <c:symbol val="none"/>
          </c:marker>
          <c:cat>
            <c:numRef>
              <c:f>'Share Price Performance'!$AF$3:$AF$1255</c:f>
              <c:numCache>
                <c:formatCode>m/d/yyyy</c:formatCode>
                <c:ptCount val="1253"/>
                <c:pt idx="0">
                  <c:v>46045</c:v>
                </c:pt>
                <c:pt idx="1">
                  <c:v>46044</c:v>
                </c:pt>
                <c:pt idx="2">
                  <c:v>46043</c:v>
                </c:pt>
                <c:pt idx="3">
                  <c:v>46042</c:v>
                </c:pt>
                <c:pt idx="4">
                  <c:v>46038</c:v>
                </c:pt>
                <c:pt idx="5">
                  <c:v>46037</c:v>
                </c:pt>
                <c:pt idx="6">
                  <c:v>46036</c:v>
                </c:pt>
                <c:pt idx="7">
                  <c:v>46035</c:v>
                </c:pt>
                <c:pt idx="8">
                  <c:v>46034</c:v>
                </c:pt>
                <c:pt idx="9">
                  <c:v>46031</c:v>
                </c:pt>
                <c:pt idx="10">
                  <c:v>46030</c:v>
                </c:pt>
                <c:pt idx="11">
                  <c:v>46029</c:v>
                </c:pt>
                <c:pt idx="12">
                  <c:v>46028</c:v>
                </c:pt>
                <c:pt idx="13">
                  <c:v>46027</c:v>
                </c:pt>
                <c:pt idx="14">
                  <c:v>46024</c:v>
                </c:pt>
                <c:pt idx="15">
                  <c:v>46022</c:v>
                </c:pt>
                <c:pt idx="16">
                  <c:v>46021</c:v>
                </c:pt>
                <c:pt idx="17">
                  <c:v>46020</c:v>
                </c:pt>
                <c:pt idx="18">
                  <c:v>46017</c:v>
                </c:pt>
                <c:pt idx="19">
                  <c:v>46015</c:v>
                </c:pt>
                <c:pt idx="20">
                  <c:v>46014</c:v>
                </c:pt>
                <c:pt idx="21">
                  <c:v>46013</c:v>
                </c:pt>
                <c:pt idx="22">
                  <c:v>46010</c:v>
                </c:pt>
                <c:pt idx="23">
                  <c:v>46009</c:v>
                </c:pt>
                <c:pt idx="24">
                  <c:v>46008</c:v>
                </c:pt>
                <c:pt idx="25">
                  <c:v>46007</c:v>
                </c:pt>
                <c:pt idx="26">
                  <c:v>46006</c:v>
                </c:pt>
                <c:pt idx="27">
                  <c:v>46003</c:v>
                </c:pt>
                <c:pt idx="28">
                  <c:v>46002</c:v>
                </c:pt>
                <c:pt idx="29">
                  <c:v>46001</c:v>
                </c:pt>
                <c:pt idx="30">
                  <c:v>46000</c:v>
                </c:pt>
                <c:pt idx="31">
                  <c:v>45999</c:v>
                </c:pt>
                <c:pt idx="32">
                  <c:v>45996</c:v>
                </c:pt>
                <c:pt idx="33">
                  <c:v>45995</c:v>
                </c:pt>
                <c:pt idx="34">
                  <c:v>45994</c:v>
                </c:pt>
                <c:pt idx="35">
                  <c:v>45993</c:v>
                </c:pt>
                <c:pt idx="36">
                  <c:v>45992</c:v>
                </c:pt>
                <c:pt idx="37">
                  <c:v>45989</c:v>
                </c:pt>
                <c:pt idx="38">
                  <c:v>45987</c:v>
                </c:pt>
                <c:pt idx="39">
                  <c:v>45986</c:v>
                </c:pt>
                <c:pt idx="40">
                  <c:v>45985</c:v>
                </c:pt>
                <c:pt idx="41">
                  <c:v>45982</c:v>
                </c:pt>
                <c:pt idx="42">
                  <c:v>45981</c:v>
                </c:pt>
                <c:pt idx="43">
                  <c:v>45980</c:v>
                </c:pt>
                <c:pt idx="44">
                  <c:v>45979</c:v>
                </c:pt>
                <c:pt idx="45">
                  <c:v>45978</c:v>
                </c:pt>
                <c:pt idx="46">
                  <c:v>45975</c:v>
                </c:pt>
                <c:pt idx="47">
                  <c:v>45974</c:v>
                </c:pt>
                <c:pt idx="48">
                  <c:v>45973</c:v>
                </c:pt>
                <c:pt idx="49">
                  <c:v>45972</c:v>
                </c:pt>
                <c:pt idx="50">
                  <c:v>45971</c:v>
                </c:pt>
                <c:pt idx="51">
                  <c:v>45968</c:v>
                </c:pt>
                <c:pt idx="52">
                  <c:v>45967</c:v>
                </c:pt>
                <c:pt idx="53">
                  <c:v>45966</c:v>
                </c:pt>
                <c:pt idx="54">
                  <c:v>45965</c:v>
                </c:pt>
                <c:pt idx="55">
                  <c:v>45964</c:v>
                </c:pt>
                <c:pt idx="56">
                  <c:v>45961</c:v>
                </c:pt>
                <c:pt idx="57">
                  <c:v>45960</c:v>
                </c:pt>
                <c:pt idx="58">
                  <c:v>45959</c:v>
                </c:pt>
                <c:pt idx="59">
                  <c:v>45958</c:v>
                </c:pt>
                <c:pt idx="60">
                  <c:v>45957</c:v>
                </c:pt>
                <c:pt idx="61">
                  <c:v>45954</c:v>
                </c:pt>
                <c:pt idx="62">
                  <c:v>45953</c:v>
                </c:pt>
                <c:pt idx="63">
                  <c:v>45952</c:v>
                </c:pt>
                <c:pt idx="64">
                  <c:v>45951</c:v>
                </c:pt>
                <c:pt idx="65">
                  <c:v>45950</c:v>
                </c:pt>
                <c:pt idx="66">
                  <c:v>45947</c:v>
                </c:pt>
                <c:pt idx="67">
                  <c:v>45946</c:v>
                </c:pt>
                <c:pt idx="68">
                  <c:v>45945</c:v>
                </c:pt>
                <c:pt idx="69">
                  <c:v>45944</c:v>
                </c:pt>
                <c:pt idx="70">
                  <c:v>45943</c:v>
                </c:pt>
                <c:pt idx="71">
                  <c:v>45940</c:v>
                </c:pt>
                <c:pt idx="72">
                  <c:v>45939</c:v>
                </c:pt>
                <c:pt idx="73">
                  <c:v>45938</c:v>
                </c:pt>
                <c:pt idx="74">
                  <c:v>45937</c:v>
                </c:pt>
                <c:pt idx="75">
                  <c:v>45936</c:v>
                </c:pt>
                <c:pt idx="76">
                  <c:v>45933</c:v>
                </c:pt>
                <c:pt idx="77">
                  <c:v>45932</c:v>
                </c:pt>
                <c:pt idx="78">
                  <c:v>45931</c:v>
                </c:pt>
                <c:pt idx="79">
                  <c:v>45930</c:v>
                </c:pt>
                <c:pt idx="80">
                  <c:v>45929</c:v>
                </c:pt>
                <c:pt idx="81">
                  <c:v>45926</c:v>
                </c:pt>
                <c:pt idx="82">
                  <c:v>45925</c:v>
                </c:pt>
                <c:pt idx="83">
                  <c:v>45924</c:v>
                </c:pt>
                <c:pt idx="84">
                  <c:v>45923</c:v>
                </c:pt>
                <c:pt idx="85">
                  <c:v>45922</c:v>
                </c:pt>
                <c:pt idx="86">
                  <c:v>45919</c:v>
                </c:pt>
                <c:pt idx="87">
                  <c:v>45918</c:v>
                </c:pt>
                <c:pt idx="88">
                  <c:v>45917</c:v>
                </c:pt>
                <c:pt idx="89">
                  <c:v>45916</c:v>
                </c:pt>
                <c:pt idx="90">
                  <c:v>45915</c:v>
                </c:pt>
                <c:pt idx="91">
                  <c:v>45912</c:v>
                </c:pt>
                <c:pt idx="92">
                  <c:v>45911</c:v>
                </c:pt>
                <c:pt idx="93">
                  <c:v>45910</c:v>
                </c:pt>
                <c:pt idx="94">
                  <c:v>45909</c:v>
                </c:pt>
                <c:pt idx="95">
                  <c:v>45908</c:v>
                </c:pt>
                <c:pt idx="96">
                  <c:v>45905</c:v>
                </c:pt>
                <c:pt idx="97">
                  <c:v>45904</c:v>
                </c:pt>
                <c:pt idx="98">
                  <c:v>45903</c:v>
                </c:pt>
                <c:pt idx="99">
                  <c:v>45902</c:v>
                </c:pt>
                <c:pt idx="100">
                  <c:v>45898</c:v>
                </c:pt>
                <c:pt idx="101">
                  <c:v>45897</c:v>
                </c:pt>
                <c:pt idx="102">
                  <c:v>45896</c:v>
                </c:pt>
                <c:pt idx="103">
                  <c:v>45895</c:v>
                </c:pt>
                <c:pt idx="104">
                  <c:v>45894</c:v>
                </c:pt>
                <c:pt idx="105">
                  <c:v>45891</c:v>
                </c:pt>
                <c:pt idx="106">
                  <c:v>45890</c:v>
                </c:pt>
                <c:pt idx="107">
                  <c:v>45889</c:v>
                </c:pt>
                <c:pt idx="108">
                  <c:v>45888</c:v>
                </c:pt>
                <c:pt idx="109">
                  <c:v>45887</c:v>
                </c:pt>
                <c:pt idx="110">
                  <c:v>45884</c:v>
                </c:pt>
                <c:pt idx="111">
                  <c:v>45883</c:v>
                </c:pt>
                <c:pt idx="112">
                  <c:v>45882</c:v>
                </c:pt>
                <c:pt idx="113">
                  <c:v>45881</c:v>
                </c:pt>
                <c:pt idx="114">
                  <c:v>45880</c:v>
                </c:pt>
                <c:pt idx="115">
                  <c:v>45877</c:v>
                </c:pt>
                <c:pt idx="116">
                  <c:v>45876</c:v>
                </c:pt>
                <c:pt idx="117">
                  <c:v>45875</c:v>
                </c:pt>
                <c:pt idx="118">
                  <c:v>45874</c:v>
                </c:pt>
                <c:pt idx="119">
                  <c:v>45873</c:v>
                </c:pt>
                <c:pt idx="120">
                  <c:v>45870</c:v>
                </c:pt>
                <c:pt idx="121">
                  <c:v>45869</c:v>
                </c:pt>
                <c:pt idx="122">
                  <c:v>45868</c:v>
                </c:pt>
                <c:pt idx="123">
                  <c:v>45867</c:v>
                </c:pt>
                <c:pt idx="124">
                  <c:v>45866</c:v>
                </c:pt>
                <c:pt idx="125">
                  <c:v>45863</c:v>
                </c:pt>
                <c:pt idx="126">
                  <c:v>45862</c:v>
                </c:pt>
                <c:pt idx="127">
                  <c:v>45861</c:v>
                </c:pt>
                <c:pt idx="128">
                  <c:v>45860</c:v>
                </c:pt>
                <c:pt idx="129">
                  <c:v>45859</c:v>
                </c:pt>
                <c:pt idx="130">
                  <c:v>45856</c:v>
                </c:pt>
                <c:pt idx="131">
                  <c:v>45855</c:v>
                </c:pt>
                <c:pt idx="132">
                  <c:v>45854</c:v>
                </c:pt>
                <c:pt idx="133">
                  <c:v>45853</c:v>
                </c:pt>
                <c:pt idx="134">
                  <c:v>45852</c:v>
                </c:pt>
                <c:pt idx="135">
                  <c:v>45849</c:v>
                </c:pt>
                <c:pt idx="136">
                  <c:v>45848</c:v>
                </c:pt>
                <c:pt idx="137">
                  <c:v>45847</c:v>
                </c:pt>
                <c:pt idx="138">
                  <c:v>45846</c:v>
                </c:pt>
                <c:pt idx="139">
                  <c:v>45845</c:v>
                </c:pt>
                <c:pt idx="140">
                  <c:v>45841</c:v>
                </c:pt>
                <c:pt idx="141">
                  <c:v>45840</c:v>
                </c:pt>
                <c:pt idx="142">
                  <c:v>45839</c:v>
                </c:pt>
                <c:pt idx="143">
                  <c:v>45838</c:v>
                </c:pt>
                <c:pt idx="144">
                  <c:v>45835</c:v>
                </c:pt>
                <c:pt idx="145">
                  <c:v>45834</c:v>
                </c:pt>
                <c:pt idx="146">
                  <c:v>45833</c:v>
                </c:pt>
                <c:pt idx="147">
                  <c:v>45832</c:v>
                </c:pt>
                <c:pt idx="148">
                  <c:v>45831</c:v>
                </c:pt>
                <c:pt idx="149">
                  <c:v>45828</c:v>
                </c:pt>
                <c:pt idx="150">
                  <c:v>45826</c:v>
                </c:pt>
                <c:pt idx="151">
                  <c:v>45825</c:v>
                </c:pt>
                <c:pt idx="152">
                  <c:v>45824</c:v>
                </c:pt>
                <c:pt idx="153">
                  <c:v>45821</c:v>
                </c:pt>
                <c:pt idx="154">
                  <c:v>45820</c:v>
                </c:pt>
                <c:pt idx="155">
                  <c:v>45819</c:v>
                </c:pt>
                <c:pt idx="156">
                  <c:v>45818</c:v>
                </c:pt>
                <c:pt idx="157">
                  <c:v>45817</c:v>
                </c:pt>
                <c:pt idx="158">
                  <c:v>45814</c:v>
                </c:pt>
                <c:pt idx="159">
                  <c:v>45813</c:v>
                </c:pt>
                <c:pt idx="160">
                  <c:v>45812</c:v>
                </c:pt>
                <c:pt idx="161">
                  <c:v>45811</c:v>
                </c:pt>
                <c:pt idx="162">
                  <c:v>45810</c:v>
                </c:pt>
                <c:pt idx="163">
                  <c:v>45807</c:v>
                </c:pt>
                <c:pt idx="164">
                  <c:v>45806</c:v>
                </c:pt>
                <c:pt idx="165">
                  <c:v>45805</c:v>
                </c:pt>
                <c:pt idx="166">
                  <c:v>45804</c:v>
                </c:pt>
                <c:pt idx="167">
                  <c:v>45800</c:v>
                </c:pt>
                <c:pt idx="168">
                  <c:v>45799</c:v>
                </c:pt>
                <c:pt idx="169">
                  <c:v>45798</c:v>
                </c:pt>
                <c:pt idx="170">
                  <c:v>45797</c:v>
                </c:pt>
                <c:pt idx="171">
                  <c:v>45796</c:v>
                </c:pt>
                <c:pt idx="172">
                  <c:v>45793</c:v>
                </c:pt>
                <c:pt idx="173">
                  <c:v>45792</c:v>
                </c:pt>
                <c:pt idx="174">
                  <c:v>45791</c:v>
                </c:pt>
                <c:pt idx="175">
                  <c:v>45790</c:v>
                </c:pt>
                <c:pt idx="176">
                  <c:v>45789</c:v>
                </c:pt>
                <c:pt idx="177">
                  <c:v>45786</c:v>
                </c:pt>
                <c:pt idx="178">
                  <c:v>45785</c:v>
                </c:pt>
                <c:pt idx="179">
                  <c:v>45784</c:v>
                </c:pt>
                <c:pt idx="180">
                  <c:v>45783</c:v>
                </c:pt>
                <c:pt idx="181">
                  <c:v>45782</c:v>
                </c:pt>
                <c:pt idx="182">
                  <c:v>45779</c:v>
                </c:pt>
                <c:pt idx="183">
                  <c:v>45778</c:v>
                </c:pt>
                <c:pt idx="184">
                  <c:v>45777</c:v>
                </c:pt>
                <c:pt idx="185">
                  <c:v>45776</c:v>
                </c:pt>
                <c:pt idx="186">
                  <c:v>45775</c:v>
                </c:pt>
                <c:pt idx="187">
                  <c:v>45772</c:v>
                </c:pt>
                <c:pt idx="188">
                  <c:v>45771</c:v>
                </c:pt>
                <c:pt idx="189">
                  <c:v>45770</c:v>
                </c:pt>
                <c:pt idx="190">
                  <c:v>45769</c:v>
                </c:pt>
                <c:pt idx="191">
                  <c:v>45768</c:v>
                </c:pt>
                <c:pt idx="192">
                  <c:v>45764</c:v>
                </c:pt>
                <c:pt idx="193">
                  <c:v>45763</c:v>
                </c:pt>
                <c:pt idx="194">
                  <c:v>45762</c:v>
                </c:pt>
                <c:pt idx="195">
                  <c:v>45761</c:v>
                </c:pt>
                <c:pt idx="196">
                  <c:v>45758</c:v>
                </c:pt>
                <c:pt idx="197">
                  <c:v>45757</c:v>
                </c:pt>
                <c:pt idx="198">
                  <c:v>45756</c:v>
                </c:pt>
                <c:pt idx="199">
                  <c:v>45755</c:v>
                </c:pt>
                <c:pt idx="200">
                  <c:v>45754</c:v>
                </c:pt>
                <c:pt idx="201">
                  <c:v>45751</c:v>
                </c:pt>
                <c:pt idx="202">
                  <c:v>45750</c:v>
                </c:pt>
                <c:pt idx="203">
                  <c:v>45749</c:v>
                </c:pt>
                <c:pt idx="204">
                  <c:v>45748</c:v>
                </c:pt>
                <c:pt idx="205">
                  <c:v>45747</c:v>
                </c:pt>
                <c:pt idx="206">
                  <c:v>45744</c:v>
                </c:pt>
                <c:pt idx="207">
                  <c:v>45743</c:v>
                </c:pt>
                <c:pt idx="208">
                  <c:v>45742</c:v>
                </c:pt>
                <c:pt idx="209">
                  <c:v>45741</c:v>
                </c:pt>
                <c:pt idx="210">
                  <c:v>45740</c:v>
                </c:pt>
                <c:pt idx="211">
                  <c:v>45737</c:v>
                </c:pt>
                <c:pt idx="212">
                  <c:v>45736</c:v>
                </c:pt>
                <c:pt idx="213">
                  <c:v>45735</c:v>
                </c:pt>
                <c:pt idx="214">
                  <c:v>45734</c:v>
                </c:pt>
                <c:pt idx="215">
                  <c:v>45733</c:v>
                </c:pt>
                <c:pt idx="216">
                  <c:v>45730</c:v>
                </c:pt>
                <c:pt idx="217">
                  <c:v>45729</c:v>
                </c:pt>
                <c:pt idx="218">
                  <c:v>45728</c:v>
                </c:pt>
                <c:pt idx="219">
                  <c:v>45727</c:v>
                </c:pt>
                <c:pt idx="220">
                  <c:v>45726</c:v>
                </c:pt>
                <c:pt idx="221">
                  <c:v>45723</c:v>
                </c:pt>
                <c:pt idx="222">
                  <c:v>45722</c:v>
                </c:pt>
                <c:pt idx="223">
                  <c:v>45721</c:v>
                </c:pt>
                <c:pt idx="224">
                  <c:v>45720</c:v>
                </c:pt>
                <c:pt idx="225">
                  <c:v>45719</c:v>
                </c:pt>
                <c:pt idx="226">
                  <c:v>45716</c:v>
                </c:pt>
                <c:pt idx="227">
                  <c:v>45715</c:v>
                </c:pt>
                <c:pt idx="228">
                  <c:v>45714</c:v>
                </c:pt>
                <c:pt idx="229">
                  <c:v>45713</c:v>
                </c:pt>
                <c:pt idx="230">
                  <c:v>45712</c:v>
                </c:pt>
                <c:pt idx="231">
                  <c:v>45709</c:v>
                </c:pt>
                <c:pt idx="232">
                  <c:v>45708</c:v>
                </c:pt>
                <c:pt idx="233">
                  <c:v>45707</c:v>
                </c:pt>
                <c:pt idx="234">
                  <c:v>45706</c:v>
                </c:pt>
                <c:pt idx="235">
                  <c:v>45702</c:v>
                </c:pt>
                <c:pt idx="236">
                  <c:v>45701</c:v>
                </c:pt>
                <c:pt idx="237">
                  <c:v>45700</c:v>
                </c:pt>
                <c:pt idx="238">
                  <c:v>45699</c:v>
                </c:pt>
                <c:pt idx="239">
                  <c:v>45698</c:v>
                </c:pt>
                <c:pt idx="240">
                  <c:v>45695</c:v>
                </c:pt>
                <c:pt idx="241">
                  <c:v>45694</c:v>
                </c:pt>
                <c:pt idx="242">
                  <c:v>45693</c:v>
                </c:pt>
                <c:pt idx="243">
                  <c:v>45692</c:v>
                </c:pt>
                <c:pt idx="244">
                  <c:v>45691</c:v>
                </c:pt>
                <c:pt idx="245">
                  <c:v>45688</c:v>
                </c:pt>
                <c:pt idx="246">
                  <c:v>45687</c:v>
                </c:pt>
                <c:pt idx="247">
                  <c:v>45686</c:v>
                </c:pt>
                <c:pt idx="248">
                  <c:v>45685</c:v>
                </c:pt>
                <c:pt idx="249">
                  <c:v>45684</c:v>
                </c:pt>
                <c:pt idx="250">
                  <c:v>45681</c:v>
                </c:pt>
                <c:pt idx="251">
                  <c:v>45680</c:v>
                </c:pt>
                <c:pt idx="252">
                  <c:v>45679</c:v>
                </c:pt>
                <c:pt idx="253">
                  <c:v>45678</c:v>
                </c:pt>
                <c:pt idx="254">
                  <c:v>45674</c:v>
                </c:pt>
                <c:pt idx="255">
                  <c:v>45673</c:v>
                </c:pt>
                <c:pt idx="256">
                  <c:v>45672</c:v>
                </c:pt>
                <c:pt idx="257">
                  <c:v>45671</c:v>
                </c:pt>
                <c:pt idx="258">
                  <c:v>45670</c:v>
                </c:pt>
                <c:pt idx="259">
                  <c:v>45667</c:v>
                </c:pt>
                <c:pt idx="260">
                  <c:v>45665</c:v>
                </c:pt>
                <c:pt idx="261">
                  <c:v>45664</c:v>
                </c:pt>
                <c:pt idx="262">
                  <c:v>45663</c:v>
                </c:pt>
                <c:pt idx="263">
                  <c:v>45660</c:v>
                </c:pt>
                <c:pt idx="264">
                  <c:v>45659</c:v>
                </c:pt>
                <c:pt idx="265">
                  <c:v>45657</c:v>
                </c:pt>
                <c:pt idx="266">
                  <c:v>45656</c:v>
                </c:pt>
                <c:pt idx="267">
                  <c:v>45653</c:v>
                </c:pt>
                <c:pt idx="268">
                  <c:v>45652</c:v>
                </c:pt>
                <c:pt idx="269">
                  <c:v>45650</c:v>
                </c:pt>
                <c:pt idx="270">
                  <c:v>45649</c:v>
                </c:pt>
                <c:pt idx="271">
                  <c:v>45646</c:v>
                </c:pt>
                <c:pt idx="272">
                  <c:v>45645</c:v>
                </c:pt>
                <c:pt idx="273">
                  <c:v>45644</c:v>
                </c:pt>
                <c:pt idx="274">
                  <c:v>45643</c:v>
                </c:pt>
                <c:pt idx="275">
                  <c:v>45642</c:v>
                </c:pt>
                <c:pt idx="276">
                  <c:v>45639</c:v>
                </c:pt>
                <c:pt idx="277">
                  <c:v>45638</c:v>
                </c:pt>
                <c:pt idx="278">
                  <c:v>45637</c:v>
                </c:pt>
                <c:pt idx="279">
                  <c:v>45636</c:v>
                </c:pt>
                <c:pt idx="280">
                  <c:v>45635</c:v>
                </c:pt>
                <c:pt idx="281">
                  <c:v>45632</c:v>
                </c:pt>
                <c:pt idx="282">
                  <c:v>45631</c:v>
                </c:pt>
                <c:pt idx="283">
                  <c:v>45630</c:v>
                </c:pt>
                <c:pt idx="284">
                  <c:v>45629</c:v>
                </c:pt>
                <c:pt idx="285">
                  <c:v>45628</c:v>
                </c:pt>
                <c:pt idx="286">
                  <c:v>45625</c:v>
                </c:pt>
                <c:pt idx="287">
                  <c:v>45623</c:v>
                </c:pt>
                <c:pt idx="288">
                  <c:v>45622</c:v>
                </c:pt>
                <c:pt idx="289">
                  <c:v>45621</c:v>
                </c:pt>
                <c:pt idx="290">
                  <c:v>45618</c:v>
                </c:pt>
                <c:pt idx="291">
                  <c:v>45617</c:v>
                </c:pt>
                <c:pt idx="292">
                  <c:v>45616</c:v>
                </c:pt>
                <c:pt idx="293">
                  <c:v>45615</c:v>
                </c:pt>
                <c:pt idx="294">
                  <c:v>45614</c:v>
                </c:pt>
                <c:pt idx="295">
                  <c:v>45611</c:v>
                </c:pt>
                <c:pt idx="296">
                  <c:v>45610</c:v>
                </c:pt>
                <c:pt idx="297">
                  <c:v>45609</c:v>
                </c:pt>
                <c:pt idx="298">
                  <c:v>45608</c:v>
                </c:pt>
                <c:pt idx="299">
                  <c:v>45607</c:v>
                </c:pt>
                <c:pt idx="300">
                  <c:v>45604</c:v>
                </c:pt>
                <c:pt idx="301">
                  <c:v>45603</c:v>
                </c:pt>
                <c:pt idx="302">
                  <c:v>45602</c:v>
                </c:pt>
                <c:pt idx="303">
                  <c:v>45601</c:v>
                </c:pt>
                <c:pt idx="304">
                  <c:v>45600</c:v>
                </c:pt>
                <c:pt idx="305">
                  <c:v>45597</c:v>
                </c:pt>
                <c:pt idx="306">
                  <c:v>45596</c:v>
                </c:pt>
                <c:pt idx="307">
                  <c:v>45595</c:v>
                </c:pt>
                <c:pt idx="308">
                  <c:v>45594</c:v>
                </c:pt>
                <c:pt idx="309">
                  <c:v>45593</c:v>
                </c:pt>
                <c:pt idx="310">
                  <c:v>45590</c:v>
                </c:pt>
                <c:pt idx="311">
                  <c:v>45589</c:v>
                </c:pt>
                <c:pt idx="312">
                  <c:v>45588</c:v>
                </c:pt>
                <c:pt idx="313">
                  <c:v>45587</c:v>
                </c:pt>
                <c:pt idx="314">
                  <c:v>45586</c:v>
                </c:pt>
                <c:pt idx="315">
                  <c:v>45583</c:v>
                </c:pt>
                <c:pt idx="316">
                  <c:v>45582</c:v>
                </c:pt>
                <c:pt idx="317">
                  <c:v>45581</c:v>
                </c:pt>
                <c:pt idx="318">
                  <c:v>45580</c:v>
                </c:pt>
                <c:pt idx="319">
                  <c:v>45579</c:v>
                </c:pt>
                <c:pt idx="320">
                  <c:v>45576</c:v>
                </c:pt>
                <c:pt idx="321">
                  <c:v>45575</c:v>
                </c:pt>
                <c:pt idx="322">
                  <c:v>45574</c:v>
                </c:pt>
                <c:pt idx="323">
                  <c:v>45573</c:v>
                </c:pt>
                <c:pt idx="324">
                  <c:v>45572</c:v>
                </c:pt>
                <c:pt idx="325">
                  <c:v>45569</c:v>
                </c:pt>
                <c:pt idx="326">
                  <c:v>45568</c:v>
                </c:pt>
                <c:pt idx="327">
                  <c:v>45567</c:v>
                </c:pt>
                <c:pt idx="328">
                  <c:v>45566</c:v>
                </c:pt>
                <c:pt idx="329">
                  <c:v>45565</c:v>
                </c:pt>
                <c:pt idx="330">
                  <c:v>45562</c:v>
                </c:pt>
                <c:pt idx="331">
                  <c:v>45561</c:v>
                </c:pt>
                <c:pt idx="332">
                  <c:v>45560</c:v>
                </c:pt>
                <c:pt idx="333">
                  <c:v>45559</c:v>
                </c:pt>
                <c:pt idx="334">
                  <c:v>45558</c:v>
                </c:pt>
                <c:pt idx="335">
                  <c:v>45555</c:v>
                </c:pt>
                <c:pt idx="336">
                  <c:v>45554</c:v>
                </c:pt>
                <c:pt idx="337">
                  <c:v>45553</c:v>
                </c:pt>
                <c:pt idx="338">
                  <c:v>45552</c:v>
                </c:pt>
                <c:pt idx="339">
                  <c:v>45551</c:v>
                </c:pt>
                <c:pt idx="340">
                  <c:v>45548</c:v>
                </c:pt>
                <c:pt idx="341">
                  <c:v>45547</c:v>
                </c:pt>
                <c:pt idx="342">
                  <c:v>45546</c:v>
                </c:pt>
                <c:pt idx="343">
                  <c:v>45545</c:v>
                </c:pt>
                <c:pt idx="344">
                  <c:v>45544</c:v>
                </c:pt>
                <c:pt idx="345">
                  <c:v>45541</c:v>
                </c:pt>
                <c:pt idx="346">
                  <c:v>45540</c:v>
                </c:pt>
                <c:pt idx="347">
                  <c:v>45539</c:v>
                </c:pt>
                <c:pt idx="348">
                  <c:v>45538</c:v>
                </c:pt>
                <c:pt idx="349">
                  <c:v>45534</c:v>
                </c:pt>
                <c:pt idx="350">
                  <c:v>45533</c:v>
                </c:pt>
                <c:pt idx="351">
                  <c:v>45532</c:v>
                </c:pt>
                <c:pt idx="352">
                  <c:v>45531</c:v>
                </c:pt>
                <c:pt idx="353">
                  <c:v>45530</c:v>
                </c:pt>
                <c:pt idx="354">
                  <c:v>45527</c:v>
                </c:pt>
                <c:pt idx="355">
                  <c:v>45526</c:v>
                </c:pt>
                <c:pt idx="356">
                  <c:v>45525</c:v>
                </c:pt>
                <c:pt idx="357">
                  <c:v>45524</c:v>
                </c:pt>
                <c:pt idx="358">
                  <c:v>45523</c:v>
                </c:pt>
                <c:pt idx="359">
                  <c:v>45520</c:v>
                </c:pt>
                <c:pt idx="360">
                  <c:v>45519</c:v>
                </c:pt>
                <c:pt idx="361">
                  <c:v>45518</c:v>
                </c:pt>
                <c:pt idx="362">
                  <c:v>45517</c:v>
                </c:pt>
                <c:pt idx="363">
                  <c:v>45516</c:v>
                </c:pt>
                <c:pt idx="364">
                  <c:v>45513</c:v>
                </c:pt>
                <c:pt idx="365">
                  <c:v>45512</c:v>
                </c:pt>
                <c:pt idx="366">
                  <c:v>45511</c:v>
                </c:pt>
                <c:pt idx="367">
                  <c:v>45510</c:v>
                </c:pt>
                <c:pt idx="368">
                  <c:v>45509</c:v>
                </c:pt>
                <c:pt idx="369">
                  <c:v>45506</c:v>
                </c:pt>
                <c:pt idx="370">
                  <c:v>45505</c:v>
                </c:pt>
                <c:pt idx="371">
                  <c:v>45504</c:v>
                </c:pt>
                <c:pt idx="372">
                  <c:v>45503</c:v>
                </c:pt>
                <c:pt idx="373">
                  <c:v>45502</c:v>
                </c:pt>
                <c:pt idx="374">
                  <c:v>45499</c:v>
                </c:pt>
                <c:pt idx="375">
                  <c:v>45498</c:v>
                </c:pt>
                <c:pt idx="376">
                  <c:v>45497</c:v>
                </c:pt>
                <c:pt idx="377">
                  <c:v>45496</c:v>
                </c:pt>
                <c:pt idx="378">
                  <c:v>45495</c:v>
                </c:pt>
                <c:pt idx="379">
                  <c:v>45492</c:v>
                </c:pt>
                <c:pt idx="380">
                  <c:v>45491</c:v>
                </c:pt>
                <c:pt idx="381">
                  <c:v>45490</c:v>
                </c:pt>
                <c:pt idx="382">
                  <c:v>45489</c:v>
                </c:pt>
                <c:pt idx="383">
                  <c:v>45488</c:v>
                </c:pt>
                <c:pt idx="384">
                  <c:v>45485</c:v>
                </c:pt>
                <c:pt idx="385">
                  <c:v>45484</c:v>
                </c:pt>
                <c:pt idx="386">
                  <c:v>45483</c:v>
                </c:pt>
                <c:pt idx="387">
                  <c:v>45482</c:v>
                </c:pt>
                <c:pt idx="388">
                  <c:v>45481</c:v>
                </c:pt>
                <c:pt idx="389">
                  <c:v>45478</c:v>
                </c:pt>
                <c:pt idx="390">
                  <c:v>45476</c:v>
                </c:pt>
                <c:pt idx="391">
                  <c:v>45475</c:v>
                </c:pt>
                <c:pt idx="392">
                  <c:v>45474</c:v>
                </c:pt>
                <c:pt idx="393">
                  <c:v>45471</c:v>
                </c:pt>
                <c:pt idx="394">
                  <c:v>45470</c:v>
                </c:pt>
                <c:pt idx="395">
                  <c:v>45469</c:v>
                </c:pt>
                <c:pt idx="396">
                  <c:v>45468</c:v>
                </c:pt>
                <c:pt idx="397">
                  <c:v>45467</c:v>
                </c:pt>
                <c:pt idx="398">
                  <c:v>45464</c:v>
                </c:pt>
                <c:pt idx="399">
                  <c:v>45463</c:v>
                </c:pt>
                <c:pt idx="400">
                  <c:v>45461</c:v>
                </c:pt>
                <c:pt idx="401">
                  <c:v>45460</c:v>
                </c:pt>
                <c:pt idx="402">
                  <c:v>45457</c:v>
                </c:pt>
                <c:pt idx="403">
                  <c:v>45456</c:v>
                </c:pt>
                <c:pt idx="404">
                  <c:v>45455</c:v>
                </c:pt>
                <c:pt idx="405">
                  <c:v>45454</c:v>
                </c:pt>
                <c:pt idx="406">
                  <c:v>45453</c:v>
                </c:pt>
                <c:pt idx="407">
                  <c:v>45450</c:v>
                </c:pt>
                <c:pt idx="408">
                  <c:v>45449</c:v>
                </c:pt>
                <c:pt idx="409">
                  <c:v>45448</c:v>
                </c:pt>
                <c:pt idx="410">
                  <c:v>45447</c:v>
                </c:pt>
                <c:pt idx="411">
                  <c:v>45446</c:v>
                </c:pt>
                <c:pt idx="412">
                  <c:v>45443</c:v>
                </c:pt>
                <c:pt idx="413">
                  <c:v>45442</c:v>
                </c:pt>
                <c:pt idx="414">
                  <c:v>45441</c:v>
                </c:pt>
                <c:pt idx="415">
                  <c:v>45440</c:v>
                </c:pt>
                <c:pt idx="416">
                  <c:v>45436</c:v>
                </c:pt>
                <c:pt idx="417">
                  <c:v>45435</c:v>
                </c:pt>
                <c:pt idx="418">
                  <c:v>45434</c:v>
                </c:pt>
                <c:pt idx="419">
                  <c:v>45433</c:v>
                </c:pt>
                <c:pt idx="420">
                  <c:v>45432</c:v>
                </c:pt>
                <c:pt idx="421">
                  <c:v>45429</c:v>
                </c:pt>
                <c:pt idx="422">
                  <c:v>45428</c:v>
                </c:pt>
                <c:pt idx="423">
                  <c:v>45427</c:v>
                </c:pt>
                <c:pt idx="424">
                  <c:v>45426</c:v>
                </c:pt>
                <c:pt idx="425">
                  <c:v>45425</c:v>
                </c:pt>
                <c:pt idx="426">
                  <c:v>45422</c:v>
                </c:pt>
                <c:pt idx="427">
                  <c:v>45421</c:v>
                </c:pt>
                <c:pt idx="428">
                  <c:v>45420</c:v>
                </c:pt>
                <c:pt idx="429">
                  <c:v>45419</c:v>
                </c:pt>
                <c:pt idx="430">
                  <c:v>45418</c:v>
                </c:pt>
                <c:pt idx="431">
                  <c:v>45415</c:v>
                </c:pt>
                <c:pt idx="432">
                  <c:v>45414</c:v>
                </c:pt>
                <c:pt idx="433">
                  <c:v>45413</c:v>
                </c:pt>
                <c:pt idx="434">
                  <c:v>45412</c:v>
                </c:pt>
                <c:pt idx="435">
                  <c:v>45411</c:v>
                </c:pt>
                <c:pt idx="436">
                  <c:v>45408</c:v>
                </c:pt>
                <c:pt idx="437">
                  <c:v>45407</c:v>
                </c:pt>
                <c:pt idx="438">
                  <c:v>45406</c:v>
                </c:pt>
                <c:pt idx="439">
                  <c:v>45405</c:v>
                </c:pt>
                <c:pt idx="440">
                  <c:v>45404</c:v>
                </c:pt>
                <c:pt idx="441">
                  <c:v>45401</c:v>
                </c:pt>
                <c:pt idx="442">
                  <c:v>45400</c:v>
                </c:pt>
                <c:pt idx="443">
                  <c:v>45399</c:v>
                </c:pt>
                <c:pt idx="444">
                  <c:v>45398</c:v>
                </c:pt>
                <c:pt idx="445">
                  <c:v>45397</c:v>
                </c:pt>
                <c:pt idx="446">
                  <c:v>45394</c:v>
                </c:pt>
                <c:pt idx="447">
                  <c:v>45393</c:v>
                </c:pt>
                <c:pt idx="448">
                  <c:v>45392</c:v>
                </c:pt>
                <c:pt idx="449">
                  <c:v>45391</c:v>
                </c:pt>
                <c:pt idx="450">
                  <c:v>45390</c:v>
                </c:pt>
                <c:pt idx="451">
                  <c:v>45387</c:v>
                </c:pt>
                <c:pt idx="452">
                  <c:v>45386</c:v>
                </c:pt>
                <c:pt idx="453">
                  <c:v>45385</c:v>
                </c:pt>
                <c:pt idx="454">
                  <c:v>45384</c:v>
                </c:pt>
                <c:pt idx="455">
                  <c:v>45383</c:v>
                </c:pt>
                <c:pt idx="456">
                  <c:v>45379</c:v>
                </c:pt>
                <c:pt idx="457">
                  <c:v>45378</c:v>
                </c:pt>
                <c:pt idx="458">
                  <c:v>45377</c:v>
                </c:pt>
                <c:pt idx="459">
                  <c:v>45376</c:v>
                </c:pt>
                <c:pt idx="460">
                  <c:v>45373</c:v>
                </c:pt>
                <c:pt idx="461">
                  <c:v>45372</c:v>
                </c:pt>
                <c:pt idx="462">
                  <c:v>45371</c:v>
                </c:pt>
                <c:pt idx="463">
                  <c:v>45370</c:v>
                </c:pt>
                <c:pt idx="464">
                  <c:v>45369</c:v>
                </c:pt>
                <c:pt idx="465">
                  <c:v>45366</c:v>
                </c:pt>
                <c:pt idx="466">
                  <c:v>45365</c:v>
                </c:pt>
                <c:pt idx="467">
                  <c:v>45364</c:v>
                </c:pt>
                <c:pt idx="468">
                  <c:v>45363</c:v>
                </c:pt>
                <c:pt idx="469">
                  <c:v>45362</c:v>
                </c:pt>
                <c:pt idx="470">
                  <c:v>45359</c:v>
                </c:pt>
                <c:pt idx="471">
                  <c:v>45358</c:v>
                </c:pt>
                <c:pt idx="472">
                  <c:v>45357</c:v>
                </c:pt>
                <c:pt idx="473">
                  <c:v>45356</c:v>
                </c:pt>
                <c:pt idx="474">
                  <c:v>45355</c:v>
                </c:pt>
                <c:pt idx="475">
                  <c:v>45352</c:v>
                </c:pt>
                <c:pt idx="476">
                  <c:v>45351</c:v>
                </c:pt>
                <c:pt idx="477">
                  <c:v>45350</c:v>
                </c:pt>
                <c:pt idx="478">
                  <c:v>45349</c:v>
                </c:pt>
                <c:pt idx="479">
                  <c:v>45348</c:v>
                </c:pt>
                <c:pt idx="480">
                  <c:v>45345</c:v>
                </c:pt>
                <c:pt idx="481">
                  <c:v>45344</c:v>
                </c:pt>
                <c:pt idx="482">
                  <c:v>45343</c:v>
                </c:pt>
                <c:pt idx="483">
                  <c:v>45342</c:v>
                </c:pt>
                <c:pt idx="484">
                  <c:v>45338</c:v>
                </c:pt>
                <c:pt idx="485">
                  <c:v>45337</c:v>
                </c:pt>
                <c:pt idx="486">
                  <c:v>45336</c:v>
                </c:pt>
                <c:pt idx="487">
                  <c:v>45335</c:v>
                </c:pt>
                <c:pt idx="488">
                  <c:v>45334</c:v>
                </c:pt>
                <c:pt idx="489">
                  <c:v>45331</c:v>
                </c:pt>
                <c:pt idx="490">
                  <c:v>45330</c:v>
                </c:pt>
                <c:pt idx="491">
                  <c:v>45329</c:v>
                </c:pt>
                <c:pt idx="492">
                  <c:v>45328</c:v>
                </c:pt>
                <c:pt idx="493">
                  <c:v>45327</c:v>
                </c:pt>
                <c:pt idx="494">
                  <c:v>45324</c:v>
                </c:pt>
                <c:pt idx="495">
                  <c:v>45323</c:v>
                </c:pt>
                <c:pt idx="496">
                  <c:v>45322</c:v>
                </c:pt>
                <c:pt idx="497">
                  <c:v>45321</c:v>
                </c:pt>
                <c:pt idx="498">
                  <c:v>45320</c:v>
                </c:pt>
                <c:pt idx="499">
                  <c:v>45317</c:v>
                </c:pt>
                <c:pt idx="500">
                  <c:v>45316</c:v>
                </c:pt>
                <c:pt idx="501">
                  <c:v>45315</c:v>
                </c:pt>
                <c:pt idx="502">
                  <c:v>45314</c:v>
                </c:pt>
                <c:pt idx="503">
                  <c:v>45313</c:v>
                </c:pt>
                <c:pt idx="504">
                  <c:v>45310</c:v>
                </c:pt>
                <c:pt idx="505">
                  <c:v>45309</c:v>
                </c:pt>
                <c:pt idx="506">
                  <c:v>45308</c:v>
                </c:pt>
                <c:pt idx="507">
                  <c:v>45307</c:v>
                </c:pt>
                <c:pt idx="508">
                  <c:v>45303</c:v>
                </c:pt>
                <c:pt idx="509">
                  <c:v>45302</c:v>
                </c:pt>
                <c:pt idx="510">
                  <c:v>45301</c:v>
                </c:pt>
                <c:pt idx="511">
                  <c:v>45300</c:v>
                </c:pt>
                <c:pt idx="512">
                  <c:v>45299</c:v>
                </c:pt>
                <c:pt idx="513">
                  <c:v>45296</c:v>
                </c:pt>
                <c:pt idx="514">
                  <c:v>45295</c:v>
                </c:pt>
                <c:pt idx="515">
                  <c:v>45294</c:v>
                </c:pt>
                <c:pt idx="516">
                  <c:v>45293</c:v>
                </c:pt>
                <c:pt idx="517">
                  <c:v>45289</c:v>
                </c:pt>
                <c:pt idx="518">
                  <c:v>45288</c:v>
                </c:pt>
                <c:pt idx="519">
                  <c:v>45287</c:v>
                </c:pt>
                <c:pt idx="520">
                  <c:v>45286</c:v>
                </c:pt>
                <c:pt idx="521">
                  <c:v>45282</c:v>
                </c:pt>
                <c:pt idx="522">
                  <c:v>45281</c:v>
                </c:pt>
                <c:pt idx="523">
                  <c:v>45280</c:v>
                </c:pt>
                <c:pt idx="524">
                  <c:v>45279</c:v>
                </c:pt>
                <c:pt idx="525">
                  <c:v>45278</c:v>
                </c:pt>
                <c:pt idx="526">
                  <c:v>45275</c:v>
                </c:pt>
                <c:pt idx="527">
                  <c:v>45274</c:v>
                </c:pt>
                <c:pt idx="528">
                  <c:v>45273</c:v>
                </c:pt>
                <c:pt idx="529">
                  <c:v>45272</c:v>
                </c:pt>
                <c:pt idx="530">
                  <c:v>45271</c:v>
                </c:pt>
                <c:pt idx="531">
                  <c:v>45268</c:v>
                </c:pt>
                <c:pt idx="532">
                  <c:v>45267</c:v>
                </c:pt>
                <c:pt idx="533">
                  <c:v>45266</c:v>
                </c:pt>
                <c:pt idx="534">
                  <c:v>45265</c:v>
                </c:pt>
                <c:pt idx="535">
                  <c:v>45264</c:v>
                </c:pt>
                <c:pt idx="536">
                  <c:v>45261</c:v>
                </c:pt>
                <c:pt idx="537">
                  <c:v>45260</c:v>
                </c:pt>
                <c:pt idx="538">
                  <c:v>45259</c:v>
                </c:pt>
                <c:pt idx="539">
                  <c:v>45258</c:v>
                </c:pt>
                <c:pt idx="540">
                  <c:v>45257</c:v>
                </c:pt>
                <c:pt idx="541">
                  <c:v>45254</c:v>
                </c:pt>
                <c:pt idx="542">
                  <c:v>45252</c:v>
                </c:pt>
                <c:pt idx="543">
                  <c:v>45251</c:v>
                </c:pt>
                <c:pt idx="544">
                  <c:v>45250</c:v>
                </c:pt>
                <c:pt idx="545">
                  <c:v>45247</c:v>
                </c:pt>
                <c:pt idx="546">
                  <c:v>45246</c:v>
                </c:pt>
                <c:pt idx="547">
                  <c:v>45245</c:v>
                </c:pt>
                <c:pt idx="548">
                  <c:v>45244</c:v>
                </c:pt>
                <c:pt idx="549">
                  <c:v>45243</c:v>
                </c:pt>
                <c:pt idx="550">
                  <c:v>45240</c:v>
                </c:pt>
                <c:pt idx="551">
                  <c:v>45239</c:v>
                </c:pt>
                <c:pt idx="552">
                  <c:v>45238</c:v>
                </c:pt>
                <c:pt idx="553">
                  <c:v>45237</c:v>
                </c:pt>
                <c:pt idx="554">
                  <c:v>45236</c:v>
                </c:pt>
                <c:pt idx="555">
                  <c:v>45233</c:v>
                </c:pt>
                <c:pt idx="556">
                  <c:v>45232</c:v>
                </c:pt>
                <c:pt idx="557">
                  <c:v>45231</c:v>
                </c:pt>
                <c:pt idx="558">
                  <c:v>45230</c:v>
                </c:pt>
                <c:pt idx="559">
                  <c:v>45229</c:v>
                </c:pt>
                <c:pt idx="560">
                  <c:v>45226</c:v>
                </c:pt>
                <c:pt idx="561">
                  <c:v>45225</c:v>
                </c:pt>
                <c:pt idx="562">
                  <c:v>45224</c:v>
                </c:pt>
                <c:pt idx="563">
                  <c:v>45223</c:v>
                </c:pt>
                <c:pt idx="564">
                  <c:v>45222</c:v>
                </c:pt>
                <c:pt idx="565">
                  <c:v>45219</c:v>
                </c:pt>
                <c:pt idx="566">
                  <c:v>45218</c:v>
                </c:pt>
                <c:pt idx="567">
                  <c:v>45217</c:v>
                </c:pt>
                <c:pt idx="568">
                  <c:v>45216</c:v>
                </c:pt>
                <c:pt idx="569">
                  <c:v>45215</c:v>
                </c:pt>
                <c:pt idx="570">
                  <c:v>45212</c:v>
                </c:pt>
                <c:pt idx="571">
                  <c:v>45211</c:v>
                </c:pt>
                <c:pt idx="572">
                  <c:v>45210</c:v>
                </c:pt>
                <c:pt idx="573">
                  <c:v>45209</c:v>
                </c:pt>
                <c:pt idx="574">
                  <c:v>45208</c:v>
                </c:pt>
                <c:pt idx="575">
                  <c:v>45205</c:v>
                </c:pt>
                <c:pt idx="576">
                  <c:v>45204</c:v>
                </c:pt>
                <c:pt idx="577">
                  <c:v>45203</c:v>
                </c:pt>
                <c:pt idx="578">
                  <c:v>45202</c:v>
                </c:pt>
                <c:pt idx="579">
                  <c:v>45201</c:v>
                </c:pt>
                <c:pt idx="580">
                  <c:v>45198</c:v>
                </c:pt>
                <c:pt idx="581">
                  <c:v>45197</c:v>
                </c:pt>
                <c:pt idx="582">
                  <c:v>45196</c:v>
                </c:pt>
                <c:pt idx="583">
                  <c:v>45195</c:v>
                </c:pt>
                <c:pt idx="584">
                  <c:v>45194</c:v>
                </c:pt>
                <c:pt idx="585">
                  <c:v>45191</c:v>
                </c:pt>
                <c:pt idx="586">
                  <c:v>45190</c:v>
                </c:pt>
                <c:pt idx="587">
                  <c:v>45189</c:v>
                </c:pt>
                <c:pt idx="588">
                  <c:v>45188</c:v>
                </c:pt>
                <c:pt idx="589">
                  <c:v>45187</c:v>
                </c:pt>
                <c:pt idx="590">
                  <c:v>45184</c:v>
                </c:pt>
                <c:pt idx="591">
                  <c:v>45183</c:v>
                </c:pt>
                <c:pt idx="592">
                  <c:v>45182</c:v>
                </c:pt>
                <c:pt idx="593">
                  <c:v>45181</c:v>
                </c:pt>
                <c:pt idx="594">
                  <c:v>45180</c:v>
                </c:pt>
                <c:pt idx="595">
                  <c:v>45177</c:v>
                </c:pt>
                <c:pt idx="596">
                  <c:v>45176</c:v>
                </c:pt>
                <c:pt idx="597">
                  <c:v>45175</c:v>
                </c:pt>
                <c:pt idx="598">
                  <c:v>45174</c:v>
                </c:pt>
                <c:pt idx="599">
                  <c:v>45170</c:v>
                </c:pt>
                <c:pt idx="600">
                  <c:v>45169</c:v>
                </c:pt>
                <c:pt idx="601">
                  <c:v>45168</c:v>
                </c:pt>
                <c:pt idx="602">
                  <c:v>45167</c:v>
                </c:pt>
                <c:pt idx="603">
                  <c:v>45166</c:v>
                </c:pt>
                <c:pt idx="604">
                  <c:v>45163</c:v>
                </c:pt>
                <c:pt idx="605">
                  <c:v>45162</c:v>
                </c:pt>
                <c:pt idx="606">
                  <c:v>45161</c:v>
                </c:pt>
                <c:pt idx="607">
                  <c:v>45160</c:v>
                </c:pt>
                <c:pt idx="608">
                  <c:v>45159</c:v>
                </c:pt>
                <c:pt idx="609">
                  <c:v>45156</c:v>
                </c:pt>
                <c:pt idx="610">
                  <c:v>45155</c:v>
                </c:pt>
                <c:pt idx="611">
                  <c:v>45154</c:v>
                </c:pt>
                <c:pt idx="612">
                  <c:v>45153</c:v>
                </c:pt>
                <c:pt idx="613">
                  <c:v>45152</c:v>
                </c:pt>
                <c:pt idx="614">
                  <c:v>45149</c:v>
                </c:pt>
                <c:pt idx="615">
                  <c:v>45148</c:v>
                </c:pt>
                <c:pt idx="616">
                  <c:v>45147</c:v>
                </c:pt>
                <c:pt idx="617">
                  <c:v>45146</c:v>
                </c:pt>
                <c:pt idx="618">
                  <c:v>45145</c:v>
                </c:pt>
                <c:pt idx="619">
                  <c:v>45142</c:v>
                </c:pt>
                <c:pt idx="620">
                  <c:v>45141</c:v>
                </c:pt>
                <c:pt idx="621">
                  <c:v>45140</c:v>
                </c:pt>
                <c:pt idx="622">
                  <c:v>45139</c:v>
                </c:pt>
                <c:pt idx="623">
                  <c:v>45138</c:v>
                </c:pt>
                <c:pt idx="624">
                  <c:v>45135</c:v>
                </c:pt>
                <c:pt idx="625">
                  <c:v>45134</c:v>
                </c:pt>
                <c:pt idx="626">
                  <c:v>45133</c:v>
                </c:pt>
                <c:pt idx="627">
                  <c:v>45132</c:v>
                </c:pt>
                <c:pt idx="628">
                  <c:v>45131</c:v>
                </c:pt>
                <c:pt idx="629">
                  <c:v>45128</c:v>
                </c:pt>
                <c:pt idx="630">
                  <c:v>45127</c:v>
                </c:pt>
                <c:pt idx="631">
                  <c:v>45126</c:v>
                </c:pt>
                <c:pt idx="632">
                  <c:v>45125</c:v>
                </c:pt>
                <c:pt idx="633">
                  <c:v>45124</c:v>
                </c:pt>
                <c:pt idx="634">
                  <c:v>45121</c:v>
                </c:pt>
                <c:pt idx="635">
                  <c:v>45120</c:v>
                </c:pt>
                <c:pt idx="636">
                  <c:v>45119</c:v>
                </c:pt>
                <c:pt idx="637">
                  <c:v>45118</c:v>
                </c:pt>
                <c:pt idx="638">
                  <c:v>45117</c:v>
                </c:pt>
                <c:pt idx="639">
                  <c:v>45114</c:v>
                </c:pt>
                <c:pt idx="640">
                  <c:v>45113</c:v>
                </c:pt>
                <c:pt idx="641">
                  <c:v>45112</c:v>
                </c:pt>
                <c:pt idx="642">
                  <c:v>45110</c:v>
                </c:pt>
                <c:pt idx="643">
                  <c:v>45107</c:v>
                </c:pt>
                <c:pt idx="644">
                  <c:v>45106</c:v>
                </c:pt>
                <c:pt idx="645">
                  <c:v>45105</c:v>
                </c:pt>
                <c:pt idx="646">
                  <c:v>45104</c:v>
                </c:pt>
                <c:pt idx="647">
                  <c:v>45103</c:v>
                </c:pt>
                <c:pt idx="648">
                  <c:v>45100</c:v>
                </c:pt>
                <c:pt idx="649">
                  <c:v>45099</c:v>
                </c:pt>
                <c:pt idx="650">
                  <c:v>45098</c:v>
                </c:pt>
                <c:pt idx="651">
                  <c:v>45097</c:v>
                </c:pt>
                <c:pt idx="652">
                  <c:v>45093</c:v>
                </c:pt>
                <c:pt idx="653">
                  <c:v>45092</c:v>
                </c:pt>
                <c:pt idx="654">
                  <c:v>45091</c:v>
                </c:pt>
                <c:pt idx="655">
                  <c:v>45090</c:v>
                </c:pt>
                <c:pt idx="656">
                  <c:v>45089</c:v>
                </c:pt>
                <c:pt idx="657">
                  <c:v>45086</c:v>
                </c:pt>
                <c:pt idx="658">
                  <c:v>45085</c:v>
                </c:pt>
                <c:pt idx="659">
                  <c:v>45084</c:v>
                </c:pt>
                <c:pt idx="660">
                  <c:v>45083</c:v>
                </c:pt>
                <c:pt idx="661">
                  <c:v>45082</c:v>
                </c:pt>
                <c:pt idx="662">
                  <c:v>45079</c:v>
                </c:pt>
                <c:pt idx="663">
                  <c:v>45078</c:v>
                </c:pt>
                <c:pt idx="664">
                  <c:v>45077</c:v>
                </c:pt>
                <c:pt idx="665">
                  <c:v>45076</c:v>
                </c:pt>
                <c:pt idx="666">
                  <c:v>45072</c:v>
                </c:pt>
                <c:pt idx="667">
                  <c:v>45071</c:v>
                </c:pt>
                <c:pt idx="668">
                  <c:v>45070</c:v>
                </c:pt>
                <c:pt idx="669">
                  <c:v>45069</c:v>
                </c:pt>
                <c:pt idx="670">
                  <c:v>45068</c:v>
                </c:pt>
                <c:pt idx="671">
                  <c:v>45065</c:v>
                </c:pt>
                <c:pt idx="672">
                  <c:v>45064</c:v>
                </c:pt>
                <c:pt idx="673">
                  <c:v>45063</c:v>
                </c:pt>
                <c:pt idx="674">
                  <c:v>45062</c:v>
                </c:pt>
                <c:pt idx="675">
                  <c:v>45061</c:v>
                </c:pt>
                <c:pt idx="676">
                  <c:v>45058</c:v>
                </c:pt>
                <c:pt idx="677">
                  <c:v>45057</c:v>
                </c:pt>
                <c:pt idx="678">
                  <c:v>45056</c:v>
                </c:pt>
                <c:pt idx="679">
                  <c:v>45055</c:v>
                </c:pt>
                <c:pt idx="680">
                  <c:v>45054</c:v>
                </c:pt>
                <c:pt idx="681">
                  <c:v>45051</c:v>
                </c:pt>
                <c:pt idx="682">
                  <c:v>45050</c:v>
                </c:pt>
                <c:pt idx="683">
                  <c:v>45049</c:v>
                </c:pt>
                <c:pt idx="684">
                  <c:v>45048</c:v>
                </c:pt>
                <c:pt idx="685">
                  <c:v>45047</c:v>
                </c:pt>
                <c:pt idx="686">
                  <c:v>45044</c:v>
                </c:pt>
                <c:pt idx="687">
                  <c:v>45043</c:v>
                </c:pt>
                <c:pt idx="688">
                  <c:v>45042</c:v>
                </c:pt>
                <c:pt idx="689">
                  <c:v>45041</c:v>
                </c:pt>
                <c:pt idx="690">
                  <c:v>45040</c:v>
                </c:pt>
                <c:pt idx="691">
                  <c:v>45037</c:v>
                </c:pt>
                <c:pt idx="692">
                  <c:v>45036</c:v>
                </c:pt>
                <c:pt idx="693">
                  <c:v>45035</c:v>
                </c:pt>
                <c:pt idx="694">
                  <c:v>45034</c:v>
                </c:pt>
                <c:pt idx="695">
                  <c:v>45033</c:v>
                </c:pt>
                <c:pt idx="696">
                  <c:v>45030</c:v>
                </c:pt>
                <c:pt idx="697">
                  <c:v>45029</c:v>
                </c:pt>
                <c:pt idx="698">
                  <c:v>45028</c:v>
                </c:pt>
                <c:pt idx="699">
                  <c:v>45027</c:v>
                </c:pt>
                <c:pt idx="700">
                  <c:v>45026</c:v>
                </c:pt>
                <c:pt idx="701">
                  <c:v>45022</c:v>
                </c:pt>
                <c:pt idx="702">
                  <c:v>45021</c:v>
                </c:pt>
                <c:pt idx="703">
                  <c:v>45020</c:v>
                </c:pt>
                <c:pt idx="704">
                  <c:v>45019</c:v>
                </c:pt>
                <c:pt idx="705">
                  <c:v>45016</c:v>
                </c:pt>
                <c:pt idx="706">
                  <c:v>45015</c:v>
                </c:pt>
                <c:pt idx="707">
                  <c:v>45014</c:v>
                </c:pt>
                <c:pt idx="708">
                  <c:v>45013</c:v>
                </c:pt>
                <c:pt idx="709">
                  <c:v>45012</c:v>
                </c:pt>
                <c:pt idx="710">
                  <c:v>45009</c:v>
                </c:pt>
                <c:pt idx="711">
                  <c:v>45008</c:v>
                </c:pt>
                <c:pt idx="712">
                  <c:v>45007</c:v>
                </c:pt>
                <c:pt idx="713">
                  <c:v>45006</c:v>
                </c:pt>
                <c:pt idx="714">
                  <c:v>45005</c:v>
                </c:pt>
                <c:pt idx="715">
                  <c:v>45002</c:v>
                </c:pt>
                <c:pt idx="716">
                  <c:v>45001</c:v>
                </c:pt>
                <c:pt idx="717">
                  <c:v>45000</c:v>
                </c:pt>
                <c:pt idx="718">
                  <c:v>44999</c:v>
                </c:pt>
                <c:pt idx="719">
                  <c:v>44998</c:v>
                </c:pt>
                <c:pt idx="720">
                  <c:v>44995</c:v>
                </c:pt>
                <c:pt idx="721">
                  <c:v>44994</c:v>
                </c:pt>
                <c:pt idx="722">
                  <c:v>44993</c:v>
                </c:pt>
                <c:pt idx="723">
                  <c:v>44992</c:v>
                </c:pt>
                <c:pt idx="724">
                  <c:v>44991</c:v>
                </c:pt>
                <c:pt idx="725">
                  <c:v>44988</c:v>
                </c:pt>
                <c:pt idx="726">
                  <c:v>44987</c:v>
                </c:pt>
                <c:pt idx="727">
                  <c:v>44986</c:v>
                </c:pt>
                <c:pt idx="728">
                  <c:v>44985</c:v>
                </c:pt>
                <c:pt idx="729">
                  <c:v>44984</c:v>
                </c:pt>
                <c:pt idx="730">
                  <c:v>44981</c:v>
                </c:pt>
                <c:pt idx="731">
                  <c:v>44980</c:v>
                </c:pt>
                <c:pt idx="732">
                  <c:v>44979</c:v>
                </c:pt>
                <c:pt idx="733">
                  <c:v>44978</c:v>
                </c:pt>
                <c:pt idx="734">
                  <c:v>44974</c:v>
                </c:pt>
                <c:pt idx="735">
                  <c:v>44973</c:v>
                </c:pt>
                <c:pt idx="736">
                  <c:v>44972</c:v>
                </c:pt>
                <c:pt idx="737">
                  <c:v>44971</c:v>
                </c:pt>
                <c:pt idx="738">
                  <c:v>44970</c:v>
                </c:pt>
                <c:pt idx="739">
                  <c:v>44967</c:v>
                </c:pt>
                <c:pt idx="740">
                  <c:v>44966</c:v>
                </c:pt>
                <c:pt idx="741">
                  <c:v>44965</c:v>
                </c:pt>
                <c:pt idx="742">
                  <c:v>44964</c:v>
                </c:pt>
                <c:pt idx="743">
                  <c:v>44963</c:v>
                </c:pt>
                <c:pt idx="744">
                  <c:v>44960</c:v>
                </c:pt>
                <c:pt idx="745">
                  <c:v>44959</c:v>
                </c:pt>
                <c:pt idx="746">
                  <c:v>44958</c:v>
                </c:pt>
                <c:pt idx="747">
                  <c:v>44957</c:v>
                </c:pt>
                <c:pt idx="748">
                  <c:v>44956</c:v>
                </c:pt>
                <c:pt idx="749">
                  <c:v>44953</c:v>
                </c:pt>
                <c:pt idx="750">
                  <c:v>44952</c:v>
                </c:pt>
                <c:pt idx="751">
                  <c:v>44951</c:v>
                </c:pt>
                <c:pt idx="752">
                  <c:v>44950</c:v>
                </c:pt>
                <c:pt idx="753">
                  <c:v>44949</c:v>
                </c:pt>
                <c:pt idx="754">
                  <c:v>44946</c:v>
                </c:pt>
                <c:pt idx="755">
                  <c:v>44945</c:v>
                </c:pt>
                <c:pt idx="756">
                  <c:v>44944</c:v>
                </c:pt>
                <c:pt idx="757">
                  <c:v>44943</c:v>
                </c:pt>
                <c:pt idx="758">
                  <c:v>44939</c:v>
                </c:pt>
                <c:pt idx="759">
                  <c:v>44938</c:v>
                </c:pt>
                <c:pt idx="760">
                  <c:v>44937</c:v>
                </c:pt>
                <c:pt idx="761">
                  <c:v>44936</c:v>
                </c:pt>
                <c:pt idx="762">
                  <c:v>44935</c:v>
                </c:pt>
                <c:pt idx="763">
                  <c:v>44932</c:v>
                </c:pt>
                <c:pt idx="764">
                  <c:v>44931</c:v>
                </c:pt>
                <c:pt idx="765">
                  <c:v>44930</c:v>
                </c:pt>
                <c:pt idx="766">
                  <c:v>44929</c:v>
                </c:pt>
                <c:pt idx="767">
                  <c:v>44925</c:v>
                </c:pt>
                <c:pt idx="768">
                  <c:v>44924</c:v>
                </c:pt>
                <c:pt idx="769">
                  <c:v>44923</c:v>
                </c:pt>
                <c:pt idx="770">
                  <c:v>44922</c:v>
                </c:pt>
                <c:pt idx="771">
                  <c:v>44918</c:v>
                </c:pt>
                <c:pt idx="772">
                  <c:v>44917</c:v>
                </c:pt>
                <c:pt idx="773">
                  <c:v>44916</c:v>
                </c:pt>
                <c:pt idx="774">
                  <c:v>44915</c:v>
                </c:pt>
                <c:pt idx="775">
                  <c:v>44914</c:v>
                </c:pt>
                <c:pt idx="776">
                  <c:v>44911</c:v>
                </c:pt>
                <c:pt idx="777">
                  <c:v>44910</c:v>
                </c:pt>
                <c:pt idx="778">
                  <c:v>44909</c:v>
                </c:pt>
                <c:pt idx="779">
                  <c:v>44908</c:v>
                </c:pt>
                <c:pt idx="780">
                  <c:v>44907</c:v>
                </c:pt>
                <c:pt idx="781">
                  <c:v>44904</c:v>
                </c:pt>
                <c:pt idx="782">
                  <c:v>44903</c:v>
                </c:pt>
                <c:pt idx="783">
                  <c:v>44902</c:v>
                </c:pt>
                <c:pt idx="784">
                  <c:v>44901</c:v>
                </c:pt>
                <c:pt idx="785">
                  <c:v>44900</c:v>
                </c:pt>
                <c:pt idx="786">
                  <c:v>44897</c:v>
                </c:pt>
                <c:pt idx="787">
                  <c:v>44896</c:v>
                </c:pt>
                <c:pt idx="788">
                  <c:v>44895</c:v>
                </c:pt>
                <c:pt idx="789">
                  <c:v>44894</c:v>
                </c:pt>
                <c:pt idx="790">
                  <c:v>44893</c:v>
                </c:pt>
                <c:pt idx="791">
                  <c:v>44890</c:v>
                </c:pt>
                <c:pt idx="792">
                  <c:v>44888</c:v>
                </c:pt>
                <c:pt idx="793">
                  <c:v>44887</c:v>
                </c:pt>
                <c:pt idx="794">
                  <c:v>44886</c:v>
                </c:pt>
                <c:pt idx="795">
                  <c:v>44883</c:v>
                </c:pt>
                <c:pt idx="796">
                  <c:v>44882</c:v>
                </c:pt>
                <c:pt idx="797">
                  <c:v>44881</c:v>
                </c:pt>
                <c:pt idx="798">
                  <c:v>44880</c:v>
                </c:pt>
                <c:pt idx="799">
                  <c:v>44879</c:v>
                </c:pt>
                <c:pt idx="800">
                  <c:v>44876</c:v>
                </c:pt>
                <c:pt idx="801">
                  <c:v>44875</c:v>
                </c:pt>
                <c:pt idx="802">
                  <c:v>44874</c:v>
                </c:pt>
                <c:pt idx="803">
                  <c:v>44873</c:v>
                </c:pt>
                <c:pt idx="804">
                  <c:v>44872</c:v>
                </c:pt>
                <c:pt idx="805">
                  <c:v>44869</c:v>
                </c:pt>
                <c:pt idx="806">
                  <c:v>44868</c:v>
                </c:pt>
                <c:pt idx="807">
                  <c:v>44867</c:v>
                </c:pt>
                <c:pt idx="808">
                  <c:v>44866</c:v>
                </c:pt>
                <c:pt idx="809">
                  <c:v>44865</c:v>
                </c:pt>
                <c:pt idx="810">
                  <c:v>44862</c:v>
                </c:pt>
                <c:pt idx="811">
                  <c:v>44861</c:v>
                </c:pt>
                <c:pt idx="812">
                  <c:v>44860</c:v>
                </c:pt>
                <c:pt idx="813">
                  <c:v>44859</c:v>
                </c:pt>
                <c:pt idx="814">
                  <c:v>44858</c:v>
                </c:pt>
                <c:pt idx="815">
                  <c:v>44855</c:v>
                </c:pt>
                <c:pt idx="816">
                  <c:v>44854</c:v>
                </c:pt>
                <c:pt idx="817">
                  <c:v>44853</c:v>
                </c:pt>
                <c:pt idx="818">
                  <c:v>44852</c:v>
                </c:pt>
                <c:pt idx="819">
                  <c:v>44851</c:v>
                </c:pt>
                <c:pt idx="820">
                  <c:v>44848</c:v>
                </c:pt>
                <c:pt idx="821">
                  <c:v>44847</c:v>
                </c:pt>
                <c:pt idx="822">
                  <c:v>44846</c:v>
                </c:pt>
                <c:pt idx="823">
                  <c:v>44845</c:v>
                </c:pt>
                <c:pt idx="824">
                  <c:v>44844</c:v>
                </c:pt>
                <c:pt idx="825">
                  <c:v>44841</c:v>
                </c:pt>
                <c:pt idx="826">
                  <c:v>44840</c:v>
                </c:pt>
                <c:pt idx="827">
                  <c:v>44839</c:v>
                </c:pt>
                <c:pt idx="828">
                  <c:v>44838</c:v>
                </c:pt>
                <c:pt idx="829">
                  <c:v>44837</c:v>
                </c:pt>
                <c:pt idx="830">
                  <c:v>44834</c:v>
                </c:pt>
                <c:pt idx="831">
                  <c:v>44833</c:v>
                </c:pt>
                <c:pt idx="832">
                  <c:v>44832</c:v>
                </c:pt>
                <c:pt idx="833">
                  <c:v>44831</c:v>
                </c:pt>
                <c:pt idx="834">
                  <c:v>44830</c:v>
                </c:pt>
                <c:pt idx="835">
                  <c:v>44827</c:v>
                </c:pt>
                <c:pt idx="836">
                  <c:v>44826</c:v>
                </c:pt>
                <c:pt idx="837">
                  <c:v>44825</c:v>
                </c:pt>
                <c:pt idx="838">
                  <c:v>44824</c:v>
                </c:pt>
                <c:pt idx="839">
                  <c:v>44823</c:v>
                </c:pt>
                <c:pt idx="840">
                  <c:v>44820</c:v>
                </c:pt>
                <c:pt idx="841">
                  <c:v>44819</c:v>
                </c:pt>
                <c:pt idx="842">
                  <c:v>44818</c:v>
                </c:pt>
                <c:pt idx="843">
                  <c:v>44817</c:v>
                </c:pt>
                <c:pt idx="844">
                  <c:v>44816</c:v>
                </c:pt>
                <c:pt idx="845">
                  <c:v>44813</c:v>
                </c:pt>
                <c:pt idx="846">
                  <c:v>44812</c:v>
                </c:pt>
                <c:pt idx="847">
                  <c:v>44811</c:v>
                </c:pt>
                <c:pt idx="848">
                  <c:v>44810</c:v>
                </c:pt>
                <c:pt idx="849">
                  <c:v>44806</c:v>
                </c:pt>
                <c:pt idx="850">
                  <c:v>44805</c:v>
                </c:pt>
                <c:pt idx="851">
                  <c:v>44804</c:v>
                </c:pt>
                <c:pt idx="852">
                  <c:v>44803</c:v>
                </c:pt>
                <c:pt idx="853">
                  <c:v>44802</c:v>
                </c:pt>
                <c:pt idx="854">
                  <c:v>44799</c:v>
                </c:pt>
                <c:pt idx="855">
                  <c:v>44798</c:v>
                </c:pt>
                <c:pt idx="856">
                  <c:v>44797</c:v>
                </c:pt>
                <c:pt idx="857">
                  <c:v>44796</c:v>
                </c:pt>
                <c:pt idx="858">
                  <c:v>44795</c:v>
                </c:pt>
                <c:pt idx="859">
                  <c:v>44792</c:v>
                </c:pt>
                <c:pt idx="860">
                  <c:v>44791</c:v>
                </c:pt>
                <c:pt idx="861">
                  <c:v>44790</c:v>
                </c:pt>
                <c:pt idx="862">
                  <c:v>44789</c:v>
                </c:pt>
                <c:pt idx="863">
                  <c:v>44788</c:v>
                </c:pt>
                <c:pt idx="864">
                  <c:v>44785</c:v>
                </c:pt>
                <c:pt idx="865">
                  <c:v>44784</c:v>
                </c:pt>
                <c:pt idx="866">
                  <c:v>44783</c:v>
                </c:pt>
                <c:pt idx="867">
                  <c:v>44782</c:v>
                </c:pt>
                <c:pt idx="868">
                  <c:v>44781</c:v>
                </c:pt>
                <c:pt idx="869">
                  <c:v>44778</c:v>
                </c:pt>
                <c:pt idx="870">
                  <c:v>44777</c:v>
                </c:pt>
                <c:pt idx="871">
                  <c:v>44776</c:v>
                </c:pt>
                <c:pt idx="872">
                  <c:v>44775</c:v>
                </c:pt>
                <c:pt idx="873">
                  <c:v>44774</c:v>
                </c:pt>
                <c:pt idx="874">
                  <c:v>44771</c:v>
                </c:pt>
                <c:pt idx="875">
                  <c:v>44770</c:v>
                </c:pt>
                <c:pt idx="876">
                  <c:v>44769</c:v>
                </c:pt>
                <c:pt idx="877">
                  <c:v>44768</c:v>
                </c:pt>
                <c:pt idx="878">
                  <c:v>44767</c:v>
                </c:pt>
                <c:pt idx="879">
                  <c:v>44764</c:v>
                </c:pt>
                <c:pt idx="880">
                  <c:v>44763</c:v>
                </c:pt>
                <c:pt idx="881">
                  <c:v>44762</c:v>
                </c:pt>
                <c:pt idx="882">
                  <c:v>44761</c:v>
                </c:pt>
                <c:pt idx="883">
                  <c:v>44760</c:v>
                </c:pt>
                <c:pt idx="884">
                  <c:v>44757</c:v>
                </c:pt>
                <c:pt idx="885">
                  <c:v>44756</c:v>
                </c:pt>
                <c:pt idx="886">
                  <c:v>44755</c:v>
                </c:pt>
                <c:pt idx="887">
                  <c:v>44754</c:v>
                </c:pt>
                <c:pt idx="888">
                  <c:v>44753</c:v>
                </c:pt>
                <c:pt idx="889">
                  <c:v>44750</c:v>
                </c:pt>
                <c:pt idx="890">
                  <c:v>44749</c:v>
                </c:pt>
                <c:pt idx="891">
                  <c:v>44748</c:v>
                </c:pt>
                <c:pt idx="892">
                  <c:v>44747</c:v>
                </c:pt>
                <c:pt idx="893">
                  <c:v>44743</c:v>
                </c:pt>
                <c:pt idx="894">
                  <c:v>44742</c:v>
                </c:pt>
                <c:pt idx="895">
                  <c:v>44741</c:v>
                </c:pt>
                <c:pt idx="896">
                  <c:v>44740</c:v>
                </c:pt>
                <c:pt idx="897">
                  <c:v>44739</c:v>
                </c:pt>
                <c:pt idx="898">
                  <c:v>44736</c:v>
                </c:pt>
                <c:pt idx="899">
                  <c:v>44735</c:v>
                </c:pt>
                <c:pt idx="900">
                  <c:v>44734</c:v>
                </c:pt>
                <c:pt idx="901">
                  <c:v>44733</c:v>
                </c:pt>
                <c:pt idx="902">
                  <c:v>44729</c:v>
                </c:pt>
                <c:pt idx="903">
                  <c:v>44728</c:v>
                </c:pt>
                <c:pt idx="904">
                  <c:v>44727</c:v>
                </c:pt>
                <c:pt idx="905">
                  <c:v>44726</c:v>
                </c:pt>
                <c:pt idx="906">
                  <c:v>44725</c:v>
                </c:pt>
                <c:pt idx="907">
                  <c:v>44722</c:v>
                </c:pt>
                <c:pt idx="908">
                  <c:v>44721</c:v>
                </c:pt>
                <c:pt idx="909">
                  <c:v>44720</c:v>
                </c:pt>
                <c:pt idx="910">
                  <c:v>44719</c:v>
                </c:pt>
                <c:pt idx="911">
                  <c:v>44718</c:v>
                </c:pt>
                <c:pt idx="912">
                  <c:v>44715</c:v>
                </c:pt>
                <c:pt idx="913">
                  <c:v>44714</c:v>
                </c:pt>
                <c:pt idx="914">
                  <c:v>44713</c:v>
                </c:pt>
                <c:pt idx="915">
                  <c:v>44712</c:v>
                </c:pt>
                <c:pt idx="916">
                  <c:v>44708</c:v>
                </c:pt>
                <c:pt idx="917">
                  <c:v>44707</c:v>
                </c:pt>
                <c:pt idx="918">
                  <c:v>44706</c:v>
                </c:pt>
                <c:pt idx="919">
                  <c:v>44705</c:v>
                </c:pt>
                <c:pt idx="920">
                  <c:v>44704</c:v>
                </c:pt>
                <c:pt idx="921">
                  <c:v>44701</c:v>
                </c:pt>
                <c:pt idx="922">
                  <c:v>44700</c:v>
                </c:pt>
                <c:pt idx="923">
                  <c:v>44699</c:v>
                </c:pt>
                <c:pt idx="924">
                  <c:v>44698</c:v>
                </c:pt>
                <c:pt idx="925">
                  <c:v>44697</c:v>
                </c:pt>
                <c:pt idx="926">
                  <c:v>44694</c:v>
                </c:pt>
                <c:pt idx="927">
                  <c:v>44693</c:v>
                </c:pt>
                <c:pt idx="928">
                  <c:v>44692</c:v>
                </c:pt>
                <c:pt idx="929">
                  <c:v>44691</c:v>
                </c:pt>
                <c:pt idx="930">
                  <c:v>44690</c:v>
                </c:pt>
                <c:pt idx="931">
                  <c:v>44687</c:v>
                </c:pt>
                <c:pt idx="932">
                  <c:v>44686</c:v>
                </c:pt>
                <c:pt idx="933">
                  <c:v>44685</c:v>
                </c:pt>
                <c:pt idx="934">
                  <c:v>44684</c:v>
                </c:pt>
                <c:pt idx="935">
                  <c:v>44683</c:v>
                </c:pt>
                <c:pt idx="936">
                  <c:v>44680</c:v>
                </c:pt>
                <c:pt idx="937">
                  <c:v>44679</c:v>
                </c:pt>
                <c:pt idx="938">
                  <c:v>44678</c:v>
                </c:pt>
                <c:pt idx="939">
                  <c:v>44677</c:v>
                </c:pt>
                <c:pt idx="940">
                  <c:v>44676</c:v>
                </c:pt>
                <c:pt idx="941">
                  <c:v>44673</c:v>
                </c:pt>
                <c:pt idx="942">
                  <c:v>44672</c:v>
                </c:pt>
                <c:pt idx="943">
                  <c:v>44671</c:v>
                </c:pt>
                <c:pt idx="944">
                  <c:v>44670</c:v>
                </c:pt>
                <c:pt idx="945">
                  <c:v>44669</c:v>
                </c:pt>
                <c:pt idx="946">
                  <c:v>44665</c:v>
                </c:pt>
                <c:pt idx="947">
                  <c:v>44664</c:v>
                </c:pt>
                <c:pt idx="948">
                  <c:v>44663</c:v>
                </c:pt>
                <c:pt idx="949">
                  <c:v>44662</c:v>
                </c:pt>
                <c:pt idx="950">
                  <c:v>44659</c:v>
                </c:pt>
                <c:pt idx="951">
                  <c:v>44658</c:v>
                </c:pt>
                <c:pt idx="952">
                  <c:v>44657</c:v>
                </c:pt>
                <c:pt idx="953">
                  <c:v>44656</c:v>
                </c:pt>
                <c:pt idx="954">
                  <c:v>44655</c:v>
                </c:pt>
                <c:pt idx="955">
                  <c:v>44652</c:v>
                </c:pt>
                <c:pt idx="956">
                  <c:v>44651</c:v>
                </c:pt>
                <c:pt idx="957">
                  <c:v>44650</c:v>
                </c:pt>
                <c:pt idx="958">
                  <c:v>44649</c:v>
                </c:pt>
                <c:pt idx="959">
                  <c:v>44648</c:v>
                </c:pt>
                <c:pt idx="960">
                  <c:v>44645</c:v>
                </c:pt>
                <c:pt idx="961">
                  <c:v>44644</c:v>
                </c:pt>
                <c:pt idx="962">
                  <c:v>44643</c:v>
                </c:pt>
                <c:pt idx="963">
                  <c:v>44642</c:v>
                </c:pt>
                <c:pt idx="964">
                  <c:v>44641</c:v>
                </c:pt>
                <c:pt idx="965">
                  <c:v>44638</c:v>
                </c:pt>
                <c:pt idx="966">
                  <c:v>44637</c:v>
                </c:pt>
                <c:pt idx="967">
                  <c:v>44636</c:v>
                </c:pt>
                <c:pt idx="968">
                  <c:v>44635</c:v>
                </c:pt>
                <c:pt idx="969">
                  <c:v>44634</c:v>
                </c:pt>
                <c:pt idx="970">
                  <c:v>44631</c:v>
                </c:pt>
                <c:pt idx="971">
                  <c:v>44630</c:v>
                </c:pt>
                <c:pt idx="972">
                  <c:v>44629</c:v>
                </c:pt>
                <c:pt idx="973">
                  <c:v>44628</c:v>
                </c:pt>
                <c:pt idx="974">
                  <c:v>44627</c:v>
                </c:pt>
                <c:pt idx="975">
                  <c:v>44624</c:v>
                </c:pt>
                <c:pt idx="976">
                  <c:v>44623</c:v>
                </c:pt>
                <c:pt idx="977">
                  <c:v>44622</c:v>
                </c:pt>
                <c:pt idx="978">
                  <c:v>44621</c:v>
                </c:pt>
                <c:pt idx="979">
                  <c:v>44620</c:v>
                </c:pt>
                <c:pt idx="980">
                  <c:v>44617</c:v>
                </c:pt>
                <c:pt idx="981">
                  <c:v>44616</c:v>
                </c:pt>
                <c:pt idx="982">
                  <c:v>44615</c:v>
                </c:pt>
                <c:pt idx="983">
                  <c:v>44614</c:v>
                </c:pt>
                <c:pt idx="984">
                  <c:v>44610</c:v>
                </c:pt>
                <c:pt idx="985">
                  <c:v>44609</c:v>
                </c:pt>
                <c:pt idx="986">
                  <c:v>44608</c:v>
                </c:pt>
                <c:pt idx="987">
                  <c:v>44607</c:v>
                </c:pt>
                <c:pt idx="988">
                  <c:v>44606</c:v>
                </c:pt>
                <c:pt idx="989">
                  <c:v>44603</c:v>
                </c:pt>
                <c:pt idx="990">
                  <c:v>44602</c:v>
                </c:pt>
                <c:pt idx="991">
                  <c:v>44601</c:v>
                </c:pt>
                <c:pt idx="992">
                  <c:v>44600</c:v>
                </c:pt>
                <c:pt idx="993">
                  <c:v>44599</c:v>
                </c:pt>
                <c:pt idx="994">
                  <c:v>44596</c:v>
                </c:pt>
                <c:pt idx="995">
                  <c:v>44595</c:v>
                </c:pt>
                <c:pt idx="996">
                  <c:v>44594</c:v>
                </c:pt>
                <c:pt idx="997">
                  <c:v>44593</c:v>
                </c:pt>
                <c:pt idx="998">
                  <c:v>44592</c:v>
                </c:pt>
                <c:pt idx="999">
                  <c:v>44589</c:v>
                </c:pt>
                <c:pt idx="1000">
                  <c:v>44588</c:v>
                </c:pt>
                <c:pt idx="1001">
                  <c:v>44587</c:v>
                </c:pt>
                <c:pt idx="1002">
                  <c:v>44586</c:v>
                </c:pt>
                <c:pt idx="1003">
                  <c:v>44585</c:v>
                </c:pt>
                <c:pt idx="1004">
                  <c:v>44582</c:v>
                </c:pt>
                <c:pt idx="1005">
                  <c:v>44581</c:v>
                </c:pt>
                <c:pt idx="1006">
                  <c:v>44580</c:v>
                </c:pt>
                <c:pt idx="1007">
                  <c:v>44579</c:v>
                </c:pt>
                <c:pt idx="1008">
                  <c:v>44575</c:v>
                </c:pt>
                <c:pt idx="1009">
                  <c:v>44574</c:v>
                </c:pt>
                <c:pt idx="1010">
                  <c:v>44573</c:v>
                </c:pt>
                <c:pt idx="1011">
                  <c:v>44572</c:v>
                </c:pt>
                <c:pt idx="1012">
                  <c:v>44571</c:v>
                </c:pt>
                <c:pt idx="1013">
                  <c:v>44568</c:v>
                </c:pt>
                <c:pt idx="1014">
                  <c:v>44567</c:v>
                </c:pt>
                <c:pt idx="1015">
                  <c:v>44566</c:v>
                </c:pt>
                <c:pt idx="1016">
                  <c:v>44565</c:v>
                </c:pt>
                <c:pt idx="1017">
                  <c:v>44564</c:v>
                </c:pt>
                <c:pt idx="1018">
                  <c:v>44561</c:v>
                </c:pt>
                <c:pt idx="1019">
                  <c:v>44560</c:v>
                </c:pt>
                <c:pt idx="1020">
                  <c:v>44559</c:v>
                </c:pt>
                <c:pt idx="1021">
                  <c:v>44558</c:v>
                </c:pt>
                <c:pt idx="1022">
                  <c:v>44557</c:v>
                </c:pt>
                <c:pt idx="1023">
                  <c:v>44553</c:v>
                </c:pt>
                <c:pt idx="1024">
                  <c:v>44552</c:v>
                </c:pt>
                <c:pt idx="1025">
                  <c:v>44551</c:v>
                </c:pt>
                <c:pt idx="1026">
                  <c:v>44550</c:v>
                </c:pt>
                <c:pt idx="1027">
                  <c:v>44547</c:v>
                </c:pt>
                <c:pt idx="1028">
                  <c:v>44546</c:v>
                </c:pt>
                <c:pt idx="1029">
                  <c:v>44545</c:v>
                </c:pt>
                <c:pt idx="1030">
                  <c:v>44544</c:v>
                </c:pt>
                <c:pt idx="1031">
                  <c:v>44543</c:v>
                </c:pt>
                <c:pt idx="1032">
                  <c:v>44540</c:v>
                </c:pt>
                <c:pt idx="1033">
                  <c:v>44539</c:v>
                </c:pt>
                <c:pt idx="1034">
                  <c:v>44538</c:v>
                </c:pt>
                <c:pt idx="1035">
                  <c:v>44537</c:v>
                </c:pt>
                <c:pt idx="1036">
                  <c:v>44536</c:v>
                </c:pt>
                <c:pt idx="1037">
                  <c:v>44533</c:v>
                </c:pt>
                <c:pt idx="1038">
                  <c:v>44532</c:v>
                </c:pt>
                <c:pt idx="1039">
                  <c:v>44531</c:v>
                </c:pt>
                <c:pt idx="1040">
                  <c:v>44530</c:v>
                </c:pt>
                <c:pt idx="1041">
                  <c:v>44529</c:v>
                </c:pt>
                <c:pt idx="1042">
                  <c:v>44526</c:v>
                </c:pt>
                <c:pt idx="1043">
                  <c:v>44524</c:v>
                </c:pt>
                <c:pt idx="1044">
                  <c:v>44523</c:v>
                </c:pt>
                <c:pt idx="1045">
                  <c:v>44522</c:v>
                </c:pt>
                <c:pt idx="1046">
                  <c:v>44519</c:v>
                </c:pt>
                <c:pt idx="1047">
                  <c:v>44518</c:v>
                </c:pt>
                <c:pt idx="1048">
                  <c:v>44517</c:v>
                </c:pt>
                <c:pt idx="1049">
                  <c:v>44516</c:v>
                </c:pt>
                <c:pt idx="1050">
                  <c:v>44515</c:v>
                </c:pt>
                <c:pt idx="1051">
                  <c:v>44512</c:v>
                </c:pt>
                <c:pt idx="1052">
                  <c:v>44511</c:v>
                </c:pt>
                <c:pt idx="1053">
                  <c:v>44510</c:v>
                </c:pt>
                <c:pt idx="1054">
                  <c:v>44509</c:v>
                </c:pt>
                <c:pt idx="1055">
                  <c:v>44508</c:v>
                </c:pt>
                <c:pt idx="1056">
                  <c:v>44505</c:v>
                </c:pt>
                <c:pt idx="1057">
                  <c:v>44504</c:v>
                </c:pt>
                <c:pt idx="1058">
                  <c:v>44503</c:v>
                </c:pt>
                <c:pt idx="1059">
                  <c:v>44502</c:v>
                </c:pt>
                <c:pt idx="1060">
                  <c:v>44501</c:v>
                </c:pt>
                <c:pt idx="1061">
                  <c:v>44498</c:v>
                </c:pt>
                <c:pt idx="1062">
                  <c:v>44497</c:v>
                </c:pt>
                <c:pt idx="1063">
                  <c:v>44496</c:v>
                </c:pt>
                <c:pt idx="1064">
                  <c:v>44495</c:v>
                </c:pt>
                <c:pt idx="1065">
                  <c:v>44494</c:v>
                </c:pt>
                <c:pt idx="1066">
                  <c:v>44491</c:v>
                </c:pt>
                <c:pt idx="1067">
                  <c:v>44490</c:v>
                </c:pt>
                <c:pt idx="1068">
                  <c:v>44489</c:v>
                </c:pt>
                <c:pt idx="1069">
                  <c:v>44488</c:v>
                </c:pt>
                <c:pt idx="1070">
                  <c:v>44487</c:v>
                </c:pt>
                <c:pt idx="1071">
                  <c:v>44484</c:v>
                </c:pt>
                <c:pt idx="1072">
                  <c:v>44483</c:v>
                </c:pt>
                <c:pt idx="1073">
                  <c:v>44482</c:v>
                </c:pt>
                <c:pt idx="1074">
                  <c:v>44481</c:v>
                </c:pt>
                <c:pt idx="1075">
                  <c:v>44480</c:v>
                </c:pt>
                <c:pt idx="1076">
                  <c:v>44477</c:v>
                </c:pt>
                <c:pt idx="1077">
                  <c:v>44476</c:v>
                </c:pt>
                <c:pt idx="1078">
                  <c:v>44475</c:v>
                </c:pt>
                <c:pt idx="1079">
                  <c:v>44474</c:v>
                </c:pt>
                <c:pt idx="1080">
                  <c:v>44473</c:v>
                </c:pt>
                <c:pt idx="1081">
                  <c:v>44470</c:v>
                </c:pt>
                <c:pt idx="1082">
                  <c:v>44469</c:v>
                </c:pt>
                <c:pt idx="1083">
                  <c:v>44468</c:v>
                </c:pt>
                <c:pt idx="1084">
                  <c:v>44467</c:v>
                </c:pt>
                <c:pt idx="1085">
                  <c:v>44466</c:v>
                </c:pt>
                <c:pt idx="1086">
                  <c:v>44463</c:v>
                </c:pt>
                <c:pt idx="1087">
                  <c:v>44462</c:v>
                </c:pt>
                <c:pt idx="1088">
                  <c:v>44461</c:v>
                </c:pt>
                <c:pt idx="1089">
                  <c:v>44460</c:v>
                </c:pt>
                <c:pt idx="1090">
                  <c:v>44459</c:v>
                </c:pt>
                <c:pt idx="1091">
                  <c:v>44456</c:v>
                </c:pt>
                <c:pt idx="1092">
                  <c:v>44455</c:v>
                </c:pt>
                <c:pt idx="1093">
                  <c:v>44454</c:v>
                </c:pt>
                <c:pt idx="1094">
                  <c:v>44453</c:v>
                </c:pt>
                <c:pt idx="1095">
                  <c:v>44452</c:v>
                </c:pt>
                <c:pt idx="1096">
                  <c:v>44449</c:v>
                </c:pt>
                <c:pt idx="1097">
                  <c:v>44448</c:v>
                </c:pt>
                <c:pt idx="1098">
                  <c:v>44447</c:v>
                </c:pt>
                <c:pt idx="1099">
                  <c:v>44446</c:v>
                </c:pt>
                <c:pt idx="1100">
                  <c:v>44442</c:v>
                </c:pt>
                <c:pt idx="1101">
                  <c:v>44441</c:v>
                </c:pt>
                <c:pt idx="1102">
                  <c:v>44440</c:v>
                </c:pt>
                <c:pt idx="1103">
                  <c:v>44439</c:v>
                </c:pt>
                <c:pt idx="1104">
                  <c:v>44438</c:v>
                </c:pt>
                <c:pt idx="1105">
                  <c:v>44435</c:v>
                </c:pt>
                <c:pt idx="1106">
                  <c:v>44434</c:v>
                </c:pt>
                <c:pt idx="1107">
                  <c:v>44433</c:v>
                </c:pt>
                <c:pt idx="1108">
                  <c:v>44432</c:v>
                </c:pt>
                <c:pt idx="1109">
                  <c:v>44431</c:v>
                </c:pt>
                <c:pt idx="1110">
                  <c:v>44428</c:v>
                </c:pt>
                <c:pt idx="1111">
                  <c:v>44427</c:v>
                </c:pt>
                <c:pt idx="1112">
                  <c:v>44426</c:v>
                </c:pt>
                <c:pt idx="1113">
                  <c:v>44425</c:v>
                </c:pt>
                <c:pt idx="1114">
                  <c:v>44424</c:v>
                </c:pt>
                <c:pt idx="1115">
                  <c:v>44421</c:v>
                </c:pt>
                <c:pt idx="1116">
                  <c:v>44420</c:v>
                </c:pt>
                <c:pt idx="1117">
                  <c:v>44419</c:v>
                </c:pt>
                <c:pt idx="1118">
                  <c:v>44418</c:v>
                </c:pt>
                <c:pt idx="1119">
                  <c:v>44417</c:v>
                </c:pt>
                <c:pt idx="1120">
                  <c:v>44414</c:v>
                </c:pt>
                <c:pt idx="1121">
                  <c:v>44413</c:v>
                </c:pt>
                <c:pt idx="1122">
                  <c:v>44412</c:v>
                </c:pt>
                <c:pt idx="1123">
                  <c:v>44411</c:v>
                </c:pt>
                <c:pt idx="1124">
                  <c:v>44410</c:v>
                </c:pt>
                <c:pt idx="1125">
                  <c:v>44407</c:v>
                </c:pt>
                <c:pt idx="1126">
                  <c:v>44406</c:v>
                </c:pt>
                <c:pt idx="1127">
                  <c:v>44405</c:v>
                </c:pt>
                <c:pt idx="1128">
                  <c:v>44404</c:v>
                </c:pt>
                <c:pt idx="1129">
                  <c:v>44403</c:v>
                </c:pt>
                <c:pt idx="1130">
                  <c:v>44400</c:v>
                </c:pt>
                <c:pt idx="1131">
                  <c:v>44399</c:v>
                </c:pt>
                <c:pt idx="1132">
                  <c:v>44398</c:v>
                </c:pt>
                <c:pt idx="1133">
                  <c:v>44397</c:v>
                </c:pt>
                <c:pt idx="1134">
                  <c:v>44396</c:v>
                </c:pt>
                <c:pt idx="1135">
                  <c:v>44393</c:v>
                </c:pt>
                <c:pt idx="1136">
                  <c:v>44392</c:v>
                </c:pt>
                <c:pt idx="1137">
                  <c:v>44391</c:v>
                </c:pt>
                <c:pt idx="1138">
                  <c:v>44390</c:v>
                </c:pt>
                <c:pt idx="1139">
                  <c:v>44389</c:v>
                </c:pt>
                <c:pt idx="1140">
                  <c:v>44386</c:v>
                </c:pt>
                <c:pt idx="1141">
                  <c:v>44385</c:v>
                </c:pt>
                <c:pt idx="1142">
                  <c:v>44384</c:v>
                </c:pt>
                <c:pt idx="1143">
                  <c:v>44383</c:v>
                </c:pt>
                <c:pt idx="1144">
                  <c:v>44379</c:v>
                </c:pt>
                <c:pt idx="1145">
                  <c:v>44378</c:v>
                </c:pt>
                <c:pt idx="1146">
                  <c:v>44377</c:v>
                </c:pt>
                <c:pt idx="1147">
                  <c:v>44376</c:v>
                </c:pt>
                <c:pt idx="1148">
                  <c:v>44375</c:v>
                </c:pt>
                <c:pt idx="1149">
                  <c:v>44372</c:v>
                </c:pt>
                <c:pt idx="1150">
                  <c:v>44371</c:v>
                </c:pt>
                <c:pt idx="1151">
                  <c:v>44370</c:v>
                </c:pt>
                <c:pt idx="1152">
                  <c:v>44369</c:v>
                </c:pt>
                <c:pt idx="1153">
                  <c:v>44368</c:v>
                </c:pt>
                <c:pt idx="1154">
                  <c:v>44365</c:v>
                </c:pt>
                <c:pt idx="1155">
                  <c:v>44364</c:v>
                </c:pt>
                <c:pt idx="1156">
                  <c:v>44363</c:v>
                </c:pt>
                <c:pt idx="1157">
                  <c:v>44362</c:v>
                </c:pt>
                <c:pt idx="1158">
                  <c:v>44361</c:v>
                </c:pt>
                <c:pt idx="1159">
                  <c:v>44358</c:v>
                </c:pt>
                <c:pt idx="1160">
                  <c:v>44357</c:v>
                </c:pt>
                <c:pt idx="1161">
                  <c:v>44356</c:v>
                </c:pt>
                <c:pt idx="1162">
                  <c:v>44355</c:v>
                </c:pt>
                <c:pt idx="1163">
                  <c:v>44354</c:v>
                </c:pt>
                <c:pt idx="1164">
                  <c:v>44351</c:v>
                </c:pt>
                <c:pt idx="1165">
                  <c:v>44350</c:v>
                </c:pt>
                <c:pt idx="1166">
                  <c:v>44349</c:v>
                </c:pt>
                <c:pt idx="1167">
                  <c:v>44348</c:v>
                </c:pt>
                <c:pt idx="1168">
                  <c:v>44344</c:v>
                </c:pt>
                <c:pt idx="1169">
                  <c:v>44343</c:v>
                </c:pt>
                <c:pt idx="1170">
                  <c:v>44342</c:v>
                </c:pt>
                <c:pt idx="1171">
                  <c:v>44341</c:v>
                </c:pt>
                <c:pt idx="1172">
                  <c:v>44340</c:v>
                </c:pt>
                <c:pt idx="1173">
                  <c:v>44337</c:v>
                </c:pt>
                <c:pt idx="1174">
                  <c:v>44336</c:v>
                </c:pt>
                <c:pt idx="1175">
                  <c:v>44335</c:v>
                </c:pt>
                <c:pt idx="1176">
                  <c:v>44334</c:v>
                </c:pt>
                <c:pt idx="1177">
                  <c:v>44333</c:v>
                </c:pt>
                <c:pt idx="1178">
                  <c:v>44330</c:v>
                </c:pt>
                <c:pt idx="1179">
                  <c:v>44329</c:v>
                </c:pt>
                <c:pt idx="1180">
                  <c:v>44328</c:v>
                </c:pt>
                <c:pt idx="1181">
                  <c:v>44327</c:v>
                </c:pt>
                <c:pt idx="1182">
                  <c:v>44326</c:v>
                </c:pt>
                <c:pt idx="1183">
                  <c:v>44323</c:v>
                </c:pt>
                <c:pt idx="1184">
                  <c:v>44322</c:v>
                </c:pt>
                <c:pt idx="1185">
                  <c:v>44321</c:v>
                </c:pt>
                <c:pt idx="1186">
                  <c:v>44320</c:v>
                </c:pt>
                <c:pt idx="1187">
                  <c:v>44319</c:v>
                </c:pt>
                <c:pt idx="1188">
                  <c:v>44316</c:v>
                </c:pt>
                <c:pt idx="1189">
                  <c:v>44315</c:v>
                </c:pt>
                <c:pt idx="1190">
                  <c:v>44314</c:v>
                </c:pt>
                <c:pt idx="1191">
                  <c:v>44313</c:v>
                </c:pt>
                <c:pt idx="1192">
                  <c:v>44312</c:v>
                </c:pt>
                <c:pt idx="1193">
                  <c:v>44309</c:v>
                </c:pt>
                <c:pt idx="1194">
                  <c:v>44308</c:v>
                </c:pt>
                <c:pt idx="1195">
                  <c:v>44307</c:v>
                </c:pt>
                <c:pt idx="1196">
                  <c:v>44306</c:v>
                </c:pt>
                <c:pt idx="1197">
                  <c:v>44305</c:v>
                </c:pt>
                <c:pt idx="1198">
                  <c:v>44302</c:v>
                </c:pt>
                <c:pt idx="1199">
                  <c:v>44301</c:v>
                </c:pt>
                <c:pt idx="1200">
                  <c:v>44300</c:v>
                </c:pt>
                <c:pt idx="1201">
                  <c:v>44299</c:v>
                </c:pt>
                <c:pt idx="1202">
                  <c:v>44298</c:v>
                </c:pt>
                <c:pt idx="1203">
                  <c:v>44295</c:v>
                </c:pt>
                <c:pt idx="1204">
                  <c:v>44294</c:v>
                </c:pt>
                <c:pt idx="1205">
                  <c:v>44293</c:v>
                </c:pt>
                <c:pt idx="1206">
                  <c:v>44292</c:v>
                </c:pt>
                <c:pt idx="1207">
                  <c:v>44291</c:v>
                </c:pt>
                <c:pt idx="1208">
                  <c:v>44287</c:v>
                </c:pt>
                <c:pt idx="1209">
                  <c:v>44286</c:v>
                </c:pt>
                <c:pt idx="1210">
                  <c:v>44285</c:v>
                </c:pt>
                <c:pt idx="1211">
                  <c:v>44284</c:v>
                </c:pt>
                <c:pt idx="1212">
                  <c:v>44281</c:v>
                </c:pt>
                <c:pt idx="1213">
                  <c:v>44280</c:v>
                </c:pt>
                <c:pt idx="1214">
                  <c:v>44279</c:v>
                </c:pt>
                <c:pt idx="1215">
                  <c:v>44278</c:v>
                </c:pt>
                <c:pt idx="1216">
                  <c:v>44277</c:v>
                </c:pt>
                <c:pt idx="1217">
                  <c:v>44274</c:v>
                </c:pt>
                <c:pt idx="1218">
                  <c:v>44273</c:v>
                </c:pt>
                <c:pt idx="1219">
                  <c:v>44272</c:v>
                </c:pt>
                <c:pt idx="1220">
                  <c:v>44271</c:v>
                </c:pt>
                <c:pt idx="1221">
                  <c:v>44270</c:v>
                </c:pt>
                <c:pt idx="1222">
                  <c:v>44267</c:v>
                </c:pt>
                <c:pt idx="1223">
                  <c:v>44266</c:v>
                </c:pt>
                <c:pt idx="1224">
                  <c:v>44265</c:v>
                </c:pt>
                <c:pt idx="1225">
                  <c:v>44264</c:v>
                </c:pt>
                <c:pt idx="1226">
                  <c:v>44263</c:v>
                </c:pt>
                <c:pt idx="1227">
                  <c:v>44260</c:v>
                </c:pt>
                <c:pt idx="1228">
                  <c:v>44259</c:v>
                </c:pt>
                <c:pt idx="1229">
                  <c:v>44258</c:v>
                </c:pt>
                <c:pt idx="1230">
                  <c:v>44257</c:v>
                </c:pt>
                <c:pt idx="1231">
                  <c:v>44256</c:v>
                </c:pt>
                <c:pt idx="1232">
                  <c:v>44253</c:v>
                </c:pt>
                <c:pt idx="1233">
                  <c:v>44252</c:v>
                </c:pt>
                <c:pt idx="1234">
                  <c:v>44251</c:v>
                </c:pt>
                <c:pt idx="1235">
                  <c:v>44250</c:v>
                </c:pt>
                <c:pt idx="1236">
                  <c:v>44249</c:v>
                </c:pt>
                <c:pt idx="1237">
                  <c:v>44246</c:v>
                </c:pt>
                <c:pt idx="1238">
                  <c:v>44245</c:v>
                </c:pt>
                <c:pt idx="1239">
                  <c:v>44244</c:v>
                </c:pt>
                <c:pt idx="1240">
                  <c:v>44243</c:v>
                </c:pt>
                <c:pt idx="1241">
                  <c:v>44239</c:v>
                </c:pt>
                <c:pt idx="1242">
                  <c:v>44238</c:v>
                </c:pt>
                <c:pt idx="1243">
                  <c:v>44237</c:v>
                </c:pt>
                <c:pt idx="1244">
                  <c:v>44236</c:v>
                </c:pt>
                <c:pt idx="1245">
                  <c:v>44235</c:v>
                </c:pt>
                <c:pt idx="1246">
                  <c:v>44232</c:v>
                </c:pt>
                <c:pt idx="1247">
                  <c:v>44231</c:v>
                </c:pt>
                <c:pt idx="1248">
                  <c:v>44230</c:v>
                </c:pt>
                <c:pt idx="1249">
                  <c:v>44229</c:v>
                </c:pt>
                <c:pt idx="1250">
                  <c:v>44228</c:v>
                </c:pt>
                <c:pt idx="1251">
                  <c:v>44225</c:v>
                </c:pt>
                <c:pt idx="1252">
                  <c:v>44224</c:v>
                </c:pt>
              </c:numCache>
            </c:numRef>
          </c:cat>
          <c:val>
            <c:numRef>
              <c:f>'Share Price Performance'!$AL$3:$AL$1255</c:f>
              <c:numCache>
                <c:formatCode>0.00%</c:formatCode>
                <c:ptCount val="1253"/>
                <c:pt idx="0">
                  <c:v>-0.26200000000000001</c:v>
                </c:pt>
                <c:pt idx="1">
                  <c:v>-0.25927999999999995</c:v>
                </c:pt>
                <c:pt idx="2">
                  <c:v>-0.24151999999999998</c:v>
                </c:pt>
                <c:pt idx="3">
                  <c:v>-0.22272000000000003</c:v>
                </c:pt>
                <c:pt idx="4">
                  <c:v>-0.20703999999999997</c:v>
                </c:pt>
                <c:pt idx="5">
                  <c:v>-0.19384000000000004</c:v>
                </c:pt>
                <c:pt idx="6">
                  <c:v>-0.20055999999999993</c:v>
                </c:pt>
                <c:pt idx="7">
                  <c:v>-0.21239999999999998</c:v>
                </c:pt>
                <c:pt idx="8">
                  <c:v>-0.22624</c:v>
                </c:pt>
                <c:pt idx="9">
                  <c:v>-0.25367999999999996</c:v>
                </c:pt>
                <c:pt idx="10">
                  <c:v>-0.2656</c:v>
                </c:pt>
                <c:pt idx="11">
                  <c:v>-0.27560000000000001</c:v>
                </c:pt>
                <c:pt idx="12">
                  <c:v>-0.28144000000000008</c:v>
                </c:pt>
                <c:pt idx="13">
                  <c:v>-0.33191999999999994</c:v>
                </c:pt>
                <c:pt idx="14">
                  <c:v>-0.33224000000000004</c:v>
                </c:pt>
                <c:pt idx="15">
                  <c:v>-0.35064000000000001</c:v>
                </c:pt>
                <c:pt idx="16">
                  <c:v>-0.3604</c:v>
                </c:pt>
                <c:pt idx="17">
                  <c:v>-0.34464</c:v>
                </c:pt>
                <c:pt idx="18">
                  <c:v>-0.32991999999999994</c:v>
                </c:pt>
                <c:pt idx="19">
                  <c:v>-0.31912000000000001</c:v>
                </c:pt>
                <c:pt idx="20">
                  <c:v>-0.32039999999999996</c:v>
                </c:pt>
                <c:pt idx="21">
                  <c:v>-0.33176</c:v>
                </c:pt>
                <c:pt idx="22">
                  <c:v>-0.31432000000000004</c:v>
                </c:pt>
                <c:pt idx="23">
                  <c:v>-0.30903999999999998</c:v>
                </c:pt>
                <c:pt idx="24">
                  <c:v>-0.34167999999999993</c:v>
                </c:pt>
                <c:pt idx="25">
                  <c:v>-0.34655999999999992</c:v>
                </c:pt>
                <c:pt idx="26">
                  <c:v>-0.33079999999999993</c:v>
                </c:pt>
                <c:pt idx="27">
                  <c:v>-0.33472000000000002</c:v>
                </c:pt>
                <c:pt idx="28">
                  <c:v>-0.36632000000000003</c:v>
                </c:pt>
                <c:pt idx="29">
                  <c:v>-0.38303999999999994</c:v>
                </c:pt>
                <c:pt idx="30">
                  <c:v>-0.3664</c:v>
                </c:pt>
                <c:pt idx="31">
                  <c:v>-0.37712000000000001</c:v>
                </c:pt>
                <c:pt idx="32">
                  <c:v>-0.37575999999999998</c:v>
                </c:pt>
                <c:pt idx="33">
                  <c:v>-0.35903999999999997</c:v>
                </c:pt>
                <c:pt idx="34">
                  <c:v>-0.33432000000000006</c:v>
                </c:pt>
                <c:pt idx="35">
                  <c:v>-0.32224000000000003</c:v>
                </c:pt>
                <c:pt idx="36">
                  <c:v>-0.31103999999999998</c:v>
                </c:pt>
                <c:pt idx="37">
                  <c:v>-0.30015999999999998</c:v>
                </c:pt>
                <c:pt idx="38">
                  <c:v>-0.29215999999999998</c:v>
                </c:pt>
                <c:pt idx="39">
                  <c:v>-0.30408000000000002</c:v>
                </c:pt>
                <c:pt idx="40">
                  <c:v>-0.30720000000000003</c:v>
                </c:pt>
                <c:pt idx="41">
                  <c:v>-0.2944</c:v>
                </c:pt>
                <c:pt idx="42">
                  <c:v>-0.33039999999999997</c:v>
                </c:pt>
                <c:pt idx="43">
                  <c:v>-0.32608000000000004</c:v>
                </c:pt>
                <c:pt idx="44">
                  <c:v>-0.30975999999999998</c:v>
                </c:pt>
                <c:pt idx="45">
                  <c:v>-0.30312</c:v>
                </c:pt>
                <c:pt idx="46">
                  <c:v>-0.27567999999999993</c:v>
                </c:pt>
                <c:pt idx="47">
                  <c:v>-0.27808000000000005</c:v>
                </c:pt>
                <c:pt idx="48">
                  <c:v>-0.25072000000000005</c:v>
                </c:pt>
                <c:pt idx="49">
                  <c:v>-0.26120000000000004</c:v>
                </c:pt>
                <c:pt idx="50">
                  <c:v>-0.24855999999999995</c:v>
                </c:pt>
                <c:pt idx="51">
                  <c:v>-0.27112000000000003</c:v>
                </c:pt>
                <c:pt idx="52">
                  <c:v>-0.26472000000000001</c:v>
                </c:pt>
                <c:pt idx="53">
                  <c:v>-0.23415999999999998</c:v>
                </c:pt>
                <c:pt idx="54">
                  <c:v>-0.24448000000000003</c:v>
                </c:pt>
                <c:pt idx="55">
                  <c:v>-0.25175999999999998</c:v>
                </c:pt>
                <c:pt idx="56">
                  <c:v>-0.22791999999999996</c:v>
                </c:pt>
                <c:pt idx="57">
                  <c:v>-0.26896000000000003</c:v>
                </c:pt>
                <c:pt idx="58">
                  <c:v>-0.28151999999999999</c:v>
                </c:pt>
                <c:pt idx="59">
                  <c:v>-0.27055999999999997</c:v>
                </c:pt>
                <c:pt idx="60">
                  <c:v>-0.25320000000000004</c:v>
                </c:pt>
                <c:pt idx="61">
                  <c:v>-0.26520000000000005</c:v>
                </c:pt>
                <c:pt idx="62">
                  <c:v>-0.26863999999999999</c:v>
                </c:pt>
                <c:pt idx="63">
                  <c:v>-0.27263999999999999</c:v>
                </c:pt>
                <c:pt idx="64">
                  <c:v>-0.25191999999999998</c:v>
                </c:pt>
                <c:pt idx="65">
                  <c:v>-0.25920000000000004</c:v>
                </c:pt>
                <c:pt idx="66">
                  <c:v>-0.26247999999999999</c:v>
                </c:pt>
                <c:pt idx="67">
                  <c:v>-0.25391999999999998</c:v>
                </c:pt>
                <c:pt idx="68">
                  <c:v>-0.26288</c:v>
                </c:pt>
                <c:pt idx="69">
                  <c:v>-0.24808000000000005</c:v>
                </c:pt>
                <c:pt idx="70">
                  <c:v>-0.26879999999999993</c:v>
                </c:pt>
                <c:pt idx="71">
                  <c:v>-0.30591999999999997</c:v>
                </c:pt>
                <c:pt idx="72">
                  <c:v>-0.27184000000000003</c:v>
                </c:pt>
                <c:pt idx="73">
                  <c:v>-0.26096000000000003</c:v>
                </c:pt>
                <c:pt idx="74">
                  <c:v>-0.25639999999999996</c:v>
                </c:pt>
                <c:pt idx="75">
                  <c:v>-0.23503999999999997</c:v>
                </c:pt>
                <c:pt idx="76">
                  <c:v>-0.22567999999999994</c:v>
                </c:pt>
                <c:pt idx="77">
                  <c:v>-0.24360000000000001</c:v>
                </c:pt>
                <c:pt idx="78">
                  <c:v>-0.26703999999999994</c:v>
                </c:pt>
                <c:pt idx="79">
                  <c:v>-0.25112000000000001</c:v>
                </c:pt>
                <c:pt idx="80">
                  <c:v>-0.24312</c:v>
                </c:pt>
                <c:pt idx="81">
                  <c:v>-0.26079999999999998</c:v>
                </c:pt>
                <c:pt idx="82">
                  <c:v>-0.24632000000000004</c:v>
                </c:pt>
                <c:pt idx="83">
                  <c:v>-0.23776</c:v>
                </c:pt>
                <c:pt idx="84">
                  <c:v>-0.21591999999999995</c:v>
                </c:pt>
                <c:pt idx="85">
                  <c:v>-0.19679999999999995</c:v>
                </c:pt>
                <c:pt idx="86">
                  <c:v>-0.20303999999999997</c:v>
                </c:pt>
                <c:pt idx="87">
                  <c:v>-0.20815999999999996</c:v>
                </c:pt>
                <c:pt idx="88">
                  <c:v>-0.20808000000000004</c:v>
                </c:pt>
                <c:pt idx="89">
                  <c:v>-0.20791999999999997</c:v>
                </c:pt>
                <c:pt idx="90">
                  <c:v>-0.19087999999999999</c:v>
                </c:pt>
                <c:pt idx="91">
                  <c:v>-0.19384000000000004</c:v>
                </c:pt>
                <c:pt idx="92">
                  <c:v>-0.16824</c:v>
                </c:pt>
                <c:pt idx="93">
                  <c:v>-0.22015999999999997</c:v>
                </c:pt>
                <c:pt idx="94">
                  <c:v>-0.21336000000000002</c:v>
                </c:pt>
                <c:pt idx="95">
                  <c:v>-0.21927999999999997</c:v>
                </c:pt>
                <c:pt idx="96">
                  <c:v>-0.19855999999999996</c:v>
                </c:pt>
                <c:pt idx="97">
                  <c:v>-0.18503999999999995</c:v>
                </c:pt>
                <c:pt idx="98">
                  <c:v>-0.15855999999999995</c:v>
                </c:pt>
                <c:pt idx="99">
                  <c:v>-0.15527999999999997</c:v>
                </c:pt>
                <c:pt idx="100">
                  <c:v>-0.152</c:v>
                </c:pt>
                <c:pt idx="101">
                  <c:v>-0.15264</c:v>
                </c:pt>
                <c:pt idx="102">
                  <c:v>-0.14591999999999997</c:v>
                </c:pt>
                <c:pt idx="103">
                  <c:v>-0.15503999999999996</c:v>
                </c:pt>
                <c:pt idx="104">
                  <c:v>-0.16432000000000005</c:v>
                </c:pt>
                <c:pt idx="105">
                  <c:v>-0.16815999999999998</c:v>
                </c:pt>
                <c:pt idx="106">
                  <c:v>-0.19567999999999994</c:v>
                </c:pt>
                <c:pt idx="107">
                  <c:v>-0.17887999999999998</c:v>
                </c:pt>
                <c:pt idx="108">
                  <c:v>-0.16384000000000004</c:v>
                </c:pt>
                <c:pt idx="109">
                  <c:v>-0.16136</c:v>
                </c:pt>
                <c:pt idx="110">
                  <c:v>-0.14439999999999997</c:v>
                </c:pt>
                <c:pt idx="111">
                  <c:v>-0.15487999999999999</c:v>
                </c:pt>
                <c:pt idx="112">
                  <c:v>-0.13512000000000002</c:v>
                </c:pt>
                <c:pt idx="113">
                  <c:v>-0.11744000000000006</c:v>
                </c:pt>
                <c:pt idx="114">
                  <c:v>-0.15096000000000004</c:v>
                </c:pt>
                <c:pt idx="115">
                  <c:v>-0.15520000000000003</c:v>
                </c:pt>
                <c:pt idx="116">
                  <c:v>-0.10272000000000003</c:v>
                </c:pt>
                <c:pt idx="117">
                  <c:v>-9.6240000000000006E-2</c:v>
                </c:pt>
                <c:pt idx="118">
                  <c:v>-8.7279999999999969E-2</c:v>
                </c:pt>
                <c:pt idx="119">
                  <c:v>-7.6240000000000002E-2</c:v>
                </c:pt>
                <c:pt idx="120">
                  <c:v>-0.10527999999999997</c:v>
                </c:pt>
                <c:pt idx="121">
                  <c:v>-3.7279999999999973E-2</c:v>
                </c:pt>
                <c:pt idx="122">
                  <c:v>0.12727999999999998</c:v>
                </c:pt>
                <c:pt idx="123">
                  <c:v>9.6960000000000032E-2</c:v>
                </c:pt>
                <c:pt idx="124">
                  <c:v>0.10544000000000006</c:v>
                </c:pt>
                <c:pt idx="125">
                  <c:v>9.9119999999999889E-2</c:v>
                </c:pt>
                <c:pt idx="126">
                  <c:v>6.9759999999999989E-2</c:v>
                </c:pt>
                <c:pt idx="127">
                  <c:v>0.10216000000000008</c:v>
                </c:pt>
                <c:pt idx="128">
                  <c:v>7.6079999999999925E-2</c:v>
                </c:pt>
                <c:pt idx="129">
                  <c:v>7.5200000000000045E-2</c:v>
                </c:pt>
                <c:pt idx="130">
                  <c:v>7.8880000000000103E-2</c:v>
                </c:pt>
                <c:pt idx="131">
                  <c:v>7.9440000000000052E-2</c:v>
                </c:pt>
                <c:pt idx="132">
                  <c:v>9.5039999999999958E-2</c:v>
                </c:pt>
                <c:pt idx="133">
                  <c:v>9.6960000000000032E-2</c:v>
                </c:pt>
                <c:pt idx="134">
                  <c:v>0.12031999999999994</c:v>
                </c:pt>
                <c:pt idx="135">
                  <c:v>0.12040000000000009</c:v>
                </c:pt>
                <c:pt idx="136">
                  <c:v>0.13624</c:v>
                </c:pt>
                <c:pt idx="137">
                  <c:v>0.12583999999999992</c:v>
                </c:pt>
                <c:pt idx="138">
                  <c:v>0.11296000000000003</c:v>
                </c:pt>
                <c:pt idx="139">
                  <c:v>0.12327999999999997</c:v>
                </c:pt>
                <c:pt idx="140">
                  <c:v>0.13559999999999992</c:v>
                </c:pt>
                <c:pt idx="141">
                  <c:v>0.13007999999999992</c:v>
                </c:pt>
                <c:pt idx="142">
                  <c:v>0.10703999999999997</c:v>
                </c:pt>
                <c:pt idx="143">
                  <c:v>0.12479999999999995</c:v>
                </c:pt>
                <c:pt idx="144">
                  <c:v>0.10783999999999992</c:v>
                </c:pt>
                <c:pt idx="145">
                  <c:v>0.1073599999999999</c:v>
                </c:pt>
                <c:pt idx="146">
                  <c:v>7.1200000000000041E-2</c:v>
                </c:pt>
                <c:pt idx="147">
                  <c:v>7.1440000000000059E-2</c:v>
                </c:pt>
                <c:pt idx="148">
                  <c:v>8.4079999999999933E-2</c:v>
                </c:pt>
                <c:pt idx="149">
                  <c:v>6.4079999999999929E-2</c:v>
                </c:pt>
                <c:pt idx="150">
                  <c:v>2.8160000000000081E-2</c:v>
                </c:pt>
                <c:pt idx="151">
                  <c:v>1.67999999999995E-3</c:v>
                </c:pt>
                <c:pt idx="152">
                  <c:v>1.7679999999999949E-2</c:v>
                </c:pt>
                <c:pt idx="153">
                  <c:v>-1.032000000000005E-2</c:v>
                </c:pt>
                <c:pt idx="154">
                  <c:v>2.5279999999999973E-2</c:v>
                </c:pt>
                <c:pt idx="155">
                  <c:v>2.1279999999999973E-2</c:v>
                </c:pt>
                <c:pt idx="156">
                  <c:v>2.5599999999999456E-3</c:v>
                </c:pt>
                <c:pt idx="157">
                  <c:v>-4.0000000000000001E-3</c:v>
                </c:pt>
                <c:pt idx="158">
                  <c:v>3.351999999999998E-2</c:v>
                </c:pt>
                <c:pt idx="159">
                  <c:v>2.6880000000000109E-2</c:v>
                </c:pt>
                <c:pt idx="160">
                  <c:v>1.5600000000000024E-2</c:v>
                </c:pt>
                <c:pt idx="161">
                  <c:v>0.02</c:v>
                </c:pt>
                <c:pt idx="162">
                  <c:v>2.7119999999999891E-2</c:v>
                </c:pt>
                <c:pt idx="163">
                  <c:v>3.8319999999999937E-2</c:v>
                </c:pt>
                <c:pt idx="164">
                  <c:v>1.3120000000000005E-2</c:v>
                </c:pt>
                <c:pt idx="165">
                  <c:v>1.2559999999999946E-2</c:v>
                </c:pt>
                <c:pt idx="166">
                  <c:v>1.0799999999999954E-2</c:v>
                </c:pt>
                <c:pt idx="167">
                  <c:v>-5.9039999999999961E-2</c:v>
                </c:pt>
                <c:pt idx="168">
                  <c:v>-6.167999999999995E-2</c:v>
                </c:pt>
                <c:pt idx="169">
                  <c:v>-8.7039999999999965E-2</c:v>
                </c:pt>
                <c:pt idx="170">
                  <c:v>-6.2159999999999965E-2</c:v>
                </c:pt>
                <c:pt idx="171">
                  <c:v>-6.1120000000000008E-2</c:v>
                </c:pt>
                <c:pt idx="172">
                  <c:v>-4.6480000000000021E-2</c:v>
                </c:pt>
                <c:pt idx="173">
                  <c:v>-6.3279999999999975E-2</c:v>
                </c:pt>
                <c:pt idx="174">
                  <c:v>-7.0559999999999942E-2</c:v>
                </c:pt>
                <c:pt idx="175">
                  <c:v>-8.8480000000000017E-2</c:v>
                </c:pt>
                <c:pt idx="176">
                  <c:v>-9.5919999999999964E-2</c:v>
                </c:pt>
                <c:pt idx="177">
                  <c:v>-0.16120000000000004</c:v>
                </c:pt>
                <c:pt idx="178">
                  <c:v>-0.17344000000000007</c:v>
                </c:pt>
                <c:pt idx="179">
                  <c:v>-0.18455999999999995</c:v>
                </c:pt>
                <c:pt idx="180">
                  <c:v>-0.21055999999999994</c:v>
                </c:pt>
                <c:pt idx="181">
                  <c:v>-0.22855999999999996</c:v>
                </c:pt>
                <c:pt idx="182">
                  <c:v>-0.24503999999999995</c:v>
                </c:pt>
                <c:pt idx="183">
                  <c:v>-0.29032000000000002</c:v>
                </c:pt>
                <c:pt idx="184">
                  <c:v>-0.29808000000000007</c:v>
                </c:pt>
                <c:pt idx="185">
                  <c:v>-0.29391999999999996</c:v>
                </c:pt>
                <c:pt idx="186">
                  <c:v>-0.28264</c:v>
                </c:pt>
                <c:pt idx="187">
                  <c:v>-0.27335999999999999</c:v>
                </c:pt>
                <c:pt idx="188">
                  <c:v>-0.28023999999999999</c:v>
                </c:pt>
                <c:pt idx="189">
                  <c:v>-0.29608000000000007</c:v>
                </c:pt>
                <c:pt idx="190">
                  <c:v>-0.31751999999999997</c:v>
                </c:pt>
                <c:pt idx="191">
                  <c:v>-0.34</c:v>
                </c:pt>
                <c:pt idx="192">
                  <c:v>-0.33423999999999998</c:v>
                </c:pt>
                <c:pt idx="193">
                  <c:v>-0.35639999999999999</c:v>
                </c:pt>
                <c:pt idx="194">
                  <c:v>-0.33951999999999999</c:v>
                </c:pt>
                <c:pt idx="195">
                  <c:v>-0.33600000000000002</c:v>
                </c:pt>
                <c:pt idx="196">
                  <c:v>-0.33832000000000007</c:v>
                </c:pt>
                <c:pt idx="197">
                  <c:v>-0.34232000000000007</c:v>
                </c:pt>
                <c:pt idx="198">
                  <c:v>-0.29903999999999997</c:v>
                </c:pt>
                <c:pt idx="199">
                  <c:v>-0.39320000000000005</c:v>
                </c:pt>
                <c:pt idx="200">
                  <c:v>-0.37128</c:v>
                </c:pt>
                <c:pt idx="201">
                  <c:v>-0.37151999999999996</c:v>
                </c:pt>
                <c:pt idx="202">
                  <c:v>-0.32632000000000005</c:v>
                </c:pt>
                <c:pt idx="203">
                  <c:v>-0.23432000000000006</c:v>
                </c:pt>
                <c:pt idx="204">
                  <c:v>-0.27200000000000002</c:v>
                </c:pt>
                <c:pt idx="205">
                  <c:v>-0.29464000000000001</c:v>
                </c:pt>
                <c:pt idx="206">
                  <c:v>-0.29455999999999993</c:v>
                </c:pt>
                <c:pt idx="207">
                  <c:v>-0.25103999999999999</c:v>
                </c:pt>
                <c:pt idx="208">
                  <c:v>-0.25336000000000003</c:v>
                </c:pt>
                <c:pt idx="209">
                  <c:v>-0.23688000000000001</c:v>
                </c:pt>
                <c:pt idx="210">
                  <c:v>-0.23615999999999998</c:v>
                </c:pt>
                <c:pt idx="211">
                  <c:v>-0.27439999999999998</c:v>
                </c:pt>
                <c:pt idx="212">
                  <c:v>-0.27488000000000001</c:v>
                </c:pt>
                <c:pt idx="213">
                  <c:v>-0.28208000000000005</c:v>
                </c:pt>
                <c:pt idx="214">
                  <c:v>-0.31375999999999998</c:v>
                </c:pt>
                <c:pt idx="215">
                  <c:v>-0.29536000000000001</c:v>
                </c:pt>
                <c:pt idx="216">
                  <c:v>-0.30015999999999998</c:v>
                </c:pt>
                <c:pt idx="217">
                  <c:v>-0.33784000000000003</c:v>
                </c:pt>
                <c:pt idx="218">
                  <c:v>-0.30255999999999994</c:v>
                </c:pt>
                <c:pt idx="219">
                  <c:v>-0.30608000000000002</c:v>
                </c:pt>
                <c:pt idx="220">
                  <c:v>-0.29264000000000001</c:v>
                </c:pt>
                <c:pt idx="221">
                  <c:v>-0.26048000000000004</c:v>
                </c:pt>
                <c:pt idx="222">
                  <c:v>-0.25120000000000003</c:v>
                </c:pt>
                <c:pt idx="223">
                  <c:v>-0.20696000000000003</c:v>
                </c:pt>
                <c:pt idx="224">
                  <c:v>-0.19751999999999997</c:v>
                </c:pt>
                <c:pt idx="225">
                  <c:v>-0.17776</c:v>
                </c:pt>
                <c:pt idx="226">
                  <c:v>-0.13120000000000004</c:v>
                </c:pt>
                <c:pt idx="227">
                  <c:v>-0.14536000000000002</c:v>
                </c:pt>
                <c:pt idx="228">
                  <c:v>-0.11879999999999996</c:v>
                </c:pt>
                <c:pt idx="229">
                  <c:v>-0.11439999999999997</c:v>
                </c:pt>
                <c:pt idx="230">
                  <c:v>-7.5039999999999968E-2</c:v>
                </c:pt>
                <c:pt idx="231">
                  <c:v>-0.13024000000000002</c:v>
                </c:pt>
                <c:pt idx="232">
                  <c:v>-1.1120000000000005E-2</c:v>
                </c:pt>
                <c:pt idx="233">
                  <c:v>-0.11015999999999997</c:v>
                </c:pt>
                <c:pt idx="234">
                  <c:v>-7.3600000000000027E-2</c:v>
                </c:pt>
                <c:pt idx="235">
                  <c:v>-0.13279999999999995</c:v>
                </c:pt>
                <c:pt idx="236">
                  <c:v>-0.12591999999999995</c:v>
                </c:pt>
                <c:pt idx="237">
                  <c:v>-0.14624000000000001</c:v>
                </c:pt>
                <c:pt idx="238">
                  <c:v>-0.14751999999999998</c:v>
                </c:pt>
                <c:pt idx="239">
                  <c:v>-0.12079999999999995</c:v>
                </c:pt>
                <c:pt idx="240">
                  <c:v>-9.7679999999999947E-2</c:v>
                </c:pt>
                <c:pt idx="241">
                  <c:v>-7.8720000000000026E-2</c:v>
                </c:pt>
                <c:pt idx="242">
                  <c:v>-7.1519999999999986E-2</c:v>
                </c:pt>
                <c:pt idx="243">
                  <c:v>-4.5999999999999999E-2</c:v>
                </c:pt>
                <c:pt idx="244">
                  <c:v>-7.8639999999999988E-2</c:v>
                </c:pt>
                <c:pt idx="245">
                  <c:v>-5.4960000000000037E-2</c:v>
                </c:pt>
                <c:pt idx="246">
                  <c:v>-2.2879999999999994E-2</c:v>
                </c:pt>
                <c:pt idx="247">
                  <c:v>-3.9840000000000035E-2</c:v>
                </c:pt>
                <c:pt idx="248">
                  <c:v>-5.1440000000000055E-2</c:v>
                </c:pt>
                <c:pt idx="249">
                  <c:v>-5.1759999999999994E-2</c:v>
                </c:pt>
                <c:pt idx="250">
                  <c:v>-4.6480000000000021E-2</c:v>
                </c:pt>
                <c:pt idx="251">
                  <c:v>-2.9759999999999991E-2</c:v>
                </c:pt>
                <c:pt idx="252">
                  <c:v>-3.0879999999999994E-2</c:v>
                </c:pt>
                <c:pt idx="253">
                  <c:v>-4.1039999999999965E-2</c:v>
                </c:pt>
                <c:pt idx="254">
                  <c:v>-7.6720000000000024E-2</c:v>
                </c:pt>
                <c:pt idx="255">
                  <c:v>-6.4879999999999993E-2</c:v>
                </c:pt>
                <c:pt idx="256">
                  <c:v>-6.520000000000005E-2</c:v>
                </c:pt>
                <c:pt idx="257">
                  <c:v>-5.0159999999999969E-2</c:v>
                </c:pt>
                <c:pt idx="258">
                  <c:v>-2.7279999999999974E-2</c:v>
                </c:pt>
                <c:pt idx="259">
                  <c:v>2.7440000000000055E-2</c:v>
                </c:pt>
                <c:pt idx="260">
                  <c:v>6.2480000000000022E-2</c:v>
                </c:pt>
                <c:pt idx="261">
                  <c:v>5.6240000000000012E-2</c:v>
                </c:pt>
                <c:pt idx="262">
                  <c:v>5.6480000000000016E-2</c:v>
                </c:pt>
                <c:pt idx="263">
                  <c:v>6.7039999999999961E-2</c:v>
                </c:pt>
                <c:pt idx="264">
                  <c:v>6.616000000000008E-2</c:v>
                </c:pt>
                <c:pt idx="265">
                  <c:v>3.8400000000000094E-2</c:v>
                </c:pt>
                <c:pt idx="266">
                  <c:v>3.6079999999999925E-2</c:v>
                </c:pt>
                <c:pt idx="267">
                  <c:v>6.0400000000000093E-2</c:v>
                </c:pt>
                <c:pt idx="268">
                  <c:v>5.9519999999999983E-2</c:v>
                </c:pt>
                <c:pt idx="269">
                  <c:v>5.6240000000000012E-2</c:v>
                </c:pt>
                <c:pt idx="270">
                  <c:v>3.5999999999999997E-2</c:v>
                </c:pt>
                <c:pt idx="271">
                  <c:v>3.0960000000000036E-2</c:v>
                </c:pt>
                <c:pt idx="272">
                  <c:v>3.7039999999999962E-2</c:v>
                </c:pt>
                <c:pt idx="273">
                  <c:v>7.2000000000000458E-3</c:v>
                </c:pt>
                <c:pt idx="274">
                  <c:v>3.351999999999998E-2</c:v>
                </c:pt>
                <c:pt idx="275">
                  <c:v>5.2720000000000031E-2</c:v>
                </c:pt>
                <c:pt idx="276">
                  <c:v>5.2720000000000031E-2</c:v>
                </c:pt>
                <c:pt idx="277">
                  <c:v>7.8720000000000026E-2</c:v>
                </c:pt>
                <c:pt idx="278">
                  <c:v>0.1053599999999999</c:v>
                </c:pt>
                <c:pt idx="279">
                  <c:v>6.6240000000000007E-2</c:v>
                </c:pt>
                <c:pt idx="280">
                  <c:v>6.9200000000000039E-2</c:v>
                </c:pt>
                <c:pt idx="281">
                  <c:v>0.11007999999999993</c:v>
                </c:pt>
                <c:pt idx="282">
                  <c:v>0.10111999999999989</c:v>
                </c:pt>
                <c:pt idx="283">
                  <c:v>6.7440000000000055E-2</c:v>
                </c:pt>
                <c:pt idx="284">
                  <c:v>5.8720000000000029E-2</c:v>
                </c:pt>
                <c:pt idx="285">
                  <c:v>6.7920000000000078E-2</c:v>
                </c:pt>
                <c:pt idx="286">
                  <c:v>6.9839999999999916E-2</c:v>
                </c:pt>
                <c:pt idx="287">
                  <c:v>5.8799999999999956E-2</c:v>
                </c:pt>
                <c:pt idx="288">
                  <c:v>6.0880000000000108E-2</c:v>
                </c:pt>
                <c:pt idx="289">
                  <c:v>3.5359999999999898E-2</c:v>
                </c:pt>
                <c:pt idx="290">
                  <c:v>-1.5919999999999958E-2</c:v>
                </c:pt>
                <c:pt idx="291">
                  <c:v>-2.0399999999999977E-2</c:v>
                </c:pt>
                <c:pt idx="292">
                  <c:v>-4.5840000000000033E-2</c:v>
                </c:pt>
                <c:pt idx="293">
                  <c:v>-4.7279999999999975E-2</c:v>
                </c:pt>
                <c:pt idx="294">
                  <c:v>-6.8080000000000043E-2</c:v>
                </c:pt>
                <c:pt idx="295">
                  <c:v>-2.775999999999999E-2</c:v>
                </c:pt>
                <c:pt idx="296">
                  <c:v>-7.4400000000000542E-3</c:v>
                </c:pt>
                <c:pt idx="297">
                  <c:v>2.1039999999999965E-2</c:v>
                </c:pt>
                <c:pt idx="298">
                  <c:v>4.4079999999999925E-2</c:v>
                </c:pt>
                <c:pt idx="299">
                  <c:v>4.5839999999999916E-2</c:v>
                </c:pt>
                <c:pt idx="300">
                  <c:v>5.0640000000000102E-2</c:v>
                </c:pt>
                <c:pt idx="301">
                  <c:v>5.4880000000000109E-2</c:v>
                </c:pt>
                <c:pt idx="302">
                  <c:v>6.5279999999999977E-2</c:v>
                </c:pt>
                <c:pt idx="303">
                  <c:v>1.4399999999999977E-2</c:v>
                </c:pt>
                <c:pt idx="304">
                  <c:v>-1.1519999999999982E-2</c:v>
                </c:pt>
                <c:pt idx="305">
                  <c:v>-7.2000000000000458E-3</c:v>
                </c:pt>
                <c:pt idx="306">
                  <c:v>-2.6639999999999987E-2</c:v>
                </c:pt>
                <c:pt idx="307">
                  <c:v>-2.0240000000000008E-2</c:v>
                </c:pt>
                <c:pt idx="308">
                  <c:v>-9.1039999999999968E-2</c:v>
                </c:pt>
                <c:pt idx="309">
                  <c:v>-8.5919999999999955E-2</c:v>
                </c:pt>
                <c:pt idx="310">
                  <c:v>-0.11639999999999998</c:v>
                </c:pt>
                <c:pt idx="311">
                  <c:v>-0.12608000000000005</c:v>
                </c:pt>
                <c:pt idx="312">
                  <c:v>-0.13160000000000002</c:v>
                </c:pt>
                <c:pt idx="313">
                  <c:v>-0.13024000000000002</c:v>
                </c:pt>
                <c:pt idx="314">
                  <c:v>-0.11848000000000002</c:v>
                </c:pt>
                <c:pt idx="315">
                  <c:v>-0.11808000000000005</c:v>
                </c:pt>
                <c:pt idx="316">
                  <c:v>-0.13279999999999995</c:v>
                </c:pt>
                <c:pt idx="317">
                  <c:v>-0.12448000000000002</c:v>
                </c:pt>
                <c:pt idx="318">
                  <c:v>-0.11720000000000004</c:v>
                </c:pt>
                <c:pt idx="319">
                  <c:v>-0.13863999999999999</c:v>
                </c:pt>
                <c:pt idx="320">
                  <c:v>-0.13751999999999998</c:v>
                </c:pt>
                <c:pt idx="321">
                  <c:v>-0.12079999999999995</c:v>
                </c:pt>
                <c:pt idx="322">
                  <c:v>-0.13575999999999999</c:v>
                </c:pt>
                <c:pt idx="323">
                  <c:v>-0.13224</c:v>
                </c:pt>
                <c:pt idx="324">
                  <c:v>-0.13400000000000001</c:v>
                </c:pt>
                <c:pt idx="325">
                  <c:v>-0.11984000000000003</c:v>
                </c:pt>
                <c:pt idx="326">
                  <c:v>-0.16336000000000001</c:v>
                </c:pt>
                <c:pt idx="327">
                  <c:v>-0.16079999999999994</c:v>
                </c:pt>
                <c:pt idx="328">
                  <c:v>-0.18615999999999996</c:v>
                </c:pt>
                <c:pt idx="329">
                  <c:v>-0.17432000000000006</c:v>
                </c:pt>
                <c:pt idx="330">
                  <c:v>-0.16232000000000005</c:v>
                </c:pt>
                <c:pt idx="331">
                  <c:v>-0.15096000000000004</c:v>
                </c:pt>
                <c:pt idx="332">
                  <c:v>-0.154</c:v>
                </c:pt>
                <c:pt idx="333">
                  <c:v>-0.16679999999999995</c:v>
                </c:pt>
                <c:pt idx="334">
                  <c:v>-0.14744000000000004</c:v>
                </c:pt>
                <c:pt idx="335">
                  <c:v>-0.14448000000000003</c:v>
                </c:pt>
                <c:pt idx="336">
                  <c:v>-0.14015999999999998</c:v>
                </c:pt>
                <c:pt idx="337">
                  <c:v>-0.16911999999999999</c:v>
                </c:pt>
                <c:pt idx="338">
                  <c:v>-0.18008000000000005</c:v>
                </c:pt>
                <c:pt idx="339">
                  <c:v>-0.18560000000000001</c:v>
                </c:pt>
                <c:pt idx="340">
                  <c:v>-0.18360000000000001</c:v>
                </c:pt>
                <c:pt idx="341">
                  <c:v>-0.18560000000000001</c:v>
                </c:pt>
                <c:pt idx="342">
                  <c:v>-0.20560000000000003</c:v>
                </c:pt>
                <c:pt idx="343">
                  <c:v>-0.22367999999999996</c:v>
                </c:pt>
                <c:pt idx="344">
                  <c:v>-0.23536000000000001</c:v>
                </c:pt>
                <c:pt idx="345">
                  <c:v>-0.25320000000000004</c:v>
                </c:pt>
                <c:pt idx="346">
                  <c:v>-0.23096000000000003</c:v>
                </c:pt>
                <c:pt idx="347">
                  <c:v>-0.20599999999999999</c:v>
                </c:pt>
                <c:pt idx="348">
                  <c:v>-0.21791999999999995</c:v>
                </c:pt>
                <c:pt idx="349">
                  <c:v>-0.20472000000000004</c:v>
                </c:pt>
                <c:pt idx="350">
                  <c:v>-0.18863999999999997</c:v>
                </c:pt>
                <c:pt idx="351">
                  <c:v>-0.16272000000000003</c:v>
                </c:pt>
                <c:pt idx="352">
                  <c:v>-0.14063999999999999</c:v>
                </c:pt>
                <c:pt idx="353">
                  <c:v>-0.13863999999999999</c:v>
                </c:pt>
                <c:pt idx="354">
                  <c:v>-0.12824000000000002</c:v>
                </c:pt>
                <c:pt idx="355">
                  <c:v>-0.14520000000000005</c:v>
                </c:pt>
                <c:pt idx="356">
                  <c:v>-0.14712</c:v>
                </c:pt>
                <c:pt idx="357">
                  <c:v>-0.18975999999999998</c:v>
                </c:pt>
                <c:pt idx="358">
                  <c:v>-0.16248000000000001</c:v>
                </c:pt>
                <c:pt idx="359">
                  <c:v>-0.14103999999999997</c:v>
                </c:pt>
                <c:pt idx="360">
                  <c:v>-0.12408000000000004</c:v>
                </c:pt>
                <c:pt idx="361">
                  <c:v>-0.16472000000000003</c:v>
                </c:pt>
                <c:pt idx="362">
                  <c:v>-0.17008000000000004</c:v>
                </c:pt>
                <c:pt idx="363">
                  <c:v>-0.17896000000000004</c:v>
                </c:pt>
                <c:pt idx="364">
                  <c:v>-0.18087999999999999</c:v>
                </c:pt>
                <c:pt idx="365">
                  <c:v>-0.18944000000000005</c:v>
                </c:pt>
                <c:pt idx="366">
                  <c:v>-0.22232000000000005</c:v>
                </c:pt>
                <c:pt idx="367">
                  <c:v>-0.20551999999999998</c:v>
                </c:pt>
                <c:pt idx="368">
                  <c:v>-0.24479999999999996</c:v>
                </c:pt>
                <c:pt idx="369">
                  <c:v>-0.22855999999999996</c:v>
                </c:pt>
                <c:pt idx="370">
                  <c:v>-0.18072000000000002</c:v>
                </c:pt>
                <c:pt idx="371">
                  <c:v>-0.29903999999999997</c:v>
                </c:pt>
                <c:pt idx="372">
                  <c:v>-0.30520000000000003</c:v>
                </c:pt>
                <c:pt idx="373">
                  <c:v>-0.33127999999999996</c:v>
                </c:pt>
                <c:pt idx="374">
                  <c:v>-0.35911999999999999</c:v>
                </c:pt>
                <c:pt idx="375">
                  <c:v>-0.36928</c:v>
                </c:pt>
                <c:pt idx="376">
                  <c:v>-0.36679999999999996</c:v>
                </c:pt>
                <c:pt idx="377">
                  <c:v>-0.33063999999999999</c:v>
                </c:pt>
                <c:pt idx="378">
                  <c:v>-0.34815999999999997</c:v>
                </c:pt>
                <c:pt idx="379">
                  <c:v>-0.32432000000000005</c:v>
                </c:pt>
                <c:pt idx="380">
                  <c:v>-0.33048</c:v>
                </c:pt>
                <c:pt idx="381">
                  <c:v>-0.30951999999999996</c:v>
                </c:pt>
                <c:pt idx="382">
                  <c:v>-0.29624</c:v>
                </c:pt>
                <c:pt idx="383">
                  <c:v>-0.31055999999999995</c:v>
                </c:pt>
                <c:pt idx="384">
                  <c:v>-0.32215999999999995</c:v>
                </c:pt>
                <c:pt idx="385">
                  <c:v>-0.32439999999999997</c:v>
                </c:pt>
                <c:pt idx="386">
                  <c:v>-0.32079999999999997</c:v>
                </c:pt>
                <c:pt idx="387">
                  <c:v>-0.32215999999999995</c:v>
                </c:pt>
                <c:pt idx="388">
                  <c:v>-0.30639999999999995</c:v>
                </c:pt>
                <c:pt idx="389">
                  <c:v>-0.30920000000000003</c:v>
                </c:pt>
                <c:pt idx="390">
                  <c:v>-0.31279999999999997</c:v>
                </c:pt>
                <c:pt idx="391">
                  <c:v>-0.31696000000000002</c:v>
                </c:pt>
                <c:pt idx="392">
                  <c:v>-0.30744000000000005</c:v>
                </c:pt>
                <c:pt idx="393">
                  <c:v>-0.28000000000000003</c:v>
                </c:pt>
                <c:pt idx="394">
                  <c:v>-0.29567999999999994</c:v>
                </c:pt>
                <c:pt idx="395">
                  <c:v>-0.28623999999999999</c:v>
                </c:pt>
                <c:pt idx="396">
                  <c:v>-0.29920000000000002</c:v>
                </c:pt>
                <c:pt idx="397">
                  <c:v>-0.29391999999999996</c:v>
                </c:pt>
                <c:pt idx="398">
                  <c:v>-0.28791999999999995</c:v>
                </c:pt>
                <c:pt idx="399">
                  <c:v>-0.28144000000000008</c:v>
                </c:pt>
                <c:pt idx="400">
                  <c:v>-0.27312000000000003</c:v>
                </c:pt>
                <c:pt idx="401">
                  <c:v>-0.25167999999999996</c:v>
                </c:pt>
                <c:pt idx="402">
                  <c:v>-0.28799999999999998</c:v>
                </c:pt>
                <c:pt idx="403">
                  <c:v>-0.25608000000000003</c:v>
                </c:pt>
                <c:pt idx="404">
                  <c:v>-0.25808000000000003</c:v>
                </c:pt>
                <c:pt idx="405">
                  <c:v>-0.27303999999999995</c:v>
                </c:pt>
                <c:pt idx="406">
                  <c:v>-0.26455999999999996</c:v>
                </c:pt>
                <c:pt idx="407">
                  <c:v>-0.26255999999999996</c:v>
                </c:pt>
                <c:pt idx="408">
                  <c:v>-0.25279999999999997</c:v>
                </c:pt>
                <c:pt idx="409">
                  <c:v>-0.22727999999999998</c:v>
                </c:pt>
                <c:pt idx="410">
                  <c:v>-0.26655999999999996</c:v>
                </c:pt>
                <c:pt idx="411">
                  <c:v>-0.25944000000000006</c:v>
                </c:pt>
                <c:pt idx="412">
                  <c:v>-0.24087999999999998</c:v>
                </c:pt>
                <c:pt idx="413">
                  <c:v>-0.24560000000000001</c:v>
                </c:pt>
                <c:pt idx="414">
                  <c:v>-0.23976</c:v>
                </c:pt>
                <c:pt idx="415">
                  <c:v>-0.23303999999999997</c:v>
                </c:pt>
                <c:pt idx="416">
                  <c:v>-0.21991999999999995</c:v>
                </c:pt>
                <c:pt idx="417">
                  <c:v>-0.23088</c:v>
                </c:pt>
                <c:pt idx="418">
                  <c:v>-0.22232000000000005</c:v>
                </c:pt>
                <c:pt idx="419">
                  <c:v>-0.20503999999999997</c:v>
                </c:pt>
                <c:pt idx="420">
                  <c:v>-0.20327999999999996</c:v>
                </c:pt>
                <c:pt idx="421">
                  <c:v>-0.20672000000000001</c:v>
                </c:pt>
                <c:pt idx="422">
                  <c:v>-0.18832000000000004</c:v>
                </c:pt>
                <c:pt idx="423">
                  <c:v>-0.17736000000000002</c:v>
                </c:pt>
                <c:pt idx="424">
                  <c:v>-0.17784000000000003</c:v>
                </c:pt>
                <c:pt idx="425">
                  <c:v>-0.18336000000000002</c:v>
                </c:pt>
                <c:pt idx="426">
                  <c:v>-0.17376</c:v>
                </c:pt>
                <c:pt idx="427">
                  <c:v>-0.15944000000000005</c:v>
                </c:pt>
                <c:pt idx="428">
                  <c:v>-0.17791999999999997</c:v>
                </c:pt>
                <c:pt idx="429">
                  <c:v>-0.15879999999999994</c:v>
                </c:pt>
                <c:pt idx="430">
                  <c:v>-0.15503999999999996</c:v>
                </c:pt>
                <c:pt idx="431">
                  <c:v>-0.14024</c:v>
                </c:pt>
                <c:pt idx="432">
                  <c:v>-0.16048000000000001</c:v>
                </c:pt>
                <c:pt idx="433">
                  <c:v>-0.17336000000000001</c:v>
                </c:pt>
                <c:pt idx="434">
                  <c:v>-0.15320000000000006</c:v>
                </c:pt>
                <c:pt idx="435">
                  <c:v>-0.15360000000000001</c:v>
                </c:pt>
                <c:pt idx="436">
                  <c:v>-0.16096000000000005</c:v>
                </c:pt>
                <c:pt idx="437">
                  <c:v>-0.18896000000000004</c:v>
                </c:pt>
                <c:pt idx="438">
                  <c:v>-0.20367999999999994</c:v>
                </c:pt>
                <c:pt idx="439">
                  <c:v>-0.20008000000000004</c:v>
                </c:pt>
                <c:pt idx="440">
                  <c:v>-0.23679999999999995</c:v>
                </c:pt>
                <c:pt idx="441">
                  <c:v>-0.24479999999999996</c:v>
                </c:pt>
                <c:pt idx="442">
                  <c:v>-0.23815999999999996</c:v>
                </c:pt>
                <c:pt idx="443">
                  <c:v>-0.24072000000000002</c:v>
                </c:pt>
                <c:pt idx="444">
                  <c:v>-0.22775999999999999</c:v>
                </c:pt>
                <c:pt idx="445">
                  <c:v>-0.22344000000000006</c:v>
                </c:pt>
                <c:pt idx="446">
                  <c:v>-0.22232000000000005</c:v>
                </c:pt>
                <c:pt idx="447">
                  <c:v>-0.20448000000000002</c:v>
                </c:pt>
                <c:pt idx="448">
                  <c:v>-0.21055999999999994</c:v>
                </c:pt>
                <c:pt idx="449">
                  <c:v>-0.21191999999999997</c:v>
                </c:pt>
                <c:pt idx="450">
                  <c:v>-0.18008000000000005</c:v>
                </c:pt>
                <c:pt idx="451">
                  <c:v>-0.19008000000000005</c:v>
                </c:pt>
                <c:pt idx="452">
                  <c:v>-0.19736000000000001</c:v>
                </c:pt>
                <c:pt idx="453">
                  <c:v>-0.18079999999999996</c:v>
                </c:pt>
                <c:pt idx="454">
                  <c:v>-0.17279999999999995</c:v>
                </c:pt>
                <c:pt idx="455">
                  <c:v>-0.14839999999999998</c:v>
                </c:pt>
                <c:pt idx="456">
                  <c:v>-0.16775999999999999</c:v>
                </c:pt>
                <c:pt idx="457">
                  <c:v>-0.16575999999999999</c:v>
                </c:pt>
                <c:pt idx="458">
                  <c:v>-0.18096000000000004</c:v>
                </c:pt>
                <c:pt idx="459">
                  <c:v>-0.17744000000000004</c:v>
                </c:pt>
                <c:pt idx="460">
                  <c:v>-0.12584000000000004</c:v>
                </c:pt>
                <c:pt idx="461">
                  <c:v>-0.13120000000000004</c:v>
                </c:pt>
                <c:pt idx="462">
                  <c:v>-0.12624000000000002</c:v>
                </c:pt>
                <c:pt idx="463">
                  <c:v>-0.15712000000000001</c:v>
                </c:pt>
                <c:pt idx="464">
                  <c:v>-0.16167999999999996</c:v>
                </c:pt>
                <c:pt idx="465">
                  <c:v>-0.17048000000000002</c:v>
                </c:pt>
                <c:pt idx="466">
                  <c:v>-0.17039999999999997</c:v>
                </c:pt>
                <c:pt idx="467">
                  <c:v>-0.17712</c:v>
                </c:pt>
                <c:pt idx="468">
                  <c:v>-0.18064</c:v>
                </c:pt>
                <c:pt idx="469">
                  <c:v>-0.19944000000000006</c:v>
                </c:pt>
                <c:pt idx="470">
                  <c:v>-0.17096000000000003</c:v>
                </c:pt>
                <c:pt idx="471">
                  <c:v>-0.16448000000000002</c:v>
                </c:pt>
                <c:pt idx="472">
                  <c:v>-0.19232000000000005</c:v>
                </c:pt>
                <c:pt idx="473">
                  <c:v>-0.19848000000000002</c:v>
                </c:pt>
                <c:pt idx="474">
                  <c:v>-0.16591999999999996</c:v>
                </c:pt>
                <c:pt idx="475">
                  <c:v>-0.14199999999999999</c:v>
                </c:pt>
                <c:pt idx="476">
                  <c:v>-0.14944000000000005</c:v>
                </c:pt>
                <c:pt idx="477">
                  <c:v>-0.17360000000000003</c:v>
                </c:pt>
                <c:pt idx="478">
                  <c:v>-0.18287999999999999</c:v>
                </c:pt>
                <c:pt idx="479">
                  <c:v>-0.19096000000000005</c:v>
                </c:pt>
                <c:pt idx="480">
                  <c:v>-0.21567999999999996</c:v>
                </c:pt>
                <c:pt idx="481">
                  <c:v>-0.22375999999999999</c:v>
                </c:pt>
                <c:pt idx="482">
                  <c:v>-0.23344000000000006</c:v>
                </c:pt>
                <c:pt idx="483">
                  <c:v>-0.21944000000000005</c:v>
                </c:pt>
                <c:pt idx="484">
                  <c:v>-0.21367999999999995</c:v>
                </c:pt>
                <c:pt idx="485">
                  <c:v>-0.21279999999999996</c:v>
                </c:pt>
                <c:pt idx="486">
                  <c:v>-0.37544000000000005</c:v>
                </c:pt>
                <c:pt idx="487">
                  <c:v>-0.37903999999999999</c:v>
                </c:pt>
                <c:pt idx="488">
                  <c:v>-0.35760000000000003</c:v>
                </c:pt>
                <c:pt idx="489">
                  <c:v>-0.36327999999999999</c:v>
                </c:pt>
                <c:pt idx="490">
                  <c:v>-0.36696000000000006</c:v>
                </c:pt>
                <c:pt idx="491">
                  <c:v>-0.39103999999999994</c:v>
                </c:pt>
                <c:pt idx="492">
                  <c:v>-0.40455999999999992</c:v>
                </c:pt>
                <c:pt idx="493">
                  <c:v>-0.39384000000000002</c:v>
                </c:pt>
                <c:pt idx="494">
                  <c:v>-0.38</c:v>
                </c:pt>
                <c:pt idx="495">
                  <c:v>-0.37</c:v>
                </c:pt>
                <c:pt idx="496">
                  <c:v>-0.39551999999999998</c:v>
                </c:pt>
                <c:pt idx="497">
                  <c:v>-0.39384000000000002</c:v>
                </c:pt>
                <c:pt idx="498">
                  <c:v>-0.37039999999999995</c:v>
                </c:pt>
                <c:pt idx="499">
                  <c:v>-0.41055999999999993</c:v>
                </c:pt>
                <c:pt idx="500">
                  <c:v>-0.41360000000000002</c:v>
                </c:pt>
                <c:pt idx="501">
                  <c:v>-0.43224000000000001</c:v>
                </c:pt>
                <c:pt idx="502">
                  <c:v>-0.43072000000000005</c:v>
                </c:pt>
                <c:pt idx="503">
                  <c:v>-0.45055999999999996</c:v>
                </c:pt>
                <c:pt idx="504">
                  <c:v>-0.46023999999999998</c:v>
                </c:pt>
                <c:pt idx="505">
                  <c:v>-0.45344000000000007</c:v>
                </c:pt>
                <c:pt idx="506">
                  <c:v>-0.47127999999999998</c:v>
                </c:pt>
                <c:pt idx="507">
                  <c:v>-0.47815999999999997</c:v>
                </c:pt>
                <c:pt idx="508">
                  <c:v>-0.47279999999999994</c:v>
                </c:pt>
                <c:pt idx="509">
                  <c:v>-0.46055999999999997</c:v>
                </c:pt>
                <c:pt idx="510">
                  <c:v>-0.45167999999999997</c:v>
                </c:pt>
                <c:pt idx="511">
                  <c:v>-0.44063999999999998</c:v>
                </c:pt>
                <c:pt idx="512">
                  <c:v>-0.42975999999999998</c:v>
                </c:pt>
                <c:pt idx="513">
                  <c:v>-0.43984000000000001</c:v>
                </c:pt>
                <c:pt idx="514">
                  <c:v>-0.44024000000000002</c:v>
                </c:pt>
                <c:pt idx="515">
                  <c:v>-0.45232000000000006</c:v>
                </c:pt>
                <c:pt idx="516">
                  <c:v>-0.41352</c:v>
                </c:pt>
                <c:pt idx="517">
                  <c:v>-0.40703999999999996</c:v>
                </c:pt>
                <c:pt idx="518">
                  <c:v>-0.39608000000000004</c:v>
                </c:pt>
                <c:pt idx="519">
                  <c:v>-0.39248</c:v>
                </c:pt>
                <c:pt idx="520">
                  <c:v>-0.38847999999999999</c:v>
                </c:pt>
                <c:pt idx="521">
                  <c:v>-0.40576000000000001</c:v>
                </c:pt>
                <c:pt idx="522">
                  <c:v>-0.41008000000000006</c:v>
                </c:pt>
                <c:pt idx="523">
                  <c:v>-0.41911999999999999</c:v>
                </c:pt>
                <c:pt idx="524">
                  <c:v>-0.41855999999999993</c:v>
                </c:pt>
                <c:pt idx="525">
                  <c:v>-0.42655999999999994</c:v>
                </c:pt>
                <c:pt idx="526">
                  <c:v>-0.42136000000000001</c:v>
                </c:pt>
                <c:pt idx="527">
                  <c:v>-0.41336000000000001</c:v>
                </c:pt>
                <c:pt idx="528">
                  <c:v>-0.44655999999999996</c:v>
                </c:pt>
                <c:pt idx="529">
                  <c:v>-0.46063999999999999</c:v>
                </c:pt>
                <c:pt idx="530">
                  <c:v>-0.46536</c:v>
                </c:pt>
                <c:pt idx="531">
                  <c:v>-0.51216000000000006</c:v>
                </c:pt>
                <c:pt idx="532">
                  <c:v>-0.50624000000000002</c:v>
                </c:pt>
                <c:pt idx="533">
                  <c:v>-0.49783999999999995</c:v>
                </c:pt>
                <c:pt idx="534">
                  <c:v>-0.50775999999999999</c:v>
                </c:pt>
                <c:pt idx="535">
                  <c:v>-0.50351999999999997</c:v>
                </c:pt>
                <c:pt idx="536">
                  <c:v>-0.50672000000000006</c:v>
                </c:pt>
                <c:pt idx="537">
                  <c:v>-0.51551999999999998</c:v>
                </c:pt>
                <c:pt idx="538">
                  <c:v>-0.51703999999999994</c:v>
                </c:pt>
                <c:pt idx="539">
                  <c:v>-0.50407999999999997</c:v>
                </c:pt>
                <c:pt idx="540">
                  <c:v>-0.50063999999999997</c:v>
                </c:pt>
                <c:pt idx="541">
                  <c:v>-0.49983999999999995</c:v>
                </c:pt>
                <c:pt idx="542">
                  <c:v>-0.50151999999999997</c:v>
                </c:pt>
                <c:pt idx="543">
                  <c:v>-0.51048000000000004</c:v>
                </c:pt>
                <c:pt idx="544">
                  <c:v>-0.50480000000000003</c:v>
                </c:pt>
                <c:pt idx="545">
                  <c:v>-0.51279999999999992</c:v>
                </c:pt>
                <c:pt idx="546">
                  <c:v>-0.51607999999999987</c:v>
                </c:pt>
                <c:pt idx="547">
                  <c:v>-0.51624000000000003</c:v>
                </c:pt>
                <c:pt idx="548">
                  <c:v>-0.51400000000000001</c:v>
                </c:pt>
                <c:pt idx="549">
                  <c:v>-0.55583999999999989</c:v>
                </c:pt>
                <c:pt idx="550">
                  <c:v>-0.55976000000000004</c:v>
                </c:pt>
                <c:pt idx="551">
                  <c:v>-0.56128</c:v>
                </c:pt>
                <c:pt idx="552">
                  <c:v>-0.54992000000000008</c:v>
                </c:pt>
                <c:pt idx="553">
                  <c:v>-0.53744000000000003</c:v>
                </c:pt>
                <c:pt idx="554">
                  <c:v>-0.54296</c:v>
                </c:pt>
                <c:pt idx="555">
                  <c:v>-0.52392000000000005</c:v>
                </c:pt>
                <c:pt idx="556">
                  <c:v>-0.54824000000000006</c:v>
                </c:pt>
                <c:pt idx="557">
                  <c:v>-0.54183999999999988</c:v>
                </c:pt>
                <c:pt idx="558">
                  <c:v>-0.55168000000000006</c:v>
                </c:pt>
                <c:pt idx="559">
                  <c:v>-0.55383999999999989</c:v>
                </c:pt>
                <c:pt idx="560">
                  <c:v>-0.56007999999999991</c:v>
                </c:pt>
                <c:pt idx="561">
                  <c:v>-0.55920000000000003</c:v>
                </c:pt>
                <c:pt idx="562">
                  <c:v>-0.55135999999999996</c:v>
                </c:pt>
                <c:pt idx="563">
                  <c:v>-0.54464000000000001</c:v>
                </c:pt>
                <c:pt idx="564">
                  <c:v>-0.55528</c:v>
                </c:pt>
                <c:pt idx="565">
                  <c:v>-0.56072</c:v>
                </c:pt>
                <c:pt idx="566">
                  <c:v>-0.55447999999999997</c:v>
                </c:pt>
                <c:pt idx="567">
                  <c:v>-0.55759999999999998</c:v>
                </c:pt>
                <c:pt idx="568">
                  <c:v>-0.55112000000000005</c:v>
                </c:pt>
                <c:pt idx="569">
                  <c:v>-0.56935999999999998</c:v>
                </c:pt>
                <c:pt idx="570">
                  <c:v>-0.5718399999999999</c:v>
                </c:pt>
                <c:pt idx="571">
                  <c:v>-0.56335999999999997</c:v>
                </c:pt>
                <c:pt idx="572">
                  <c:v>-0.53864000000000001</c:v>
                </c:pt>
                <c:pt idx="573">
                  <c:v>-0.54479999999999995</c:v>
                </c:pt>
                <c:pt idx="574">
                  <c:v>-0.55303999999999998</c:v>
                </c:pt>
                <c:pt idx="575">
                  <c:v>-0.55016000000000009</c:v>
                </c:pt>
                <c:pt idx="576">
                  <c:v>-0.54959999999999998</c:v>
                </c:pt>
                <c:pt idx="577">
                  <c:v>-0.53631999999999991</c:v>
                </c:pt>
                <c:pt idx="578">
                  <c:v>-0.5480799999999999</c:v>
                </c:pt>
                <c:pt idx="579">
                  <c:v>-0.52983999999999987</c:v>
                </c:pt>
                <c:pt idx="580">
                  <c:v>-0.53544000000000003</c:v>
                </c:pt>
                <c:pt idx="581">
                  <c:v>-0.53200000000000003</c:v>
                </c:pt>
                <c:pt idx="582">
                  <c:v>-0.54368000000000005</c:v>
                </c:pt>
                <c:pt idx="583">
                  <c:v>-0.54136000000000006</c:v>
                </c:pt>
                <c:pt idx="584">
                  <c:v>-0.53639999999999999</c:v>
                </c:pt>
                <c:pt idx="585">
                  <c:v>-0.53712000000000004</c:v>
                </c:pt>
                <c:pt idx="586">
                  <c:v>-0.53488000000000002</c:v>
                </c:pt>
                <c:pt idx="587">
                  <c:v>-0.51607999999999987</c:v>
                </c:pt>
                <c:pt idx="588">
                  <c:v>-0.51216000000000006</c:v>
                </c:pt>
                <c:pt idx="589">
                  <c:v>-0.49495999999999996</c:v>
                </c:pt>
                <c:pt idx="590">
                  <c:v>-0.50336000000000003</c:v>
                </c:pt>
                <c:pt idx="591">
                  <c:v>-0.50344</c:v>
                </c:pt>
                <c:pt idx="592">
                  <c:v>-0.51007999999999998</c:v>
                </c:pt>
                <c:pt idx="593">
                  <c:v>-0.50104000000000004</c:v>
                </c:pt>
                <c:pt idx="594">
                  <c:v>-0.49392000000000003</c:v>
                </c:pt>
                <c:pt idx="595">
                  <c:v>-0.47839999999999999</c:v>
                </c:pt>
                <c:pt idx="596">
                  <c:v>-0.46800000000000003</c:v>
                </c:pt>
                <c:pt idx="597">
                  <c:v>-0.46176</c:v>
                </c:pt>
                <c:pt idx="598">
                  <c:v>-0.46415999999999996</c:v>
                </c:pt>
                <c:pt idx="599">
                  <c:v>-0.43944000000000005</c:v>
                </c:pt>
                <c:pt idx="600">
                  <c:v>-0.44</c:v>
                </c:pt>
                <c:pt idx="601">
                  <c:v>-0.43696000000000002</c:v>
                </c:pt>
                <c:pt idx="602">
                  <c:v>-0.44112000000000001</c:v>
                </c:pt>
                <c:pt idx="603">
                  <c:v>-0.44655999999999996</c:v>
                </c:pt>
                <c:pt idx="604">
                  <c:v>-0.44063999999999998</c:v>
                </c:pt>
                <c:pt idx="605">
                  <c:v>-0.44024000000000002</c:v>
                </c:pt>
                <c:pt idx="606">
                  <c:v>-0.43751999999999996</c:v>
                </c:pt>
                <c:pt idx="607">
                  <c:v>-0.43472000000000005</c:v>
                </c:pt>
                <c:pt idx="608">
                  <c:v>-0.45127999999999996</c:v>
                </c:pt>
                <c:pt idx="609">
                  <c:v>-0.44512000000000002</c:v>
                </c:pt>
                <c:pt idx="610">
                  <c:v>-0.44575999999999999</c:v>
                </c:pt>
                <c:pt idx="611">
                  <c:v>-0.41111999999999999</c:v>
                </c:pt>
                <c:pt idx="612">
                  <c:v>-0.39088000000000001</c:v>
                </c:pt>
                <c:pt idx="613">
                  <c:v>-0.38536000000000004</c:v>
                </c:pt>
                <c:pt idx="614">
                  <c:v>-0.39055999999999996</c:v>
                </c:pt>
                <c:pt idx="615">
                  <c:v>-0.39360000000000001</c:v>
                </c:pt>
                <c:pt idx="616">
                  <c:v>-0.39520000000000005</c:v>
                </c:pt>
                <c:pt idx="617">
                  <c:v>-0.36799999999999999</c:v>
                </c:pt>
                <c:pt idx="618">
                  <c:v>-0.36167999999999995</c:v>
                </c:pt>
                <c:pt idx="619">
                  <c:v>-0.36872000000000005</c:v>
                </c:pt>
                <c:pt idx="620">
                  <c:v>-0.40264</c:v>
                </c:pt>
                <c:pt idx="621">
                  <c:v>-0.39976</c:v>
                </c:pt>
                <c:pt idx="622">
                  <c:v>-0.38272</c:v>
                </c:pt>
                <c:pt idx="623">
                  <c:v>-0.37872</c:v>
                </c:pt>
                <c:pt idx="624">
                  <c:v>-0.39215999999999995</c:v>
                </c:pt>
                <c:pt idx="625">
                  <c:v>-0.38824000000000003</c:v>
                </c:pt>
                <c:pt idx="626">
                  <c:v>-0.37527999999999995</c:v>
                </c:pt>
                <c:pt idx="627">
                  <c:v>-0.38720000000000004</c:v>
                </c:pt>
                <c:pt idx="628">
                  <c:v>-0.38224000000000002</c:v>
                </c:pt>
                <c:pt idx="629">
                  <c:v>-0.37663999999999997</c:v>
                </c:pt>
                <c:pt idx="630">
                  <c:v>-0.37327999999999995</c:v>
                </c:pt>
                <c:pt idx="631">
                  <c:v>-0.36703999999999998</c:v>
                </c:pt>
                <c:pt idx="632">
                  <c:v>-0.36072000000000004</c:v>
                </c:pt>
                <c:pt idx="633">
                  <c:v>-0.37015999999999999</c:v>
                </c:pt>
                <c:pt idx="634">
                  <c:v>-0.37</c:v>
                </c:pt>
                <c:pt idx="635">
                  <c:v>-0.37463999999999997</c:v>
                </c:pt>
                <c:pt idx="636">
                  <c:v>-0.36887999999999999</c:v>
                </c:pt>
                <c:pt idx="637">
                  <c:v>-0.37424000000000002</c:v>
                </c:pt>
                <c:pt idx="638">
                  <c:v>-0.38520000000000004</c:v>
                </c:pt>
                <c:pt idx="639">
                  <c:v>-0.38991999999999993</c:v>
                </c:pt>
                <c:pt idx="640">
                  <c:v>-0.38408000000000003</c:v>
                </c:pt>
                <c:pt idx="641">
                  <c:v>-0.38184000000000001</c:v>
                </c:pt>
                <c:pt idx="642">
                  <c:v>-0.37520000000000003</c:v>
                </c:pt>
                <c:pt idx="643">
                  <c:v>-0.37824000000000002</c:v>
                </c:pt>
                <c:pt idx="644">
                  <c:v>-0.37879999999999997</c:v>
                </c:pt>
                <c:pt idx="645">
                  <c:v>-0.38503999999999994</c:v>
                </c:pt>
                <c:pt idx="646">
                  <c:v>-0.40079999999999993</c:v>
                </c:pt>
                <c:pt idx="647">
                  <c:v>-0.41584000000000004</c:v>
                </c:pt>
                <c:pt idx="648">
                  <c:v>-0.40839999999999999</c:v>
                </c:pt>
                <c:pt idx="649">
                  <c:v>-0.39951999999999999</c:v>
                </c:pt>
                <c:pt idx="650">
                  <c:v>-0.39848</c:v>
                </c:pt>
                <c:pt idx="651">
                  <c:v>-0.40808000000000005</c:v>
                </c:pt>
                <c:pt idx="652">
                  <c:v>-0.43096000000000001</c:v>
                </c:pt>
                <c:pt idx="653">
                  <c:v>-0.42296000000000006</c:v>
                </c:pt>
                <c:pt idx="654">
                  <c:v>-0.41808000000000006</c:v>
                </c:pt>
                <c:pt idx="655">
                  <c:v>-0.43887999999999999</c:v>
                </c:pt>
                <c:pt idx="656">
                  <c:v>-0.45</c:v>
                </c:pt>
                <c:pt idx="657">
                  <c:v>-0.44991999999999999</c:v>
                </c:pt>
                <c:pt idx="658">
                  <c:v>-0.4476</c:v>
                </c:pt>
                <c:pt idx="659">
                  <c:v>-0.43863999999999997</c:v>
                </c:pt>
                <c:pt idx="660">
                  <c:v>-0.44</c:v>
                </c:pt>
                <c:pt idx="661">
                  <c:v>-0.45</c:v>
                </c:pt>
                <c:pt idx="662">
                  <c:v>-0.45127999999999996</c:v>
                </c:pt>
                <c:pt idx="663">
                  <c:v>-0.45967999999999998</c:v>
                </c:pt>
                <c:pt idx="664">
                  <c:v>-0.47064</c:v>
                </c:pt>
                <c:pt idx="665">
                  <c:v>-0.47896000000000005</c:v>
                </c:pt>
                <c:pt idx="666">
                  <c:v>-0.47679999999999995</c:v>
                </c:pt>
                <c:pt idx="667">
                  <c:v>-0.47279999999999994</c:v>
                </c:pt>
                <c:pt idx="668">
                  <c:v>-0.47327999999999998</c:v>
                </c:pt>
                <c:pt idx="669">
                  <c:v>-0.47799999999999998</c:v>
                </c:pt>
                <c:pt idx="670">
                  <c:v>-0.46664</c:v>
                </c:pt>
                <c:pt idx="671">
                  <c:v>-0.46648000000000001</c:v>
                </c:pt>
                <c:pt idx="672">
                  <c:v>-0.46623999999999999</c:v>
                </c:pt>
                <c:pt idx="673">
                  <c:v>-0.46079999999999993</c:v>
                </c:pt>
                <c:pt idx="674">
                  <c:v>-0.46208000000000005</c:v>
                </c:pt>
                <c:pt idx="675">
                  <c:v>-0.43760000000000004</c:v>
                </c:pt>
                <c:pt idx="676">
                  <c:v>-0.47832000000000002</c:v>
                </c:pt>
                <c:pt idx="677">
                  <c:v>-0.46808000000000005</c:v>
                </c:pt>
                <c:pt idx="678">
                  <c:v>-0.46896000000000004</c:v>
                </c:pt>
                <c:pt idx="679">
                  <c:v>-0.47232000000000007</c:v>
                </c:pt>
                <c:pt idx="680">
                  <c:v>-0.46464</c:v>
                </c:pt>
                <c:pt idx="681">
                  <c:v>-0.47576000000000002</c:v>
                </c:pt>
                <c:pt idx="682">
                  <c:v>-0.50744</c:v>
                </c:pt>
                <c:pt idx="683">
                  <c:v>-0.57744000000000006</c:v>
                </c:pt>
                <c:pt idx="684">
                  <c:v>-0.56416000000000011</c:v>
                </c:pt>
                <c:pt idx="685">
                  <c:v>-0.56207999999999991</c:v>
                </c:pt>
                <c:pt idx="686">
                  <c:v>-0.56152000000000002</c:v>
                </c:pt>
                <c:pt idx="687">
                  <c:v>-0.56728000000000001</c:v>
                </c:pt>
                <c:pt idx="688">
                  <c:v>-0.57168000000000008</c:v>
                </c:pt>
                <c:pt idx="689">
                  <c:v>-0.56879999999999997</c:v>
                </c:pt>
                <c:pt idx="690">
                  <c:v>-0.55792000000000008</c:v>
                </c:pt>
                <c:pt idx="691">
                  <c:v>-0.55447999999999997</c:v>
                </c:pt>
                <c:pt idx="692">
                  <c:v>-0.55520000000000003</c:v>
                </c:pt>
                <c:pt idx="693">
                  <c:v>-0.55903999999999998</c:v>
                </c:pt>
                <c:pt idx="694">
                  <c:v>-0.56096000000000001</c:v>
                </c:pt>
                <c:pt idx="695">
                  <c:v>-0.55800000000000005</c:v>
                </c:pt>
                <c:pt idx="696">
                  <c:v>-0.56776000000000004</c:v>
                </c:pt>
                <c:pt idx="697">
                  <c:v>-0.56120000000000003</c:v>
                </c:pt>
                <c:pt idx="698">
                  <c:v>-0.55335999999999996</c:v>
                </c:pt>
                <c:pt idx="699">
                  <c:v>-0.54224000000000006</c:v>
                </c:pt>
                <c:pt idx="700">
                  <c:v>-0.54752000000000001</c:v>
                </c:pt>
                <c:pt idx="701">
                  <c:v>-0.55879999999999996</c:v>
                </c:pt>
                <c:pt idx="702">
                  <c:v>-0.56120000000000003</c:v>
                </c:pt>
                <c:pt idx="703">
                  <c:v>-0.55096000000000001</c:v>
                </c:pt>
                <c:pt idx="704">
                  <c:v>-0.55552000000000001</c:v>
                </c:pt>
                <c:pt idx="705">
                  <c:v>-0.55607999999999991</c:v>
                </c:pt>
                <c:pt idx="706">
                  <c:v>-0.56464000000000003</c:v>
                </c:pt>
                <c:pt idx="707">
                  <c:v>-0.5696</c:v>
                </c:pt>
                <c:pt idx="708">
                  <c:v>-0.57520000000000004</c:v>
                </c:pt>
                <c:pt idx="709">
                  <c:v>-0.57103999999999999</c:v>
                </c:pt>
                <c:pt idx="710">
                  <c:v>-0.57952000000000004</c:v>
                </c:pt>
                <c:pt idx="711">
                  <c:v>-0.56831999999999994</c:v>
                </c:pt>
                <c:pt idx="712">
                  <c:v>-0.55823999999999996</c:v>
                </c:pt>
                <c:pt idx="713">
                  <c:v>-0.55800000000000005</c:v>
                </c:pt>
                <c:pt idx="714">
                  <c:v>-0.55688000000000004</c:v>
                </c:pt>
                <c:pt idx="715">
                  <c:v>-0.56072</c:v>
                </c:pt>
                <c:pt idx="716">
                  <c:v>-0.55024000000000006</c:v>
                </c:pt>
                <c:pt idx="717">
                  <c:v>-0.55623999999999996</c:v>
                </c:pt>
                <c:pt idx="718">
                  <c:v>-0.5520799999999999</c:v>
                </c:pt>
                <c:pt idx="719">
                  <c:v>-0.56416000000000011</c:v>
                </c:pt>
                <c:pt idx="720">
                  <c:v>-0.56376000000000004</c:v>
                </c:pt>
                <c:pt idx="721">
                  <c:v>-0.55159999999999998</c:v>
                </c:pt>
                <c:pt idx="722">
                  <c:v>-0.52736000000000005</c:v>
                </c:pt>
                <c:pt idx="723">
                  <c:v>-0.53583999999999987</c:v>
                </c:pt>
                <c:pt idx="724">
                  <c:v>-0.53727999999999998</c:v>
                </c:pt>
                <c:pt idx="725">
                  <c:v>-0.53600000000000003</c:v>
                </c:pt>
                <c:pt idx="726">
                  <c:v>-0.54216000000000009</c:v>
                </c:pt>
                <c:pt idx="727">
                  <c:v>-0.54344000000000003</c:v>
                </c:pt>
                <c:pt idx="728">
                  <c:v>-0.55368000000000006</c:v>
                </c:pt>
                <c:pt idx="729">
                  <c:v>-0.55776000000000003</c:v>
                </c:pt>
                <c:pt idx="730">
                  <c:v>-0.54768000000000006</c:v>
                </c:pt>
                <c:pt idx="731">
                  <c:v>-0.54720000000000002</c:v>
                </c:pt>
                <c:pt idx="732">
                  <c:v>-0.53744000000000003</c:v>
                </c:pt>
                <c:pt idx="733">
                  <c:v>-0.55679999999999996</c:v>
                </c:pt>
                <c:pt idx="734">
                  <c:v>-0.56000000000000005</c:v>
                </c:pt>
                <c:pt idx="735">
                  <c:v>-0.54664000000000001</c:v>
                </c:pt>
                <c:pt idx="736">
                  <c:v>-0.53048000000000006</c:v>
                </c:pt>
                <c:pt idx="737">
                  <c:v>-0.54496</c:v>
                </c:pt>
                <c:pt idx="738">
                  <c:v>-0.54536000000000007</c:v>
                </c:pt>
                <c:pt idx="739">
                  <c:v>-0.55607999999999991</c:v>
                </c:pt>
                <c:pt idx="740">
                  <c:v>-0.5464</c:v>
                </c:pt>
                <c:pt idx="741">
                  <c:v>-0.53688000000000002</c:v>
                </c:pt>
                <c:pt idx="742">
                  <c:v>-0.52744000000000002</c:v>
                </c:pt>
                <c:pt idx="743">
                  <c:v>-0.53727999999999998</c:v>
                </c:pt>
                <c:pt idx="744">
                  <c:v>-0.53368000000000004</c:v>
                </c:pt>
                <c:pt idx="745">
                  <c:v>-0.51200000000000001</c:v>
                </c:pt>
                <c:pt idx="746">
                  <c:v>-0.53703999999999996</c:v>
                </c:pt>
                <c:pt idx="747">
                  <c:v>-0.54496</c:v>
                </c:pt>
                <c:pt idx="748">
                  <c:v>-0.55607999999999991</c:v>
                </c:pt>
                <c:pt idx="749">
                  <c:v>-0.54783999999999988</c:v>
                </c:pt>
                <c:pt idx="750">
                  <c:v>-0.5484</c:v>
                </c:pt>
                <c:pt idx="751">
                  <c:v>-0.54792000000000007</c:v>
                </c:pt>
                <c:pt idx="752">
                  <c:v>-0.5581600000000001</c:v>
                </c:pt>
                <c:pt idx="753">
                  <c:v>-0.55127999999999999</c:v>
                </c:pt>
                <c:pt idx="754">
                  <c:v>-0.56200000000000006</c:v>
                </c:pt>
                <c:pt idx="755">
                  <c:v>-0.56079999999999997</c:v>
                </c:pt>
                <c:pt idx="756">
                  <c:v>-0.56488000000000005</c:v>
                </c:pt>
                <c:pt idx="757">
                  <c:v>-0.53768000000000005</c:v>
                </c:pt>
                <c:pt idx="758">
                  <c:v>-0.54912000000000005</c:v>
                </c:pt>
                <c:pt idx="759">
                  <c:v>-0.55928</c:v>
                </c:pt>
                <c:pt idx="760">
                  <c:v>-0.57023999999999997</c:v>
                </c:pt>
                <c:pt idx="761">
                  <c:v>-0.59128000000000003</c:v>
                </c:pt>
                <c:pt idx="762">
                  <c:v>-0.61536000000000002</c:v>
                </c:pt>
                <c:pt idx="763">
                  <c:v>-0.6285599999999999</c:v>
                </c:pt>
                <c:pt idx="764">
                  <c:v>-0.63607999999999998</c:v>
                </c:pt>
                <c:pt idx="765">
                  <c:v>-0.64096000000000009</c:v>
                </c:pt>
                <c:pt idx="766">
                  <c:v>-0.66655999999999993</c:v>
                </c:pt>
                <c:pt idx="767">
                  <c:v>-0.66776000000000002</c:v>
                </c:pt>
                <c:pt idx="768">
                  <c:v>-0.66720000000000002</c:v>
                </c:pt>
                <c:pt idx="769">
                  <c:v>-0.65960000000000008</c:v>
                </c:pt>
                <c:pt idx="770">
                  <c:v>-0.65295999999999998</c:v>
                </c:pt>
                <c:pt idx="771">
                  <c:v>-0.64088000000000001</c:v>
                </c:pt>
                <c:pt idx="772">
                  <c:v>-0.64039999999999997</c:v>
                </c:pt>
                <c:pt idx="773">
                  <c:v>-0.63648000000000005</c:v>
                </c:pt>
                <c:pt idx="774">
                  <c:v>-0.62560000000000004</c:v>
                </c:pt>
                <c:pt idx="775">
                  <c:v>-0.62848000000000004</c:v>
                </c:pt>
                <c:pt idx="776">
                  <c:v>-0.61239999999999994</c:v>
                </c:pt>
                <c:pt idx="777">
                  <c:v>-0.61312</c:v>
                </c:pt>
                <c:pt idx="778">
                  <c:v>-0.60487999999999997</c:v>
                </c:pt>
                <c:pt idx="779">
                  <c:v>-0.60599999999999998</c:v>
                </c:pt>
                <c:pt idx="780">
                  <c:v>-0.60199999999999998</c:v>
                </c:pt>
                <c:pt idx="781">
                  <c:v>-0.62255999999999989</c:v>
                </c:pt>
                <c:pt idx="782">
                  <c:v>-0.60911999999999999</c:v>
                </c:pt>
                <c:pt idx="783">
                  <c:v>-0.61351999999999995</c:v>
                </c:pt>
                <c:pt idx="784">
                  <c:v>-0.60639999999999994</c:v>
                </c:pt>
                <c:pt idx="785">
                  <c:v>-0.60231999999999997</c:v>
                </c:pt>
                <c:pt idx="786">
                  <c:v>-0.58455999999999997</c:v>
                </c:pt>
                <c:pt idx="787">
                  <c:v>-0.58344000000000007</c:v>
                </c:pt>
                <c:pt idx="788">
                  <c:v>-0.57920000000000005</c:v>
                </c:pt>
                <c:pt idx="789">
                  <c:v>-0.59320000000000006</c:v>
                </c:pt>
                <c:pt idx="790">
                  <c:v>-0.60351999999999995</c:v>
                </c:pt>
                <c:pt idx="791">
                  <c:v>-0.60568000000000011</c:v>
                </c:pt>
                <c:pt idx="792">
                  <c:v>-0.61360000000000003</c:v>
                </c:pt>
                <c:pt idx="793">
                  <c:v>-0.62087999999999999</c:v>
                </c:pt>
                <c:pt idx="794">
                  <c:v>-0.61896000000000007</c:v>
                </c:pt>
                <c:pt idx="795">
                  <c:v>-0.60160000000000002</c:v>
                </c:pt>
                <c:pt idx="796">
                  <c:v>-0.59407999999999994</c:v>
                </c:pt>
                <c:pt idx="797">
                  <c:v>-0.58855999999999997</c:v>
                </c:pt>
                <c:pt idx="798">
                  <c:v>-0.58663999999999994</c:v>
                </c:pt>
                <c:pt idx="799">
                  <c:v>-0.58983999999999992</c:v>
                </c:pt>
                <c:pt idx="800">
                  <c:v>-0.58616000000000013</c:v>
                </c:pt>
                <c:pt idx="801">
                  <c:v>-0.59144000000000008</c:v>
                </c:pt>
                <c:pt idx="802">
                  <c:v>-0.63200000000000001</c:v>
                </c:pt>
                <c:pt idx="803">
                  <c:v>-0.63472000000000006</c:v>
                </c:pt>
                <c:pt idx="804">
                  <c:v>-0.64639999999999997</c:v>
                </c:pt>
                <c:pt idx="805">
                  <c:v>-0.62383999999999995</c:v>
                </c:pt>
                <c:pt idx="806">
                  <c:v>-0.61879999999999991</c:v>
                </c:pt>
                <c:pt idx="807">
                  <c:v>-0.58455999999999997</c:v>
                </c:pt>
                <c:pt idx="808">
                  <c:v>-0.56607999999999992</c:v>
                </c:pt>
                <c:pt idx="809">
                  <c:v>-0.55544000000000004</c:v>
                </c:pt>
                <c:pt idx="810">
                  <c:v>-0.55344000000000004</c:v>
                </c:pt>
                <c:pt idx="811">
                  <c:v>-0.57599999999999996</c:v>
                </c:pt>
                <c:pt idx="812">
                  <c:v>-0.5956800000000001</c:v>
                </c:pt>
                <c:pt idx="813">
                  <c:v>-0.59023999999999999</c:v>
                </c:pt>
                <c:pt idx="814">
                  <c:v>-0.61407999999999996</c:v>
                </c:pt>
                <c:pt idx="815">
                  <c:v>-0.59416000000000013</c:v>
                </c:pt>
                <c:pt idx="816">
                  <c:v>-0.60816000000000003</c:v>
                </c:pt>
                <c:pt idx="817">
                  <c:v>-0.60255999999999998</c:v>
                </c:pt>
                <c:pt idx="818">
                  <c:v>-0.59687999999999997</c:v>
                </c:pt>
                <c:pt idx="819">
                  <c:v>-0.60199999999999998</c:v>
                </c:pt>
                <c:pt idx="820">
                  <c:v>-0.61736000000000002</c:v>
                </c:pt>
                <c:pt idx="821">
                  <c:v>-0.60311999999999999</c:v>
                </c:pt>
                <c:pt idx="822">
                  <c:v>-0.60336000000000001</c:v>
                </c:pt>
                <c:pt idx="823">
                  <c:v>-0.62103999999999993</c:v>
                </c:pt>
                <c:pt idx="824">
                  <c:v>-0.61927999999999994</c:v>
                </c:pt>
                <c:pt idx="825">
                  <c:v>-0.62648000000000004</c:v>
                </c:pt>
                <c:pt idx="826">
                  <c:v>-0.61727999999999994</c:v>
                </c:pt>
                <c:pt idx="827">
                  <c:v>-0.62831999999999999</c:v>
                </c:pt>
                <c:pt idx="828">
                  <c:v>-0.62751999999999997</c:v>
                </c:pt>
                <c:pt idx="829">
                  <c:v>-0.63496000000000008</c:v>
                </c:pt>
                <c:pt idx="830">
                  <c:v>-0.64016000000000006</c:v>
                </c:pt>
                <c:pt idx="831">
                  <c:v>-0.62703999999999993</c:v>
                </c:pt>
                <c:pt idx="832">
                  <c:v>-0.61151999999999995</c:v>
                </c:pt>
                <c:pt idx="833">
                  <c:v>-0.6285599999999999</c:v>
                </c:pt>
                <c:pt idx="834">
                  <c:v>-0.63936000000000004</c:v>
                </c:pt>
                <c:pt idx="835">
                  <c:v>-0.64144000000000001</c:v>
                </c:pt>
                <c:pt idx="836">
                  <c:v>-0.64096000000000009</c:v>
                </c:pt>
                <c:pt idx="837">
                  <c:v>-0.61216000000000004</c:v>
                </c:pt>
                <c:pt idx="838">
                  <c:v>-0.60551999999999995</c:v>
                </c:pt>
                <c:pt idx="839">
                  <c:v>-0.59511999999999998</c:v>
                </c:pt>
                <c:pt idx="840">
                  <c:v>-0.60311999999999999</c:v>
                </c:pt>
                <c:pt idx="841">
                  <c:v>-0.59687999999999997</c:v>
                </c:pt>
                <c:pt idx="842">
                  <c:v>-0.60655999999999999</c:v>
                </c:pt>
                <c:pt idx="843">
                  <c:v>-0.6154400000000001</c:v>
                </c:pt>
                <c:pt idx="844">
                  <c:v>-0.59255999999999998</c:v>
                </c:pt>
                <c:pt idx="845">
                  <c:v>-0.59407999999999994</c:v>
                </c:pt>
                <c:pt idx="846">
                  <c:v>-0.60880000000000001</c:v>
                </c:pt>
                <c:pt idx="847">
                  <c:v>-0.6174400000000001</c:v>
                </c:pt>
                <c:pt idx="848">
                  <c:v>-0.63727999999999996</c:v>
                </c:pt>
                <c:pt idx="849">
                  <c:v>-0.62831999999999999</c:v>
                </c:pt>
                <c:pt idx="850">
                  <c:v>-0.62248000000000003</c:v>
                </c:pt>
                <c:pt idx="851">
                  <c:v>-0.61872000000000005</c:v>
                </c:pt>
                <c:pt idx="852">
                  <c:v>-0.61824000000000001</c:v>
                </c:pt>
                <c:pt idx="853">
                  <c:v>-0.61879999999999991</c:v>
                </c:pt>
                <c:pt idx="854">
                  <c:v>-0.61887999999999999</c:v>
                </c:pt>
                <c:pt idx="855">
                  <c:v>-0.58296000000000003</c:v>
                </c:pt>
                <c:pt idx="856">
                  <c:v>-0.59136</c:v>
                </c:pt>
                <c:pt idx="857">
                  <c:v>-0.60720000000000007</c:v>
                </c:pt>
                <c:pt idx="858">
                  <c:v>-0.60727999999999993</c:v>
                </c:pt>
                <c:pt idx="859">
                  <c:v>-0.60303999999999991</c:v>
                </c:pt>
                <c:pt idx="860">
                  <c:v>-0.58416000000000012</c:v>
                </c:pt>
                <c:pt idx="861">
                  <c:v>-0.58399999999999996</c:v>
                </c:pt>
                <c:pt idx="862">
                  <c:v>-0.56903999999999999</c:v>
                </c:pt>
                <c:pt idx="863">
                  <c:v>-0.56759999999999999</c:v>
                </c:pt>
                <c:pt idx="864">
                  <c:v>-0.57511999999999996</c:v>
                </c:pt>
                <c:pt idx="865">
                  <c:v>-0.58455999999999997</c:v>
                </c:pt>
                <c:pt idx="866">
                  <c:v>-0.59223999999999999</c:v>
                </c:pt>
                <c:pt idx="867">
                  <c:v>-0.60727999999999993</c:v>
                </c:pt>
                <c:pt idx="868">
                  <c:v>-0.58263999999999994</c:v>
                </c:pt>
                <c:pt idx="869">
                  <c:v>-0.58751999999999993</c:v>
                </c:pt>
                <c:pt idx="870">
                  <c:v>-0.59168000000000009</c:v>
                </c:pt>
                <c:pt idx="871">
                  <c:v>-0.56455999999999995</c:v>
                </c:pt>
                <c:pt idx="872">
                  <c:v>-0.59687999999999997</c:v>
                </c:pt>
                <c:pt idx="873">
                  <c:v>-0.60407999999999995</c:v>
                </c:pt>
                <c:pt idx="874">
                  <c:v>-0.58831999999999995</c:v>
                </c:pt>
                <c:pt idx="875">
                  <c:v>-0.59360000000000002</c:v>
                </c:pt>
                <c:pt idx="876">
                  <c:v>-0.62192000000000003</c:v>
                </c:pt>
                <c:pt idx="877">
                  <c:v>-0.64</c:v>
                </c:pt>
                <c:pt idx="878">
                  <c:v>-0.62239999999999995</c:v>
                </c:pt>
                <c:pt idx="879">
                  <c:v>-0.61496000000000006</c:v>
                </c:pt>
                <c:pt idx="880">
                  <c:v>-0.60936000000000001</c:v>
                </c:pt>
                <c:pt idx="881">
                  <c:v>-0.60775999999999997</c:v>
                </c:pt>
                <c:pt idx="882">
                  <c:v>-0.6305599999999999</c:v>
                </c:pt>
                <c:pt idx="883">
                  <c:v>-0.63688</c:v>
                </c:pt>
                <c:pt idx="884">
                  <c:v>-0.62831999999999999</c:v>
                </c:pt>
                <c:pt idx="885">
                  <c:v>-0.63751999999999998</c:v>
                </c:pt>
                <c:pt idx="886">
                  <c:v>-0.66055999999999993</c:v>
                </c:pt>
                <c:pt idx="887">
                  <c:v>-0.67479999999999996</c:v>
                </c:pt>
                <c:pt idx="888">
                  <c:v>-0.68479999999999996</c:v>
                </c:pt>
                <c:pt idx="889">
                  <c:v>-0.67303999999999997</c:v>
                </c:pt>
                <c:pt idx="890">
                  <c:v>-0.66671999999999998</c:v>
                </c:pt>
                <c:pt idx="891">
                  <c:v>-0.67264000000000002</c:v>
                </c:pt>
                <c:pt idx="892">
                  <c:v>-0.66392000000000007</c:v>
                </c:pt>
                <c:pt idx="893">
                  <c:v>-0.67368000000000006</c:v>
                </c:pt>
                <c:pt idx="894">
                  <c:v>-0.6841600000000001</c:v>
                </c:pt>
                <c:pt idx="895">
                  <c:v>-0.67831999999999992</c:v>
                </c:pt>
                <c:pt idx="896">
                  <c:v>-0.6784</c:v>
                </c:pt>
                <c:pt idx="897">
                  <c:v>-0.67192000000000007</c:v>
                </c:pt>
                <c:pt idx="898">
                  <c:v>-0.66239999999999999</c:v>
                </c:pt>
                <c:pt idx="899">
                  <c:v>-0.67416000000000009</c:v>
                </c:pt>
                <c:pt idx="900">
                  <c:v>-0.68696000000000002</c:v>
                </c:pt>
                <c:pt idx="901">
                  <c:v>-0.68576000000000004</c:v>
                </c:pt>
                <c:pt idx="902">
                  <c:v>-0.68383999999999989</c:v>
                </c:pt>
                <c:pt idx="903">
                  <c:v>-0.69544000000000006</c:v>
                </c:pt>
                <c:pt idx="904">
                  <c:v>-0.67624000000000006</c:v>
                </c:pt>
                <c:pt idx="905">
                  <c:v>-0.68903999999999999</c:v>
                </c:pt>
                <c:pt idx="906">
                  <c:v>-0.68047999999999997</c:v>
                </c:pt>
                <c:pt idx="907">
                  <c:v>-0.65655999999999992</c:v>
                </c:pt>
                <c:pt idx="908">
                  <c:v>-0.64672000000000007</c:v>
                </c:pt>
                <c:pt idx="909">
                  <c:v>-0.62263999999999997</c:v>
                </c:pt>
                <c:pt idx="910">
                  <c:v>-0.62160000000000004</c:v>
                </c:pt>
                <c:pt idx="911">
                  <c:v>-0.62672000000000005</c:v>
                </c:pt>
                <c:pt idx="912">
                  <c:v>-0.62048000000000003</c:v>
                </c:pt>
                <c:pt idx="913">
                  <c:v>-0.61112</c:v>
                </c:pt>
                <c:pt idx="914">
                  <c:v>-0.62344000000000011</c:v>
                </c:pt>
                <c:pt idx="915">
                  <c:v>-0.61080000000000001</c:v>
                </c:pt>
                <c:pt idx="916">
                  <c:v>-0.61</c:v>
                </c:pt>
                <c:pt idx="917">
                  <c:v>-0.622</c:v>
                </c:pt>
                <c:pt idx="918">
                  <c:v>-0.64960000000000007</c:v>
                </c:pt>
                <c:pt idx="919">
                  <c:v>-0.66592000000000007</c:v>
                </c:pt>
                <c:pt idx="920">
                  <c:v>-0.65383999999999987</c:v>
                </c:pt>
                <c:pt idx="921">
                  <c:v>-0.66416000000000008</c:v>
                </c:pt>
                <c:pt idx="922">
                  <c:v>-0.65464</c:v>
                </c:pt>
                <c:pt idx="923">
                  <c:v>-0.66312000000000004</c:v>
                </c:pt>
                <c:pt idx="924">
                  <c:v>-0.63560000000000005</c:v>
                </c:pt>
                <c:pt idx="925">
                  <c:v>-0.64400000000000002</c:v>
                </c:pt>
                <c:pt idx="926">
                  <c:v>-0.62936000000000003</c:v>
                </c:pt>
                <c:pt idx="927">
                  <c:v>-0.64895999999999998</c:v>
                </c:pt>
                <c:pt idx="928">
                  <c:v>-0.65255999999999992</c:v>
                </c:pt>
                <c:pt idx="929">
                  <c:v>-0.61607999999999996</c:v>
                </c:pt>
                <c:pt idx="930">
                  <c:v>-0.61024</c:v>
                </c:pt>
                <c:pt idx="931">
                  <c:v>-0.56240000000000001</c:v>
                </c:pt>
                <c:pt idx="932">
                  <c:v>-0.55159999999999998</c:v>
                </c:pt>
                <c:pt idx="933">
                  <c:v>-0.52096000000000009</c:v>
                </c:pt>
                <c:pt idx="934">
                  <c:v>-0.53120000000000001</c:v>
                </c:pt>
                <c:pt idx="935">
                  <c:v>-0.52192000000000005</c:v>
                </c:pt>
                <c:pt idx="936">
                  <c:v>-0.53736000000000006</c:v>
                </c:pt>
                <c:pt idx="937">
                  <c:v>-0.51872000000000007</c:v>
                </c:pt>
                <c:pt idx="938">
                  <c:v>-0.52583999999999986</c:v>
                </c:pt>
                <c:pt idx="939">
                  <c:v>-0.52088000000000001</c:v>
                </c:pt>
                <c:pt idx="940">
                  <c:v>-0.49424000000000001</c:v>
                </c:pt>
                <c:pt idx="941">
                  <c:v>-0.50800000000000001</c:v>
                </c:pt>
                <c:pt idx="942">
                  <c:v>-0.49448000000000003</c:v>
                </c:pt>
                <c:pt idx="943">
                  <c:v>-0.47591999999999995</c:v>
                </c:pt>
                <c:pt idx="944">
                  <c:v>-0.47064</c:v>
                </c:pt>
                <c:pt idx="945">
                  <c:v>-0.50368000000000002</c:v>
                </c:pt>
                <c:pt idx="946">
                  <c:v>-0.50375999999999999</c:v>
                </c:pt>
                <c:pt idx="947">
                  <c:v>-0.49080000000000001</c:v>
                </c:pt>
                <c:pt idx="948">
                  <c:v>-0.51288</c:v>
                </c:pt>
                <c:pt idx="949">
                  <c:v>-0.51160000000000005</c:v>
                </c:pt>
                <c:pt idx="950">
                  <c:v>-0.50919999999999999</c:v>
                </c:pt>
                <c:pt idx="951">
                  <c:v>-0.50160000000000005</c:v>
                </c:pt>
                <c:pt idx="952">
                  <c:v>-0.48152</c:v>
                </c:pt>
                <c:pt idx="953">
                  <c:v>-0.44800000000000001</c:v>
                </c:pt>
                <c:pt idx="954">
                  <c:v>-0.43687999999999999</c:v>
                </c:pt>
                <c:pt idx="955">
                  <c:v>-0.44536000000000003</c:v>
                </c:pt>
                <c:pt idx="956">
                  <c:v>-0.45679999999999993</c:v>
                </c:pt>
                <c:pt idx="957">
                  <c:v>-0.45967999999999998</c:v>
                </c:pt>
                <c:pt idx="958">
                  <c:v>-0.43951999999999997</c:v>
                </c:pt>
                <c:pt idx="959">
                  <c:v>-0.46327999999999997</c:v>
                </c:pt>
                <c:pt idx="960">
                  <c:v>-0.44488</c:v>
                </c:pt>
                <c:pt idx="961">
                  <c:v>-0.42967999999999995</c:v>
                </c:pt>
                <c:pt idx="962">
                  <c:v>-0.45088</c:v>
                </c:pt>
                <c:pt idx="963">
                  <c:v>-0.45439999999999997</c:v>
                </c:pt>
                <c:pt idx="964">
                  <c:v>-0.47239999999999999</c:v>
                </c:pt>
                <c:pt idx="965">
                  <c:v>-0.45200000000000001</c:v>
                </c:pt>
                <c:pt idx="966">
                  <c:v>-0.46255999999999997</c:v>
                </c:pt>
                <c:pt idx="967">
                  <c:v>-0.46008000000000004</c:v>
                </c:pt>
                <c:pt idx="968">
                  <c:v>-0.49848000000000003</c:v>
                </c:pt>
                <c:pt idx="969">
                  <c:v>-0.50975999999999999</c:v>
                </c:pt>
                <c:pt idx="970">
                  <c:v>-0.4904</c:v>
                </c:pt>
                <c:pt idx="971">
                  <c:v>-0.46632000000000007</c:v>
                </c:pt>
                <c:pt idx="972">
                  <c:v>-0.47215999999999997</c:v>
                </c:pt>
                <c:pt idx="973">
                  <c:v>-0.49944</c:v>
                </c:pt>
                <c:pt idx="974">
                  <c:v>-0.50495999999999996</c:v>
                </c:pt>
                <c:pt idx="975">
                  <c:v>-0.45400000000000001</c:v>
                </c:pt>
                <c:pt idx="976">
                  <c:v>-0.42703999999999998</c:v>
                </c:pt>
                <c:pt idx="977">
                  <c:v>-0.41232000000000008</c:v>
                </c:pt>
                <c:pt idx="978">
                  <c:v>-0.39912000000000003</c:v>
                </c:pt>
                <c:pt idx="979">
                  <c:v>-0.40223999999999999</c:v>
                </c:pt>
                <c:pt idx="980">
                  <c:v>-0.42424000000000001</c:v>
                </c:pt>
                <c:pt idx="981">
                  <c:v>-0.43975999999999998</c:v>
                </c:pt>
                <c:pt idx="982">
                  <c:v>-0.47799999999999998</c:v>
                </c:pt>
                <c:pt idx="983">
                  <c:v>-0.46991999999999995</c:v>
                </c:pt>
                <c:pt idx="984">
                  <c:v>-0.42344000000000004</c:v>
                </c:pt>
                <c:pt idx="985">
                  <c:v>-0.39855999999999997</c:v>
                </c:pt>
                <c:pt idx="986">
                  <c:v>-0.36991999999999997</c:v>
                </c:pt>
                <c:pt idx="987">
                  <c:v>-0.37520000000000003</c:v>
                </c:pt>
                <c:pt idx="988">
                  <c:v>-0.39448</c:v>
                </c:pt>
                <c:pt idx="989">
                  <c:v>-0.41144000000000003</c:v>
                </c:pt>
                <c:pt idx="990">
                  <c:v>-0.41527999999999998</c:v>
                </c:pt>
                <c:pt idx="991">
                  <c:v>-0.40591999999999995</c:v>
                </c:pt>
                <c:pt idx="992">
                  <c:v>-0.42415999999999998</c:v>
                </c:pt>
                <c:pt idx="993">
                  <c:v>-0.45024000000000003</c:v>
                </c:pt>
                <c:pt idx="994">
                  <c:v>-0.46</c:v>
                </c:pt>
                <c:pt idx="995">
                  <c:v>-0.48912</c:v>
                </c:pt>
                <c:pt idx="996">
                  <c:v>-0.47799999999999998</c:v>
                </c:pt>
                <c:pt idx="997">
                  <c:v>-0.46639999999999998</c:v>
                </c:pt>
                <c:pt idx="998">
                  <c:v>-0.47144000000000008</c:v>
                </c:pt>
                <c:pt idx="999">
                  <c:v>-0.49783999999999995</c:v>
                </c:pt>
                <c:pt idx="1000">
                  <c:v>-0.51888000000000001</c:v>
                </c:pt>
                <c:pt idx="1001">
                  <c:v>-0.49680000000000002</c:v>
                </c:pt>
                <c:pt idx="1002">
                  <c:v>-0.48296000000000006</c:v>
                </c:pt>
                <c:pt idx="1003">
                  <c:v>-0.47752</c:v>
                </c:pt>
                <c:pt idx="1004">
                  <c:v>-0.49056</c:v>
                </c:pt>
                <c:pt idx="1005">
                  <c:v>-0.4844</c:v>
                </c:pt>
                <c:pt idx="1006">
                  <c:v>-0.47703999999999996</c:v>
                </c:pt>
                <c:pt idx="1007">
                  <c:v>-0.46623999999999999</c:v>
                </c:pt>
                <c:pt idx="1008">
                  <c:v>-0.44567999999999997</c:v>
                </c:pt>
                <c:pt idx="1009">
                  <c:v>-0.42703999999999998</c:v>
                </c:pt>
                <c:pt idx="1010">
                  <c:v>-0.40736</c:v>
                </c:pt>
                <c:pt idx="1011">
                  <c:v>-0.38184000000000001</c:v>
                </c:pt>
                <c:pt idx="1012">
                  <c:v>-0.45391999999999993</c:v>
                </c:pt>
                <c:pt idx="1013">
                  <c:v>-0.44351999999999997</c:v>
                </c:pt>
                <c:pt idx="1014">
                  <c:v>-0.43567999999999996</c:v>
                </c:pt>
                <c:pt idx="1015">
                  <c:v>-0.43791999999999998</c:v>
                </c:pt>
                <c:pt idx="1016">
                  <c:v>-0.41352</c:v>
                </c:pt>
                <c:pt idx="1017">
                  <c:v>-0.40344000000000008</c:v>
                </c:pt>
                <c:pt idx="1018">
                  <c:v>-0.42272000000000004</c:v>
                </c:pt>
                <c:pt idx="1019">
                  <c:v>-0.41544000000000003</c:v>
                </c:pt>
                <c:pt idx="1020">
                  <c:v>-0.43912000000000001</c:v>
                </c:pt>
                <c:pt idx="1021">
                  <c:v>-0.42736000000000002</c:v>
                </c:pt>
                <c:pt idx="1022">
                  <c:v>-0.41255999999999993</c:v>
                </c:pt>
                <c:pt idx="1023">
                  <c:v>-0.40384000000000003</c:v>
                </c:pt>
                <c:pt idx="1024">
                  <c:v>-0.41167999999999993</c:v>
                </c:pt>
                <c:pt idx="1025">
                  <c:v>-0.40536</c:v>
                </c:pt>
                <c:pt idx="1026">
                  <c:v>-0.44016</c:v>
                </c:pt>
                <c:pt idx="1027">
                  <c:v>-0.42703999999999998</c:v>
                </c:pt>
                <c:pt idx="1028">
                  <c:v>-0.44384000000000001</c:v>
                </c:pt>
                <c:pt idx="1029">
                  <c:v>-0.41824</c:v>
                </c:pt>
                <c:pt idx="1030">
                  <c:v>-0.42167999999999994</c:v>
                </c:pt>
                <c:pt idx="1031">
                  <c:v>-0.42303999999999997</c:v>
                </c:pt>
                <c:pt idx="1032">
                  <c:v>-0.39976</c:v>
                </c:pt>
                <c:pt idx="1033">
                  <c:v>-0.38696000000000003</c:v>
                </c:pt>
                <c:pt idx="1034">
                  <c:v>-0.35584000000000005</c:v>
                </c:pt>
                <c:pt idx="1035">
                  <c:v>-0.39208000000000004</c:v>
                </c:pt>
                <c:pt idx="1036">
                  <c:v>-0.40191999999999994</c:v>
                </c:pt>
                <c:pt idx="1037">
                  <c:v>-0.44144000000000005</c:v>
                </c:pt>
                <c:pt idx="1038">
                  <c:v>-0.41352</c:v>
                </c:pt>
                <c:pt idx="1039">
                  <c:v>-0.43679999999999997</c:v>
                </c:pt>
                <c:pt idx="1040">
                  <c:v>-0.41608000000000006</c:v>
                </c:pt>
                <c:pt idx="1041">
                  <c:v>-0.40503999999999996</c:v>
                </c:pt>
                <c:pt idx="1042">
                  <c:v>-0.39288000000000001</c:v>
                </c:pt>
                <c:pt idx="1043">
                  <c:v>-0.37039999999999995</c:v>
                </c:pt>
                <c:pt idx="1044">
                  <c:v>-0.37615999999999999</c:v>
                </c:pt>
                <c:pt idx="1045">
                  <c:v>-0.37063999999999997</c:v>
                </c:pt>
                <c:pt idx="1046">
                  <c:v>-0.34455999999999992</c:v>
                </c:pt>
                <c:pt idx="1047">
                  <c:v>-0.33648</c:v>
                </c:pt>
                <c:pt idx="1048">
                  <c:v>-0.32367999999999997</c:v>
                </c:pt>
                <c:pt idx="1049">
                  <c:v>-0.31784000000000001</c:v>
                </c:pt>
                <c:pt idx="1050">
                  <c:v>-0.32208000000000003</c:v>
                </c:pt>
                <c:pt idx="1051">
                  <c:v>-0.32408000000000003</c:v>
                </c:pt>
                <c:pt idx="1052">
                  <c:v>-0.32912000000000002</c:v>
                </c:pt>
                <c:pt idx="1053">
                  <c:v>-0.32935999999999999</c:v>
                </c:pt>
                <c:pt idx="1054">
                  <c:v>-0.32951999999999998</c:v>
                </c:pt>
                <c:pt idx="1055">
                  <c:v>-0.32984000000000002</c:v>
                </c:pt>
                <c:pt idx="1056">
                  <c:v>-0.27223999999999998</c:v>
                </c:pt>
                <c:pt idx="1057">
                  <c:v>-0.37536000000000003</c:v>
                </c:pt>
                <c:pt idx="1058">
                  <c:v>-0.39296000000000003</c:v>
                </c:pt>
                <c:pt idx="1059">
                  <c:v>-0.43208000000000002</c:v>
                </c:pt>
                <c:pt idx="1060">
                  <c:v>-0.40472000000000002</c:v>
                </c:pt>
                <c:pt idx="1061">
                  <c:v>-0.44663999999999998</c:v>
                </c:pt>
                <c:pt idx="1062">
                  <c:v>-0.44184000000000001</c:v>
                </c:pt>
                <c:pt idx="1063">
                  <c:v>-0.44120000000000004</c:v>
                </c:pt>
                <c:pt idx="1064">
                  <c:v>-0.434</c:v>
                </c:pt>
                <c:pt idx="1065">
                  <c:v>-0.42360000000000003</c:v>
                </c:pt>
                <c:pt idx="1066">
                  <c:v>-0.43455999999999995</c:v>
                </c:pt>
                <c:pt idx="1067">
                  <c:v>-0.41744000000000003</c:v>
                </c:pt>
                <c:pt idx="1068">
                  <c:v>-0.40832000000000007</c:v>
                </c:pt>
                <c:pt idx="1069">
                  <c:v>-0.38567999999999997</c:v>
                </c:pt>
                <c:pt idx="1070">
                  <c:v>-0.39263999999999999</c:v>
                </c:pt>
                <c:pt idx="1071">
                  <c:v>-0.39655999999999997</c:v>
                </c:pt>
                <c:pt idx="1072">
                  <c:v>-0.38584000000000002</c:v>
                </c:pt>
                <c:pt idx="1073">
                  <c:v>-0.40096000000000004</c:v>
                </c:pt>
                <c:pt idx="1074">
                  <c:v>-0.39784000000000003</c:v>
                </c:pt>
                <c:pt idx="1075">
                  <c:v>-0.39384000000000002</c:v>
                </c:pt>
                <c:pt idx="1076">
                  <c:v>-0.37479999999999997</c:v>
                </c:pt>
                <c:pt idx="1077">
                  <c:v>-0.37575999999999998</c:v>
                </c:pt>
                <c:pt idx="1078">
                  <c:v>-0.37375999999999998</c:v>
                </c:pt>
                <c:pt idx="1079">
                  <c:v>-0.37327999999999995</c:v>
                </c:pt>
                <c:pt idx="1080">
                  <c:v>-0.38208000000000003</c:v>
                </c:pt>
                <c:pt idx="1081">
                  <c:v>-0.34848000000000001</c:v>
                </c:pt>
                <c:pt idx="1082">
                  <c:v>-0.37232000000000004</c:v>
                </c:pt>
                <c:pt idx="1083">
                  <c:v>-0.36272000000000004</c:v>
                </c:pt>
                <c:pt idx="1084">
                  <c:v>-0.34672000000000003</c:v>
                </c:pt>
                <c:pt idx="1085">
                  <c:v>-0.32944000000000007</c:v>
                </c:pt>
                <c:pt idx="1086">
                  <c:v>-0.312</c:v>
                </c:pt>
                <c:pt idx="1087">
                  <c:v>-0.33151999999999998</c:v>
                </c:pt>
                <c:pt idx="1088">
                  <c:v>-0.34760000000000002</c:v>
                </c:pt>
                <c:pt idx="1089">
                  <c:v>-0.34511999999999998</c:v>
                </c:pt>
                <c:pt idx="1090">
                  <c:v>-0.34327999999999997</c:v>
                </c:pt>
                <c:pt idx="1091">
                  <c:v>-0.32824000000000003</c:v>
                </c:pt>
                <c:pt idx="1092">
                  <c:v>-0.31615999999999994</c:v>
                </c:pt>
                <c:pt idx="1093">
                  <c:v>-0.34399999999999997</c:v>
                </c:pt>
                <c:pt idx="1094">
                  <c:v>-0.34120000000000006</c:v>
                </c:pt>
                <c:pt idx="1095">
                  <c:v>-0.3236</c:v>
                </c:pt>
                <c:pt idx="1096">
                  <c:v>-0.34272000000000002</c:v>
                </c:pt>
                <c:pt idx="1097">
                  <c:v>-0.32408000000000003</c:v>
                </c:pt>
                <c:pt idx="1098">
                  <c:v>-0.32191999999999998</c:v>
                </c:pt>
                <c:pt idx="1099">
                  <c:v>-0.31087999999999999</c:v>
                </c:pt>
                <c:pt idx="1100">
                  <c:v>-0.31712000000000001</c:v>
                </c:pt>
                <c:pt idx="1101">
                  <c:v>-0.30767999999999995</c:v>
                </c:pt>
                <c:pt idx="1102">
                  <c:v>-0.29752000000000001</c:v>
                </c:pt>
                <c:pt idx="1103">
                  <c:v>-0.30599999999999999</c:v>
                </c:pt>
                <c:pt idx="1104">
                  <c:v>-0.31079999999999997</c:v>
                </c:pt>
                <c:pt idx="1105">
                  <c:v>-0.29575999999999997</c:v>
                </c:pt>
                <c:pt idx="1106">
                  <c:v>-0.31512000000000001</c:v>
                </c:pt>
                <c:pt idx="1107">
                  <c:v>-0.30512</c:v>
                </c:pt>
                <c:pt idx="1108">
                  <c:v>-0.30208000000000002</c:v>
                </c:pt>
                <c:pt idx="1109">
                  <c:v>-0.31855999999999995</c:v>
                </c:pt>
                <c:pt idx="1110">
                  <c:v>-0.32679999999999998</c:v>
                </c:pt>
                <c:pt idx="1111">
                  <c:v>-0.33127999999999996</c:v>
                </c:pt>
                <c:pt idx="1112">
                  <c:v>-0.31608000000000003</c:v>
                </c:pt>
                <c:pt idx="1113">
                  <c:v>-0.30487999999999998</c:v>
                </c:pt>
                <c:pt idx="1114">
                  <c:v>-0.30327999999999999</c:v>
                </c:pt>
                <c:pt idx="1115">
                  <c:v>-0.28448000000000001</c:v>
                </c:pt>
                <c:pt idx="1116">
                  <c:v>-0.26872000000000001</c:v>
                </c:pt>
                <c:pt idx="1117">
                  <c:v>-0.26608000000000004</c:v>
                </c:pt>
                <c:pt idx="1118">
                  <c:v>-0.26608000000000004</c:v>
                </c:pt>
                <c:pt idx="1119">
                  <c:v>-0.28039999999999998</c:v>
                </c:pt>
                <c:pt idx="1120">
                  <c:v>-0.27711999999999998</c:v>
                </c:pt>
                <c:pt idx="1121">
                  <c:v>-0.25824000000000003</c:v>
                </c:pt>
                <c:pt idx="1122">
                  <c:v>-0.26224000000000003</c:v>
                </c:pt>
                <c:pt idx="1123">
                  <c:v>-0.25527999999999995</c:v>
                </c:pt>
                <c:pt idx="1124">
                  <c:v>-0.20576</c:v>
                </c:pt>
                <c:pt idx="1125">
                  <c:v>-0.19567999999999994</c:v>
                </c:pt>
                <c:pt idx="1126">
                  <c:v>-0.18064</c:v>
                </c:pt>
                <c:pt idx="1127">
                  <c:v>-0.18808000000000005</c:v>
                </c:pt>
                <c:pt idx="1128">
                  <c:v>-0.17527999999999996</c:v>
                </c:pt>
                <c:pt idx="1129">
                  <c:v>-0.16591999999999996</c:v>
                </c:pt>
                <c:pt idx="1130">
                  <c:v>-0.19184000000000004</c:v>
                </c:pt>
                <c:pt idx="1131">
                  <c:v>-0.19688</c:v>
                </c:pt>
                <c:pt idx="1132">
                  <c:v>-0.22272000000000003</c:v>
                </c:pt>
                <c:pt idx="1133">
                  <c:v>-0.24144000000000004</c:v>
                </c:pt>
                <c:pt idx="1134">
                  <c:v>-0.27312000000000003</c:v>
                </c:pt>
                <c:pt idx="1135">
                  <c:v>-0.25848000000000004</c:v>
                </c:pt>
                <c:pt idx="1136">
                  <c:v>-0.25567999999999996</c:v>
                </c:pt>
                <c:pt idx="1137">
                  <c:v>-0.21344000000000005</c:v>
                </c:pt>
                <c:pt idx="1138">
                  <c:v>-0.18360000000000001</c:v>
                </c:pt>
                <c:pt idx="1139">
                  <c:v>-0.16808000000000003</c:v>
                </c:pt>
                <c:pt idx="1140">
                  <c:v>-0.15151999999999999</c:v>
                </c:pt>
                <c:pt idx="1141">
                  <c:v>-0.16503999999999996</c:v>
                </c:pt>
                <c:pt idx="1142">
                  <c:v>-0.16751999999999997</c:v>
                </c:pt>
                <c:pt idx="1143">
                  <c:v>-0.14751999999999998</c:v>
                </c:pt>
                <c:pt idx="1144">
                  <c:v>-0.16648000000000002</c:v>
                </c:pt>
                <c:pt idx="1145">
                  <c:v>-0.16888</c:v>
                </c:pt>
                <c:pt idx="1146">
                  <c:v>-0.14384000000000002</c:v>
                </c:pt>
                <c:pt idx="1147">
                  <c:v>-0.15408000000000005</c:v>
                </c:pt>
                <c:pt idx="1148">
                  <c:v>-0.15703999999999996</c:v>
                </c:pt>
                <c:pt idx="1149">
                  <c:v>-0.15815999999999997</c:v>
                </c:pt>
                <c:pt idx="1150">
                  <c:v>-0.13551999999999997</c:v>
                </c:pt>
                <c:pt idx="1151">
                  <c:v>-0.20767999999999995</c:v>
                </c:pt>
                <c:pt idx="1152">
                  <c:v>-0.22920000000000004</c:v>
                </c:pt>
                <c:pt idx="1153">
                  <c:v>-0.24239999999999998</c:v>
                </c:pt>
                <c:pt idx="1154">
                  <c:v>-0.24487999999999999</c:v>
                </c:pt>
                <c:pt idx="1155">
                  <c:v>-0.22408000000000003</c:v>
                </c:pt>
                <c:pt idx="1156">
                  <c:v>-0.20255999999999993</c:v>
                </c:pt>
                <c:pt idx="1157">
                  <c:v>-0.20672000000000001</c:v>
                </c:pt>
                <c:pt idx="1158">
                  <c:v>-0.19424</c:v>
                </c:pt>
                <c:pt idx="1159">
                  <c:v>-0.19760000000000003</c:v>
                </c:pt>
                <c:pt idx="1160">
                  <c:v>-0.21696000000000004</c:v>
                </c:pt>
                <c:pt idx="1161">
                  <c:v>-0.20712</c:v>
                </c:pt>
                <c:pt idx="1162">
                  <c:v>-0.19479999999999995</c:v>
                </c:pt>
                <c:pt idx="1163">
                  <c:v>-0.23912</c:v>
                </c:pt>
                <c:pt idx="1164">
                  <c:v>-0.28576000000000001</c:v>
                </c:pt>
                <c:pt idx="1165">
                  <c:v>-0.27527999999999997</c:v>
                </c:pt>
                <c:pt idx="1166">
                  <c:v>-0.24151999999999998</c:v>
                </c:pt>
                <c:pt idx="1167">
                  <c:v>-0.27263999999999999</c:v>
                </c:pt>
                <c:pt idx="1168">
                  <c:v>-0.24815999999999996</c:v>
                </c:pt>
                <c:pt idx="1169">
                  <c:v>-0.23463999999999999</c:v>
                </c:pt>
                <c:pt idx="1170">
                  <c:v>-0.27472000000000002</c:v>
                </c:pt>
                <c:pt idx="1171">
                  <c:v>-0.29296000000000005</c:v>
                </c:pt>
                <c:pt idx="1172">
                  <c:v>-0.32327999999999996</c:v>
                </c:pt>
                <c:pt idx="1173">
                  <c:v>-0.33055999999999996</c:v>
                </c:pt>
                <c:pt idx="1174">
                  <c:v>-0.33376</c:v>
                </c:pt>
                <c:pt idx="1175">
                  <c:v>-0.32951999999999998</c:v>
                </c:pt>
                <c:pt idx="1176">
                  <c:v>-0.30848000000000003</c:v>
                </c:pt>
                <c:pt idx="1177">
                  <c:v>-0.33063999999999999</c:v>
                </c:pt>
                <c:pt idx="1178">
                  <c:v>-0.33400000000000002</c:v>
                </c:pt>
                <c:pt idx="1179">
                  <c:v>-0.36415999999999998</c:v>
                </c:pt>
                <c:pt idx="1180">
                  <c:v>-0.34399999999999997</c:v>
                </c:pt>
                <c:pt idx="1181">
                  <c:v>-0.27976000000000001</c:v>
                </c:pt>
                <c:pt idx="1182">
                  <c:v>-0.28191999999999995</c:v>
                </c:pt>
                <c:pt idx="1183">
                  <c:v>-0.28415999999999997</c:v>
                </c:pt>
                <c:pt idx="1184">
                  <c:v>-0.15503999999999996</c:v>
                </c:pt>
                <c:pt idx="1185">
                  <c:v>-0.14944000000000005</c:v>
                </c:pt>
                <c:pt idx="1186">
                  <c:v>-0.15567999999999996</c:v>
                </c:pt>
                <c:pt idx="1187">
                  <c:v>-0.13767999999999994</c:v>
                </c:pt>
                <c:pt idx="1188">
                  <c:v>-0.13</c:v>
                </c:pt>
                <c:pt idx="1189">
                  <c:v>-0.10263999999999998</c:v>
                </c:pt>
                <c:pt idx="1190">
                  <c:v>-0.10679999999999995</c:v>
                </c:pt>
                <c:pt idx="1191">
                  <c:v>-0.10512000000000001</c:v>
                </c:pt>
                <c:pt idx="1192">
                  <c:v>-0.104</c:v>
                </c:pt>
                <c:pt idx="1193">
                  <c:v>-0.11751999999999999</c:v>
                </c:pt>
                <c:pt idx="1194">
                  <c:v>-0.12551999999999999</c:v>
                </c:pt>
                <c:pt idx="1195">
                  <c:v>-0.12784000000000004</c:v>
                </c:pt>
                <c:pt idx="1196">
                  <c:v>-0.13312000000000002</c:v>
                </c:pt>
                <c:pt idx="1197">
                  <c:v>-0.11863999999999998</c:v>
                </c:pt>
                <c:pt idx="1198">
                  <c:v>-6.5759999999999985E-2</c:v>
                </c:pt>
                <c:pt idx="1199">
                  <c:v>-4.8000000000000001E-2</c:v>
                </c:pt>
                <c:pt idx="1200">
                  <c:v>-6.2559999999999949E-2</c:v>
                </c:pt>
                <c:pt idx="1201">
                  <c:v>-6.5440000000000054E-2</c:v>
                </c:pt>
                <c:pt idx="1202">
                  <c:v>-9.6000000000000002E-2</c:v>
                </c:pt>
                <c:pt idx="1203">
                  <c:v>-8.2960000000000034E-2</c:v>
                </c:pt>
                <c:pt idx="1204">
                  <c:v>-8.9519999999999988E-2</c:v>
                </c:pt>
                <c:pt idx="1205">
                  <c:v>-7.4080000000000035E-2</c:v>
                </c:pt>
                <c:pt idx="1206">
                  <c:v>-8.5279999999999967E-2</c:v>
                </c:pt>
                <c:pt idx="1207">
                  <c:v>-8.8480000000000017E-2</c:v>
                </c:pt>
                <c:pt idx="1208">
                  <c:v>-9.2399999999999982E-2</c:v>
                </c:pt>
                <c:pt idx="1209">
                  <c:v>-9.7840000000000038E-2</c:v>
                </c:pt>
                <c:pt idx="1210">
                  <c:v>-0.10855999999999995</c:v>
                </c:pt>
                <c:pt idx="1211">
                  <c:v>-0.11375999999999999</c:v>
                </c:pt>
                <c:pt idx="1212">
                  <c:v>-0.08</c:v>
                </c:pt>
                <c:pt idx="1213">
                  <c:v>-7.9279999999999975E-2</c:v>
                </c:pt>
                <c:pt idx="1214">
                  <c:v>-0.11296000000000003</c:v>
                </c:pt>
                <c:pt idx="1215">
                  <c:v>-7.9200000000000048E-2</c:v>
                </c:pt>
                <c:pt idx="1216">
                  <c:v>-4.4879999999999996E-2</c:v>
                </c:pt>
                <c:pt idx="1217">
                  <c:v>-2.0559999999999946E-2</c:v>
                </c:pt>
                <c:pt idx="1218">
                  <c:v>-4.9759999999999992E-2</c:v>
                </c:pt>
                <c:pt idx="1219">
                  <c:v>-4.3999999999999768E-3</c:v>
                </c:pt>
                <c:pt idx="1220">
                  <c:v>-1.808000000000004E-2</c:v>
                </c:pt>
                <c:pt idx="1221">
                  <c:v>3.7440000000000057E-2</c:v>
                </c:pt>
                <c:pt idx="1222">
                  <c:v>-2.551999999999998E-2</c:v>
                </c:pt>
                <c:pt idx="1223">
                  <c:v>-1.5679999999999951E-2</c:v>
                </c:pt>
                <c:pt idx="1224">
                  <c:v>-3.9840000000000035E-2</c:v>
                </c:pt>
                <c:pt idx="1225">
                  <c:v>-8.4879999999999997E-2</c:v>
                </c:pt>
                <c:pt idx="1226">
                  <c:v>-7.3039999999999966E-2</c:v>
                </c:pt>
                <c:pt idx="1227">
                  <c:v>-9.7919999999999965E-2</c:v>
                </c:pt>
                <c:pt idx="1228">
                  <c:v>-0.12503999999999996</c:v>
                </c:pt>
                <c:pt idx="1229">
                  <c:v>-8.9440000000000061E-2</c:v>
                </c:pt>
                <c:pt idx="1230">
                  <c:v>-2.832000000000005E-2</c:v>
                </c:pt>
                <c:pt idx="1231">
                  <c:v>-5.9759999999999994E-2</c:v>
                </c:pt>
                <c:pt idx="1232">
                  <c:v>-5.215999999999997E-2</c:v>
                </c:pt>
                <c:pt idx="1233">
                  <c:v>-4.8639999999999989E-2</c:v>
                </c:pt>
                <c:pt idx="1234">
                  <c:v>2.6399999999999865E-3</c:v>
                </c:pt>
                <c:pt idx="1235">
                  <c:v>-3.3120000000000004E-2</c:v>
                </c:pt>
                <c:pt idx="1236">
                  <c:v>-2.4080000000000042E-2</c:v>
                </c:pt>
                <c:pt idx="1237">
                  <c:v>-3.6799999999999498E-3</c:v>
                </c:pt>
                <c:pt idx="1238">
                  <c:v>-1.5519999999999982E-2</c:v>
                </c:pt>
                <c:pt idx="1239">
                  <c:v>-1.032000000000005E-2</c:v>
                </c:pt>
                <c:pt idx="1240">
                  <c:v>-1.5679999999999951E-2</c:v>
                </c:pt>
                <c:pt idx="1241">
                  <c:v>3.0319999999999937E-2</c:v>
                </c:pt>
                <c:pt idx="1242">
                  <c:v>4.6079999999999927E-2</c:v>
                </c:pt>
                <c:pt idx="1243">
                  <c:v>3.3839999999999919E-2</c:v>
                </c:pt>
                <c:pt idx="1244">
                  <c:v>1.224000000000001E-2</c:v>
                </c:pt>
                <c:pt idx="1245">
                  <c:v>-2.1840000000000033E-2</c:v>
                </c:pt>
                <c:pt idx="1246">
                  <c:v>-5.9600000000000021E-2</c:v>
                </c:pt>
                <c:pt idx="1247">
                  <c:v>-6.5039999999999959E-2</c:v>
                </c:pt>
                <c:pt idx="1248">
                  <c:v>-0.10703999999999997</c:v>
                </c:pt>
                <c:pt idx="1249">
                  <c:v>-0.13384000000000004</c:v>
                </c:pt>
                <c:pt idx="1250">
                  <c:v>-0.10120000000000004</c:v>
                </c:pt>
                <c:pt idx="1251">
                  <c:v>-9.2639999999999986E-2</c:v>
                </c:pt>
                <c:pt idx="1252">
                  <c:v>-7.0879999999999999E-2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C1C-441A-933A-29620D311CBD}"/>
            </c:ext>
          </c:extLst>
        </c:ser>
        <c:ser>
          <c:idx val="6"/>
          <c:order val="6"/>
          <c:tx>
            <c:v>WEN</c:v>
          </c:tx>
          <c:spPr>
            <a:ln w="9525" cmpd="sng">
              <a:solidFill>
                <a:srgbClr val="7BAAF7"/>
              </a:solidFill>
            </a:ln>
          </c:spPr>
          <c:marker>
            <c:symbol val="none"/>
          </c:marker>
          <c:cat>
            <c:numRef>
              <c:f>'Share Price Performance'!$AF$3:$AF$1255</c:f>
              <c:numCache>
                <c:formatCode>m/d/yyyy</c:formatCode>
                <c:ptCount val="1253"/>
                <c:pt idx="0">
                  <c:v>46045</c:v>
                </c:pt>
                <c:pt idx="1">
                  <c:v>46044</c:v>
                </c:pt>
                <c:pt idx="2">
                  <c:v>46043</c:v>
                </c:pt>
                <c:pt idx="3">
                  <c:v>46042</c:v>
                </c:pt>
                <c:pt idx="4">
                  <c:v>46038</c:v>
                </c:pt>
                <c:pt idx="5">
                  <c:v>46037</c:v>
                </c:pt>
                <c:pt idx="6">
                  <c:v>46036</c:v>
                </c:pt>
                <c:pt idx="7">
                  <c:v>46035</c:v>
                </c:pt>
                <c:pt idx="8">
                  <c:v>46034</c:v>
                </c:pt>
                <c:pt idx="9">
                  <c:v>46031</c:v>
                </c:pt>
                <c:pt idx="10">
                  <c:v>46030</c:v>
                </c:pt>
                <c:pt idx="11">
                  <c:v>46029</c:v>
                </c:pt>
                <c:pt idx="12">
                  <c:v>46028</c:v>
                </c:pt>
                <c:pt idx="13">
                  <c:v>46027</c:v>
                </c:pt>
                <c:pt idx="14">
                  <c:v>46024</c:v>
                </c:pt>
                <c:pt idx="15">
                  <c:v>46022</c:v>
                </c:pt>
                <c:pt idx="16">
                  <c:v>46021</c:v>
                </c:pt>
                <c:pt idx="17">
                  <c:v>46020</c:v>
                </c:pt>
                <c:pt idx="18">
                  <c:v>46017</c:v>
                </c:pt>
                <c:pt idx="19">
                  <c:v>46015</c:v>
                </c:pt>
                <c:pt idx="20">
                  <c:v>46014</c:v>
                </c:pt>
                <c:pt idx="21">
                  <c:v>46013</c:v>
                </c:pt>
                <c:pt idx="22">
                  <c:v>46010</c:v>
                </c:pt>
                <c:pt idx="23">
                  <c:v>46009</c:v>
                </c:pt>
                <c:pt idx="24">
                  <c:v>46008</c:v>
                </c:pt>
                <c:pt idx="25">
                  <c:v>46007</c:v>
                </c:pt>
                <c:pt idx="26">
                  <c:v>46006</c:v>
                </c:pt>
                <c:pt idx="27">
                  <c:v>46003</c:v>
                </c:pt>
                <c:pt idx="28">
                  <c:v>46002</c:v>
                </c:pt>
                <c:pt idx="29">
                  <c:v>46001</c:v>
                </c:pt>
                <c:pt idx="30">
                  <c:v>46000</c:v>
                </c:pt>
                <c:pt idx="31">
                  <c:v>45999</c:v>
                </c:pt>
                <c:pt idx="32">
                  <c:v>45996</c:v>
                </c:pt>
                <c:pt idx="33">
                  <c:v>45995</c:v>
                </c:pt>
                <c:pt idx="34">
                  <c:v>45994</c:v>
                </c:pt>
                <c:pt idx="35">
                  <c:v>45993</c:v>
                </c:pt>
                <c:pt idx="36">
                  <c:v>45992</c:v>
                </c:pt>
                <c:pt idx="37">
                  <c:v>45989</c:v>
                </c:pt>
                <c:pt idx="38">
                  <c:v>45987</c:v>
                </c:pt>
                <c:pt idx="39">
                  <c:v>45986</c:v>
                </c:pt>
                <c:pt idx="40">
                  <c:v>45985</c:v>
                </c:pt>
                <c:pt idx="41">
                  <c:v>45982</c:v>
                </c:pt>
                <c:pt idx="42">
                  <c:v>45981</c:v>
                </c:pt>
                <c:pt idx="43">
                  <c:v>45980</c:v>
                </c:pt>
                <c:pt idx="44">
                  <c:v>45979</c:v>
                </c:pt>
                <c:pt idx="45">
                  <c:v>45978</c:v>
                </c:pt>
                <c:pt idx="46">
                  <c:v>45975</c:v>
                </c:pt>
                <c:pt idx="47">
                  <c:v>45974</c:v>
                </c:pt>
                <c:pt idx="48">
                  <c:v>45973</c:v>
                </c:pt>
                <c:pt idx="49">
                  <c:v>45972</c:v>
                </c:pt>
                <c:pt idx="50">
                  <c:v>45971</c:v>
                </c:pt>
                <c:pt idx="51">
                  <c:v>45968</c:v>
                </c:pt>
                <c:pt idx="52">
                  <c:v>45967</c:v>
                </c:pt>
                <c:pt idx="53">
                  <c:v>45966</c:v>
                </c:pt>
                <c:pt idx="54">
                  <c:v>45965</c:v>
                </c:pt>
                <c:pt idx="55">
                  <c:v>45964</c:v>
                </c:pt>
                <c:pt idx="56">
                  <c:v>45961</c:v>
                </c:pt>
                <c:pt idx="57">
                  <c:v>45960</c:v>
                </c:pt>
                <c:pt idx="58">
                  <c:v>45959</c:v>
                </c:pt>
                <c:pt idx="59">
                  <c:v>45958</c:v>
                </c:pt>
                <c:pt idx="60">
                  <c:v>45957</c:v>
                </c:pt>
                <c:pt idx="61">
                  <c:v>45954</c:v>
                </c:pt>
                <c:pt idx="62">
                  <c:v>45953</c:v>
                </c:pt>
                <c:pt idx="63">
                  <c:v>45952</c:v>
                </c:pt>
                <c:pt idx="64">
                  <c:v>45951</c:v>
                </c:pt>
                <c:pt idx="65">
                  <c:v>45950</c:v>
                </c:pt>
                <c:pt idx="66">
                  <c:v>45947</c:v>
                </c:pt>
                <c:pt idx="67">
                  <c:v>45946</c:v>
                </c:pt>
                <c:pt idx="68">
                  <c:v>45945</c:v>
                </c:pt>
                <c:pt idx="69">
                  <c:v>45944</c:v>
                </c:pt>
                <c:pt idx="70">
                  <c:v>45943</c:v>
                </c:pt>
                <c:pt idx="71">
                  <c:v>45940</c:v>
                </c:pt>
                <c:pt idx="72">
                  <c:v>45939</c:v>
                </c:pt>
                <c:pt idx="73">
                  <c:v>45938</c:v>
                </c:pt>
                <c:pt idx="74">
                  <c:v>45937</c:v>
                </c:pt>
                <c:pt idx="75">
                  <c:v>45936</c:v>
                </c:pt>
                <c:pt idx="76">
                  <c:v>45933</c:v>
                </c:pt>
                <c:pt idx="77">
                  <c:v>45932</c:v>
                </c:pt>
                <c:pt idx="78">
                  <c:v>45931</c:v>
                </c:pt>
                <c:pt idx="79">
                  <c:v>45930</c:v>
                </c:pt>
                <c:pt idx="80">
                  <c:v>45929</c:v>
                </c:pt>
                <c:pt idx="81">
                  <c:v>45926</c:v>
                </c:pt>
                <c:pt idx="82">
                  <c:v>45925</c:v>
                </c:pt>
                <c:pt idx="83">
                  <c:v>45924</c:v>
                </c:pt>
                <c:pt idx="84">
                  <c:v>45923</c:v>
                </c:pt>
                <c:pt idx="85">
                  <c:v>45922</c:v>
                </c:pt>
                <c:pt idx="86">
                  <c:v>45919</c:v>
                </c:pt>
                <c:pt idx="87">
                  <c:v>45918</c:v>
                </c:pt>
                <c:pt idx="88">
                  <c:v>45917</c:v>
                </c:pt>
                <c:pt idx="89">
                  <c:v>45916</c:v>
                </c:pt>
                <c:pt idx="90">
                  <c:v>45915</c:v>
                </c:pt>
                <c:pt idx="91">
                  <c:v>45912</c:v>
                </c:pt>
                <c:pt idx="92">
                  <c:v>45911</c:v>
                </c:pt>
                <c:pt idx="93">
                  <c:v>45910</c:v>
                </c:pt>
                <c:pt idx="94">
                  <c:v>45909</c:v>
                </c:pt>
                <c:pt idx="95">
                  <c:v>45908</c:v>
                </c:pt>
                <c:pt idx="96">
                  <c:v>45905</c:v>
                </c:pt>
                <c:pt idx="97">
                  <c:v>45904</c:v>
                </c:pt>
                <c:pt idx="98">
                  <c:v>45903</c:v>
                </c:pt>
                <c:pt idx="99">
                  <c:v>45902</c:v>
                </c:pt>
                <c:pt idx="100">
                  <c:v>45898</c:v>
                </c:pt>
                <c:pt idx="101">
                  <c:v>45897</c:v>
                </c:pt>
                <c:pt idx="102">
                  <c:v>45896</c:v>
                </c:pt>
                <c:pt idx="103">
                  <c:v>45895</c:v>
                </c:pt>
                <c:pt idx="104">
                  <c:v>45894</c:v>
                </c:pt>
                <c:pt idx="105">
                  <c:v>45891</c:v>
                </c:pt>
                <c:pt idx="106">
                  <c:v>45890</c:v>
                </c:pt>
                <c:pt idx="107">
                  <c:v>45889</c:v>
                </c:pt>
                <c:pt idx="108">
                  <c:v>45888</c:v>
                </c:pt>
                <c:pt idx="109">
                  <c:v>45887</c:v>
                </c:pt>
                <c:pt idx="110">
                  <c:v>45884</c:v>
                </c:pt>
                <c:pt idx="111">
                  <c:v>45883</c:v>
                </c:pt>
                <c:pt idx="112">
                  <c:v>45882</c:v>
                </c:pt>
                <c:pt idx="113">
                  <c:v>45881</c:v>
                </c:pt>
                <c:pt idx="114">
                  <c:v>45880</c:v>
                </c:pt>
                <c:pt idx="115">
                  <c:v>45877</c:v>
                </c:pt>
                <c:pt idx="116">
                  <c:v>45876</c:v>
                </c:pt>
                <c:pt idx="117">
                  <c:v>45875</c:v>
                </c:pt>
                <c:pt idx="118">
                  <c:v>45874</c:v>
                </c:pt>
                <c:pt idx="119">
                  <c:v>45873</c:v>
                </c:pt>
                <c:pt idx="120">
                  <c:v>45870</c:v>
                </c:pt>
                <c:pt idx="121">
                  <c:v>45869</c:v>
                </c:pt>
                <c:pt idx="122">
                  <c:v>45868</c:v>
                </c:pt>
                <c:pt idx="123">
                  <c:v>45867</c:v>
                </c:pt>
                <c:pt idx="124">
                  <c:v>45866</c:v>
                </c:pt>
                <c:pt idx="125">
                  <c:v>45863</c:v>
                </c:pt>
                <c:pt idx="126">
                  <c:v>45862</c:v>
                </c:pt>
                <c:pt idx="127">
                  <c:v>45861</c:v>
                </c:pt>
                <c:pt idx="128">
                  <c:v>45860</c:v>
                </c:pt>
                <c:pt idx="129">
                  <c:v>45859</c:v>
                </c:pt>
                <c:pt idx="130">
                  <c:v>45856</c:v>
                </c:pt>
                <c:pt idx="131">
                  <c:v>45855</c:v>
                </c:pt>
                <c:pt idx="132">
                  <c:v>45854</c:v>
                </c:pt>
                <c:pt idx="133">
                  <c:v>45853</c:v>
                </c:pt>
                <c:pt idx="134">
                  <c:v>45852</c:v>
                </c:pt>
                <c:pt idx="135">
                  <c:v>45849</c:v>
                </c:pt>
                <c:pt idx="136">
                  <c:v>45848</c:v>
                </c:pt>
                <c:pt idx="137">
                  <c:v>45847</c:v>
                </c:pt>
                <c:pt idx="138">
                  <c:v>45846</c:v>
                </c:pt>
                <c:pt idx="139">
                  <c:v>45845</c:v>
                </c:pt>
                <c:pt idx="140">
                  <c:v>45841</c:v>
                </c:pt>
                <c:pt idx="141">
                  <c:v>45840</c:v>
                </c:pt>
                <c:pt idx="142">
                  <c:v>45839</c:v>
                </c:pt>
                <c:pt idx="143">
                  <c:v>45838</c:v>
                </c:pt>
                <c:pt idx="144">
                  <c:v>45835</c:v>
                </c:pt>
                <c:pt idx="145">
                  <c:v>45834</c:v>
                </c:pt>
                <c:pt idx="146">
                  <c:v>45833</c:v>
                </c:pt>
                <c:pt idx="147">
                  <c:v>45832</c:v>
                </c:pt>
                <c:pt idx="148">
                  <c:v>45831</c:v>
                </c:pt>
                <c:pt idx="149">
                  <c:v>45828</c:v>
                </c:pt>
                <c:pt idx="150">
                  <c:v>45826</c:v>
                </c:pt>
                <c:pt idx="151">
                  <c:v>45825</c:v>
                </c:pt>
                <c:pt idx="152">
                  <c:v>45824</c:v>
                </c:pt>
                <c:pt idx="153">
                  <c:v>45821</c:v>
                </c:pt>
                <c:pt idx="154">
                  <c:v>45820</c:v>
                </c:pt>
                <c:pt idx="155">
                  <c:v>45819</c:v>
                </c:pt>
                <c:pt idx="156">
                  <c:v>45818</c:v>
                </c:pt>
                <c:pt idx="157">
                  <c:v>45817</c:v>
                </c:pt>
                <c:pt idx="158">
                  <c:v>45814</c:v>
                </c:pt>
                <c:pt idx="159">
                  <c:v>45813</c:v>
                </c:pt>
                <c:pt idx="160">
                  <c:v>45812</c:v>
                </c:pt>
                <c:pt idx="161">
                  <c:v>45811</c:v>
                </c:pt>
                <c:pt idx="162">
                  <c:v>45810</c:v>
                </c:pt>
                <c:pt idx="163">
                  <c:v>45807</c:v>
                </c:pt>
                <c:pt idx="164">
                  <c:v>45806</c:v>
                </c:pt>
                <c:pt idx="165">
                  <c:v>45805</c:v>
                </c:pt>
                <c:pt idx="166">
                  <c:v>45804</c:v>
                </c:pt>
                <c:pt idx="167">
                  <c:v>45800</c:v>
                </c:pt>
                <c:pt idx="168">
                  <c:v>45799</c:v>
                </c:pt>
                <c:pt idx="169">
                  <c:v>45798</c:v>
                </c:pt>
                <c:pt idx="170">
                  <c:v>45797</c:v>
                </c:pt>
                <c:pt idx="171">
                  <c:v>45796</c:v>
                </c:pt>
                <c:pt idx="172">
                  <c:v>45793</c:v>
                </c:pt>
                <c:pt idx="173">
                  <c:v>45792</c:v>
                </c:pt>
                <c:pt idx="174">
                  <c:v>45791</c:v>
                </c:pt>
                <c:pt idx="175">
                  <c:v>45790</c:v>
                </c:pt>
                <c:pt idx="176">
                  <c:v>45789</c:v>
                </c:pt>
                <c:pt idx="177">
                  <c:v>45786</c:v>
                </c:pt>
                <c:pt idx="178">
                  <c:v>45785</c:v>
                </c:pt>
                <c:pt idx="179">
                  <c:v>45784</c:v>
                </c:pt>
                <c:pt idx="180">
                  <c:v>45783</c:v>
                </c:pt>
                <c:pt idx="181">
                  <c:v>45782</c:v>
                </c:pt>
                <c:pt idx="182">
                  <c:v>45779</c:v>
                </c:pt>
                <c:pt idx="183">
                  <c:v>45778</c:v>
                </c:pt>
                <c:pt idx="184">
                  <c:v>45777</c:v>
                </c:pt>
                <c:pt idx="185">
                  <c:v>45776</c:v>
                </c:pt>
                <c:pt idx="186">
                  <c:v>45775</c:v>
                </c:pt>
                <c:pt idx="187">
                  <c:v>45772</c:v>
                </c:pt>
                <c:pt idx="188">
                  <c:v>45771</c:v>
                </c:pt>
                <c:pt idx="189">
                  <c:v>45770</c:v>
                </c:pt>
                <c:pt idx="190">
                  <c:v>45769</c:v>
                </c:pt>
                <c:pt idx="191">
                  <c:v>45768</c:v>
                </c:pt>
                <c:pt idx="192">
                  <c:v>45764</c:v>
                </c:pt>
                <c:pt idx="193">
                  <c:v>45763</c:v>
                </c:pt>
                <c:pt idx="194">
                  <c:v>45762</c:v>
                </c:pt>
                <c:pt idx="195">
                  <c:v>45761</c:v>
                </c:pt>
                <c:pt idx="196">
                  <c:v>45758</c:v>
                </c:pt>
                <c:pt idx="197">
                  <c:v>45757</c:v>
                </c:pt>
                <c:pt idx="198">
                  <c:v>45756</c:v>
                </c:pt>
                <c:pt idx="199">
                  <c:v>45755</c:v>
                </c:pt>
                <c:pt idx="200">
                  <c:v>45754</c:v>
                </c:pt>
                <c:pt idx="201">
                  <c:v>45751</c:v>
                </c:pt>
                <c:pt idx="202">
                  <c:v>45750</c:v>
                </c:pt>
                <c:pt idx="203">
                  <c:v>45749</c:v>
                </c:pt>
                <c:pt idx="204">
                  <c:v>45748</c:v>
                </c:pt>
                <c:pt idx="205">
                  <c:v>45747</c:v>
                </c:pt>
                <c:pt idx="206">
                  <c:v>45744</c:v>
                </c:pt>
                <c:pt idx="207">
                  <c:v>45743</c:v>
                </c:pt>
                <c:pt idx="208">
                  <c:v>45742</c:v>
                </c:pt>
                <c:pt idx="209">
                  <c:v>45741</c:v>
                </c:pt>
                <c:pt idx="210">
                  <c:v>45740</c:v>
                </c:pt>
                <c:pt idx="211">
                  <c:v>45737</c:v>
                </c:pt>
                <c:pt idx="212">
                  <c:v>45736</c:v>
                </c:pt>
                <c:pt idx="213">
                  <c:v>45735</c:v>
                </c:pt>
                <c:pt idx="214">
                  <c:v>45734</c:v>
                </c:pt>
                <c:pt idx="215">
                  <c:v>45733</c:v>
                </c:pt>
                <c:pt idx="216">
                  <c:v>45730</c:v>
                </c:pt>
                <c:pt idx="217">
                  <c:v>45729</c:v>
                </c:pt>
                <c:pt idx="218">
                  <c:v>45728</c:v>
                </c:pt>
                <c:pt idx="219">
                  <c:v>45727</c:v>
                </c:pt>
                <c:pt idx="220">
                  <c:v>45726</c:v>
                </c:pt>
                <c:pt idx="221">
                  <c:v>45723</c:v>
                </c:pt>
                <c:pt idx="222">
                  <c:v>45722</c:v>
                </c:pt>
                <c:pt idx="223">
                  <c:v>45721</c:v>
                </c:pt>
                <c:pt idx="224">
                  <c:v>45720</c:v>
                </c:pt>
                <c:pt idx="225">
                  <c:v>45719</c:v>
                </c:pt>
                <c:pt idx="226">
                  <c:v>45716</c:v>
                </c:pt>
                <c:pt idx="227">
                  <c:v>45715</c:v>
                </c:pt>
                <c:pt idx="228">
                  <c:v>45714</c:v>
                </c:pt>
                <c:pt idx="229">
                  <c:v>45713</c:v>
                </c:pt>
                <c:pt idx="230">
                  <c:v>45712</c:v>
                </c:pt>
                <c:pt idx="231">
                  <c:v>45709</c:v>
                </c:pt>
                <c:pt idx="232">
                  <c:v>45708</c:v>
                </c:pt>
                <c:pt idx="233">
                  <c:v>45707</c:v>
                </c:pt>
                <c:pt idx="234">
                  <c:v>45706</c:v>
                </c:pt>
                <c:pt idx="235">
                  <c:v>45702</c:v>
                </c:pt>
                <c:pt idx="236">
                  <c:v>45701</c:v>
                </c:pt>
                <c:pt idx="237">
                  <c:v>45700</c:v>
                </c:pt>
                <c:pt idx="238">
                  <c:v>45699</c:v>
                </c:pt>
                <c:pt idx="239">
                  <c:v>45698</c:v>
                </c:pt>
                <c:pt idx="240">
                  <c:v>45695</c:v>
                </c:pt>
                <c:pt idx="241">
                  <c:v>45694</c:v>
                </c:pt>
                <c:pt idx="242">
                  <c:v>45693</c:v>
                </c:pt>
                <c:pt idx="243">
                  <c:v>45692</c:v>
                </c:pt>
                <c:pt idx="244">
                  <c:v>45691</c:v>
                </c:pt>
                <c:pt idx="245">
                  <c:v>45688</c:v>
                </c:pt>
                <c:pt idx="246">
                  <c:v>45687</c:v>
                </c:pt>
                <c:pt idx="247">
                  <c:v>45686</c:v>
                </c:pt>
                <c:pt idx="248">
                  <c:v>45685</c:v>
                </c:pt>
                <c:pt idx="249">
                  <c:v>45684</c:v>
                </c:pt>
                <c:pt idx="250">
                  <c:v>45681</c:v>
                </c:pt>
                <c:pt idx="251">
                  <c:v>45680</c:v>
                </c:pt>
                <c:pt idx="252">
                  <c:v>45679</c:v>
                </c:pt>
                <c:pt idx="253">
                  <c:v>45678</c:v>
                </c:pt>
                <c:pt idx="254">
                  <c:v>45674</c:v>
                </c:pt>
                <c:pt idx="255">
                  <c:v>45673</c:v>
                </c:pt>
                <c:pt idx="256">
                  <c:v>45672</c:v>
                </c:pt>
                <c:pt idx="257">
                  <c:v>45671</c:v>
                </c:pt>
                <c:pt idx="258">
                  <c:v>45670</c:v>
                </c:pt>
                <c:pt idx="259">
                  <c:v>45667</c:v>
                </c:pt>
                <c:pt idx="260">
                  <c:v>45665</c:v>
                </c:pt>
                <c:pt idx="261">
                  <c:v>45664</c:v>
                </c:pt>
                <c:pt idx="262">
                  <c:v>45663</c:v>
                </c:pt>
                <c:pt idx="263">
                  <c:v>45660</c:v>
                </c:pt>
                <c:pt idx="264">
                  <c:v>45659</c:v>
                </c:pt>
                <c:pt idx="265">
                  <c:v>45657</c:v>
                </c:pt>
                <c:pt idx="266">
                  <c:v>45656</c:v>
                </c:pt>
                <c:pt idx="267">
                  <c:v>45653</c:v>
                </c:pt>
                <c:pt idx="268">
                  <c:v>45652</c:v>
                </c:pt>
                <c:pt idx="269">
                  <c:v>45650</c:v>
                </c:pt>
                <c:pt idx="270">
                  <c:v>45649</c:v>
                </c:pt>
                <c:pt idx="271">
                  <c:v>45646</c:v>
                </c:pt>
                <c:pt idx="272">
                  <c:v>45645</c:v>
                </c:pt>
                <c:pt idx="273">
                  <c:v>45644</c:v>
                </c:pt>
                <c:pt idx="274">
                  <c:v>45643</c:v>
                </c:pt>
                <c:pt idx="275">
                  <c:v>45642</c:v>
                </c:pt>
                <c:pt idx="276">
                  <c:v>45639</c:v>
                </c:pt>
                <c:pt idx="277">
                  <c:v>45638</c:v>
                </c:pt>
                <c:pt idx="278">
                  <c:v>45637</c:v>
                </c:pt>
                <c:pt idx="279">
                  <c:v>45636</c:v>
                </c:pt>
                <c:pt idx="280">
                  <c:v>45635</c:v>
                </c:pt>
                <c:pt idx="281">
                  <c:v>45632</c:v>
                </c:pt>
                <c:pt idx="282">
                  <c:v>45631</c:v>
                </c:pt>
                <c:pt idx="283">
                  <c:v>45630</c:v>
                </c:pt>
                <c:pt idx="284">
                  <c:v>45629</c:v>
                </c:pt>
                <c:pt idx="285">
                  <c:v>45628</c:v>
                </c:pt>
                <c:pt idx="286">
                  <c:v>45625</c:v>
                </c:pt>
                <c:pt idx="287">
                  <c:v>45623</c:v>
                </c:pt>
                <c:pt idx="288">
                  <c:v>45622</c:v>
                </c:pt>
                <c:pt idx="289">
                  <c:v>45621</c:v>
                </c:pt>
                <c:pt idx="290">
                  <c:v>45618</c:v>
                </c:pt>
                <c:pt idx="291">
                  <c:v>45617</c:v>
                </c:pt>
                <c:pt idx="292">
                  <c:v>45616</c:v>
                </c:pt>
                <c:pt idx="293">
                  <c:v>45615</c:v>
                </c:pt>
                <c:pt idx="294">
                  <c:v>45614</c:v>
                </c:pt>
                <c:pt idx="295">
                  <c:v>45611</c:v>
                </c:pt>
                <c:pt idx="296">
                  <c:v>45610</c:v>
                </c:pt>
                <c:pt idx="297">
                  <c:v>45609</c:v>
                </c:pt>
                <c:pt idx="298">
                  <c:v>45608</c:v>
                </c:pt>
                <c:pt idx="299">
                  <c:v>45607</c:v>
                </c:pt>
                <c:pt idx="300">
                  <c:v>45604</c:v>
                </c:pt>
                <c:pt idx="301">
                  <c:v>45603</c:v>
                </c:pt>
                <c:pt idx="302">
                  <c:v>45602</c:v>
                </c:pt>
                <c:pt idx="303">
                  <c:v>45601</c:v>
                </c:pt>
                <c:pt idx="304">
                  <c:v>45600</c:v>
                </c:pt>
                <c:pt idx="305">
                  <c:v>45597</c:v>
                </c:pt>
                <c:pt idx="306">
                  <c:v>45596</c:v>
                </c:pt>
                <c:pt idx="307">
                  <c:v>45595</c:v>
                </c:pt>
                <c:pt idx="308">
                  <c:v>45594</c:v>
                </c:pt>
                <c:pt idx="309">
                  <c:v>45593</c:v>
                </c:pt>
                <c:pt idx="310">
                  <c:v>45590</c:v>
                </c:pt>
                <c:pt idx="311">
                  <c:v>45589</c:v>
                </c:pt>
                <c:pt idx="312">
                  <c:v>45588</c:v>
                </c:pt>
                <c:pt idx="313">
                  <c:v>45587</c:v>
                </c:pt>
                <c:pt idx="314">
                  <c:v>45586</c:v>
                </c:pt>
                <c:pt idx="315">
                  <c:v>45583</c:v>
                </c:pt>
                <c:pt idx="316">
                  <c:v>45582</c:v>
                </c:pt>
                <c:pt idx="317">
                  <c:v>45581</c:v>
                </c:pt>
                <c:pt idx="318">
                  <c:v>45580</c:v>
                </c:pt>
                <c:pt idx="319">
                  <c:v>45579</c:v>
                </c:pt>
                <c:pt idx="320">
                  <c:v>45576</c:v>
                </c:pt>
                <c:pt idx="321">
                  <c:v>45575</c:v>
                </c:pt>
                <c:pt idx="322">
                  <c:v>45574</c:v>
                </c:pt>
                <c:pt idx="323">
                  <c:v>45573</c:v>
                </c:pt>
                <c:pt idx="324">
                  <c:v>45572</c:v>
                </c:pt>
                <c:pt idx="325">
                  <c:v>45569</c:v>
                </c:pt>
                <c:pt idx="326">
                  <c:v>45568</c:v>
                </c:pt>
                <c:pt idx="327">
                  <c:v>45567</c:v>
                </c:pt>
                <c:pt idx="328">
                  <c:v>45566</c:v>
                </c:pt>
                <c:pt idx="329">
                  <c:v>45565</c:v>
                </c:pt>
                <c:pt idx="330">
                  <c:v>45562</c:v>
                </c:pt>
                <c:pt idx="331">
                  <c:v>45561</c:v>
                </c:pt>
                <c:pt idx="332">
                  <c:v>45560</c:v>
                </c:pt>
                <c:pt idx="333">
                  <c:v>45559</c:v>
                </c:pt>
                <c:pt idx="334">
                  <c:v>45558</c:v>
                </c:pt>
                <c:pt idx="335">
                  <c:v>45555</c:v>
                </c:pt>
                <c:pt idx="336">
                  <c:v>45554</c:v>
                </c:pt>
                <c:pt idx="337">
                  <c:v>45553</c:v>
                </c:pt>
                <c:pt idx="338">
                  <c:v>45552</c:v>
                </c:pt>
                <c:pt idx="339">
                  <c:v>45551</c:v>
                </c:pt>
                <c:pt idx="340">
                  <c:v>45548</c:v>
                </c:pt>
                <c:pt idx="341">
                  <c:v>45547</c:v>
                </c:pt>
                <c:pt idx="342">
                  <c:v>45546</c:v>
                </c:pt>
                <c:pt idx="343">
                  <c:v>45545</c:v>
                </c:pt>
                <c:pt idx="344">
                  <c:v>45544</c:v>
                </c:pt>
                <c:pt idx="345">
                  <c:v>45541</c:v>
                </c:pt>
                <c:pt idx="346">
                  <c:v>45540</c:v>
                </c:pt>
                <c:pt idx="347">
                  <c:v>45539</c:v>
                </c:pt>
                <c:pt idx="348">
                  <c:v>45538</c:v>
                </c:pt>
                <c:pt idx="349">
                  <c:v>45534</c:v>
                </c:pt>
                <c:pt idx="350">
                  <c:v>45533</c:v>
                </c:pt>
                <c:pt idx="351">
                  <c:v>45532</c:v>
                </c:pt>
                <c:pt idx="352">
                  <c:v>45531</c:v>
                </c:pt>
                <c:pt idx="353">
                  <c:v>45530</c:v>
                </c:pt>
                <c:pt idx="354">
                  <c:v>45527</c:v>
                </c:pt>
                <c:pt idx="355">
                  <c:v>45526</c:v>
                </c:pt>
                <c:pt idx="356">
                  <c:v>45525</c:v>
                </c:pt>
                <c:pt idx="357">
                  <c:v>45524</c:v>
                </c:pt>
                <c:pt idx="358">
                  <c:v>45523</c:v>
                </c:pt>
                <c:pt idx="359">
                  <c:v>45520</c:v>
                </c:pt>
                <c:pt idx="360">
                  <c:v>45519</c:v>
                </c:pt>
                <c:pt idx="361">
                  <c:v>45518</c:v>
                </c:pt>
                <c:pt idx="362">
                  <c:v>45517</c:v>
                </c:pt>
                <c:pt idx="363">
                  <c:v>45516</c:v>
                </c:pt>
                <c:pt idx="364">
                  <c:v>45513</c:v>
                </c:pt>
                <c:pt idx="365">
                  <c:v>45512</c:v>
                </c:pt>
                <c:pt idx="366">
                  <c:v>45511</c:v>
                </c:pt>
                <c:pt idx="367">
                  <c:v>45510</c:v>
                </c:pt>
                <c:pt idx="368">
                  <c:v>45509</c:v>
                </c:pt>
                <c:pt idx="369">
                  <c:v>45506</c:v>
                </c:pt>
                <c:pt idx="370">
                  <c:v>45505</c:v>
                </c:pt>
                <c:pt idx="371">
                  <c:v>45504</c:v>
                </c:pt>
                <c:pt idx="372">
                  <c:v>45503</c:v>
                </c:pt>
                <c:pt idx="373">
                  <c:v>45502</c:v>
                </c:pt>
                <c:pt idx="374">
                  <c:v>45499</c:v>
                </c:pt>
                <c:pt idx="375">
                  <c:v>45498</c:v>
                </c:pt>
                <c:pt idx="376">
                  <c:v>45497</c:v>
                </c:pt>
                <c:pt idx="377">
                  <c:v>45496</c:v>
                </c:pt>
                <c:pt idx="378">
                  <c:v>45495</c:v>
                </c:pt>
                <c:pt idx="379">
                  <c:v>45492</c:v>
                </c:pt>
                <c:pt idx="380">
                  <c:v>45491</c:v>
                </c:pt>
                <c:pt idx="381">
                  <c:v>45490</c:v>
                </c:pt>
                <c:pt idx="382">
                  <c:v>45489</c:v>
                </c:pt>
                <c:pt idx="383">
                  <c:v>45488</c:v>
                </c:pt>
                <c:pt idx="384">
                  <c:v>45485</c:v>
                </c:pt>
                <c:pt idx="385">
                  <c:v>45484</c:v>
                </c:pt>
                <c:pt idx="386">
                  <c:v>45483</c:v>
                </c:pt>
                <c:pt idx="387">
                  <c:v>45482</c:v>
                </c:pt>
                <c:pt idx="388">
                  <c:v>45481</c:v>
                </c:pt>
                <c:pt idx="389">
                  <c:v>45478</c:v>
                </c:pt>
                <c:pt idx="390">
                  <c:v>45476</c:v>
                </c:pt>
                <c:pt idx="391">
                  <c:v>45475</c:v>
                </c:pt>
                <c:pt idx="392">
                  <c:v>45474</c:v>
                </c:pt>
                <c:pt idx="393">
                  <c:v>45471</c:v>
                </c:pt>
                <c:pt idx="394">
                  <c:v>45470</c:v>
                </c:pt>
                <c:pt idx="395">
                  <c:v>45469</c:v>
                </c:pt>
                <c:pt idx="396">
                  <c:v>45468</c:v>
                </c:pt>
                <c:pt idx="397">
                  <c:v>45467</c:v>
                </c:pt>
                <c:pt idx="398">
                  <c:v>45464</c:v>
                </c:pt>
                <c:pt idx="399">
                  <c:v>45463</c:v>
                </c:pt>
                <c:pt idx="400">
                  <c:v>45461</c:v>
                </c:pt>
                <c:pt idx="401">
                  <c:v>45460</c:v>
                </c:pt>
                <c:pt idx="402">
                  <c:v>45457</c:v>
                </c:pt>
                <c:pt idx="403">
                  <c:v>45456</c:v>
                </c:pt>
                <c:pt idx="404">
                  <c:v>45455</c:v>
                </c:pt>
                <c:pt idx="405">
                  <c:v>45454</c:v>
                </c:pt>
                <c:pt idx="406">
                  <c:v>45453</c:v>
                </c:pt>
                <c:pt idx="407">
                  <c:v>45450</c:v>
                </c:pt>
                <c:pt idx="408">
                  <c:v>45449</c:v>
                </c:pt>
                <c:pt idx="409">
                  <c:v>45448</c:v>
                </c:pt>
                <c:pt idx="410">
                  <c:v>45447</c:v>
                </c:pt>
                <c:pt idx="411">
                  <c:v>45446</c:v>
                </c:pt>
                <c:pt idx="412">
                  <c:v>45443</c:v>
                </c:pt>
                <c:pt idx="413">
                  <c:v>45442</c:v>
                </c:pt>
                <c:pt idx="414">
                  <c:v>45441</c:v>
                </c:pt>
                <c:pt idx="415">
                  <c:v>45440</c:v>
                </c:pt>
                <c:pt idx="416">
                  <c:v>45436</c:v>
                </c:pt>
                <c:pt idx="417">
                  <c:v>45435</c:v>
                </c:pt>
                <c:pt idx="418">
                  <c:v>45434</c:v>
                </c:pt>
                <c:pt idx="419">
                  <c:v>45433</c:v>
                </c:pt>
                <c:pt idx="420">
                  <c:v>45432</c:v>
                </c:pt>
                <c:pt idx="421">
                  <c:v>45429</c:v>
                </c:pt>
                <c:pt idx="422">
                  <c:v>45428</c:v>
                </c:pt>
                <c:pt idx="423">
                  <c:v>45427</c:v>
                </c:pt>
                <c:pt idx="424">
                  <c:v>45426</c:v>
                </c:pt>
                <c:pt idx="425">
                  <c:v>45425</c:v>
                </c:pt>
                <c:pt idx="426">
                  <c:v>45422</c:v>
                </c:pt>
                <c:pt idx="427">
                  <c:v>45421</c:v>
                </c:pt>
                <c:pt idx="428">
                  <c:v>45420</c:v>
                </c:pt>
                <c:pt idx="429">
                  <c:v>45419</c:v>
                </c:pt>
                <c:pt idx="430">
                  <c:v>45418</c:v>
                </c:pt>
                <c:pt idx="431">
                  <c:v>45415</c:v>
                </c:pt>
                <c:pt idx="432">
                  <c:v>45414</c:v>
                </c:pt>
                <c:pt idx="433">
                  <c:v>45413</c:v>
                </c:pt>
                <c:pt idx="434">
                  <c:v>45412</c:v>
                </c:pt>
                <c:pt idx="435">
                  <c:v>45411</c:v>
                </c:pt>
                <c:pt idx="436">
                  <c:v>45408</c:v>
                </c:pt>
                <c:pt idx="437">
                  <c:v>45407</c:v>
                </c:pt>
                <c:pt idx="438">
                  <c:v>45406</c:v>
                </c:pt>
                <c:pt idx="439">
                  <c:v>45405</c:v>
                </c:pt>
                <c:pt idx="440">
                  <c:v>45404</c:v>
                </c:pt>
                <c:pt idx="441">
                  <c:v>45401</c:v>
                </c:pt>
                <c:pt idx="442">
                  <c:v>45400</c:v>
                </c:pt>
                <c:pt idx="443">
                  <c:v>45399</c:v>
                </c:pt>
                <c:pt idx="444">
                  <c:v>45398</c:v>
                </c:pt>
                <c:pt idx="445">
                  <c:v>45397</c:v>
                </c:pt>
                <c:pt idx="446">
                  <c:v>45394</c:v>
                </c:pt>
                <c:pt idx="447">
                  <c:v>45393</c:v>
                </c:pt>
                <c:pt idx="448">
                  <c:v>45392</c:v>
                </c:pt>
                <c:pt idx="449">
                  <c:v>45391</c:v>
                </c:pt>
                <c:pt idx="450">
                  <c:v>45390</c:v>
                </c:pt>
                <c:pt idx="451">
                  <c:v>45387</c:v>
                </c:pt>
                <c:pt idx="452">
                  <c:v>45386</c:v>
                </c:pt>
                <c:pt idx="453">
                  <c:v>45385</c:v>
                </c:pt>
                <c:pt idx="454">
                  <c:v>45384</c:v>
                </c:pt>
                <c:pt idx="455">
                  <c:v>45383</c:v>
                </c:pt>
                <c:pt idx="456">
                  <c:v>45379</c:v>
                </c:pt>
                <c:pt idx="457">
                  <c:v>45378</c:v>
                </c:pt>
                <c:pt idx="458">
                  <c:v>45377</c:v>
                </c:pt>
                <c:pt idx="459">
                  <c:v>45376</c:v>
                </c:pt>
                <c:pt idx="460">
                  <c:v>45373</c:v>
                </c:pt>
                <c:pt idx="461">
                  <c:v>45372</c:v>
                </c:pt>
                <c:pt idx="462">
                  <c:v>45371</c:v>
                </c:pt>
                <c:pt idx="463">
                  <c:v>45370</c:v>
                </c:pt>
                <c:pt idx="464">
                  <c:v>45369</c:v>
                </c:pt>
                <c:pt idx="465">
                  <c:v>45366</c:v>
                </c:pt>
                <c:pt idx="466">
                  <c:v>45365</c:v>
                </c:pt>
                <c:pt idx="467">
                  <c:v>45364</c:v>
                </c:pt>
                <c:pt idx="468">
                  <c:v>45363</c:v>
                </c:pt>
                <c:pt idx="469">
                  <c:v>45362</c:v>
                </c:pt>
                <c:pt idx="470">
                  <c:v>45359</c:v>
                </c:pt>
                <c:pt idx="471">
                  <c:v>45358</c:v>
                </c:pt>
                <c:pt idx="472">
                  <c:v>45357</c:v>
                </c:pt>
                <c:pt idx="473">
                  <c:v>45356</c:v>
                </c:pt>
                <c:pt idx="474">
                  <c:v>45355</c:v>
                </c:pt>
                <c:pt idx="475">
                  <c:v>45352</c:v>
                </c:pt>
                <c:pt idx="476">
                  <c:v>45351</c:v>
                </c:pt>
                <c:pt idx="477">
                  <c:v>45350</c:v>
                </c:pt>
                <c:pt idx="478">
                  <c:v>45349</c:v>
                </c:pt>
                <c:pt idx="479">
                  <c:v>45348</c:v>
                </c:pt>
                <c:pt idx="480">
                  <c:v>45345</c:v>
                </c:pt>
                <c:pt idx="481">
                  <c:v>45344</c:v>
                </c:pt>
                <c:pt idx="482">
                  <c:v>45343</c:v>
                </c:pt>
                <c:pt idx="483">
                  <c:v>45342</c:v>
                </c:pt>
                <c:pt idx="484">
                  <c:v>45338</c:v>
                </c:pt>
                <c:pt idx="485">
                  <c:v>45337</c:v>
                </c:pt>
                <c:pt idx="486">
                  <c:v>45336</c:v>
                </c:pt>
                <c:pt idx="487">
                  <c:v>45335</c:v>
                </c:pt>
                <c:pt idx="488">
                  <c:v>45334</c:v>
                </c:pt>
                <c:pt idx="489">
                  <c:v>45331</c:v>
                </c:pt>
                <c:pt idx="490">
                  <c:v>45330</c:v>
                </c:pt>
                <c:pt idx="491">
                  <c:v>45329</c:v>
                </c:pt>
                <c:pt idx="492">
                  <c:v>45328</c:v>
                </c:pt>
                <c:pt idx="493">
                  <c:v>45327</c:v>
                </c:pt>
                <c:pt idx="494">
                  <c:v>45324</c:v>
                </c:pt>
                <c:pt idx="495">
                  <c:v>45323</c:v>
                </c:pt>
                <c:pt idx="496">
                  <c:v>45322</c:v>
                </c:pt>
                <c:pt idx="497">
                  <c:v>45321</c:v>
                </c:pt>
                <c:pt idx="498">
                  <c:v>45320</c:v>
                </c:pt>
                <c:pt idx="499">
                  <c:v>45317</c:v>
                </c:pt>
                <c:pt idx="500">
                  <c:v>45316</c:v>
                </c:pt>
                <c:pt idx="501">
                  <c:v>45315</c:v>
                </c:pt>
                <c:pt idx="502">
                  <c:v>45314</c:v>
                </c:pt>
                <c:pt idx="503">
                  <c:v>45313</c:v>
                </c:pt>
                <c:pt idx="504">
                  <c:v>45310</c:v>
                </c:pt>
                <c:pt idx="505">
                  <c:v>45309</c:v>
                </c:pt>
                <c:pt idx="506">
                  <c:v>45308</c:v>
                </c:pt>
                <c:pt idx="507">
                  <c:v>45307</c:v>
                </c:pt>
                <c:pt idx="508">
                  <c:v>45303</c:v>
                </c:pt>
                <c:pt idx="509">
                  <c:v>45302</c:v>
                </c:pt>
                <c:pt idx="510">
                  <c:v>45301</c:v>
                </c:pt>
                <c:pt idx="511">
                  <c:v>45300</c:v>
                </c:pt>
                <c:pt idx="512">
                  <c:v>45299</c:v>
                </c:pt>
                <c:pt idx="513">
                  <c:v>45296</c:v>
                </c:pt>
                <c:pt idx="514">
                  <c:v>45295</c:v>
                </c:pt>
                <c:pt idx="515">
                  <c:v>45294</c:v>
                </c:pt>
                <c:pt idx="516">
                  <c:v>45293</c:v>
                </c:pt>
                <c:pt idx="517">
                  <c:v>45289</c:v>
                </c:pt>
                <c:pt idx="518">
                  <c:v>45288</c:v>
                </c:pt>
                <c:pt idx="519">
                  <c:v>45287</c:v>
                </c:pt>
                <c:pt idx="520">
                  <c:v>45286</c:v>
                </c:pt>
                <c:pt idx="521">
                  <c:v>45282</c:v>
                </c:pt>
                <c:pt idx="522">
                  <c:v>45281</c:v>
                </c:pt>
                <c:pt idx="523">
                  <c:v>45280</c:v>
                </c:pt>
                <c:pt idx="524">
                  <c:v>45279</c:v>
                </c:pt>
                <c:pt idx="525">
                  <c:v>45278</c:v>
                </c:pt>
                <c:pt idx="526">
                  <c:v>45275</c:v>
                </c:pt>
                <c:pt idx="527">
                  <c:v>45274</c:v>
                </c:pt>
                <c:pt idx="528">
                  <c:v>45273</c:v>
                </c:pt>
                <c:pt idx="529">
                  <c:v>45272</c:v>
                </c:pt>
                <c:pt idx="530">
                  <c:v>45271</c:v>
                </c:pt>
                <c:pt idx="531">
                  <c:v>45268</c:v>
                </c:pt>
                <c:pt idx="532">
                  <c:v>45267</c:v>
                </c:pt>
                <c:pt idx="533">
                  <c:v>45266</c:v>
                </c:pt>
                <c:pt idx="534">
                  <c:v>45265</c:v>
                </c:pt>
                <c:pt idx="535">
                  <c:v>45264</c:v>
                </c:pt>
                <c:pt idx="536">
                  <c:v>45261</c:v>
                </c:pt>
                <c:pt idx="537">
                  <c:v>45260</c:v>
                </c:pt>
                <c:pt idx="538">
                  <c:v>45259</c:v>
                </c:pt>
                <c:pt idx="539">
                  <c:v>45258</c:v>
                </c:pt>
                <c:pt idx="540">
                  <c:v>45257</c:v>
                </c:pt>
                <c:pt idx="541">
                  <c:v>45254</c:v>
                </c:pt>
                <c:pt idx="542">
                  <c:v>45252</c:v>
                </c:pt>
                <c:pt idx="543">
                  <c:v>45251</c:v>
                </c:pt>
                <c:pt idx="544">
                  <c:v>45250</c:v>
                </c:pt>
                <c:pt idx="545">
                  <c:v>45247</c:v>
                </c:pt>
                <c:pt idx="546">
                  <c:v>45246</c:v>
                </c:pt>
                <c:pt idx="547">
                  <c:v>45245</c:v>
                </c:pt>
                <c:pt idx="548">
                  <c:v>45244</c:v>
                </c:pt>
                <c:pt idx="549">
                  <c:v>45243</c:v>
                </c:pt>
                <c:pt idx="550">
                  <c:v>45240</c:v>
                </c:pt>
                <c:pt idx="551">
                  <c:v>45239</c:v>
                </c:pt>
                <c:pt idx="552">
                  <c:v>45238</c:v>
                </c:pt>
                <c:pt idx="553">
                  <c:v>45237</c:v>
                </c:pt>
                <c:pt idx="554">
                  <c:v>45236</c:v>
                </c:pt>
                <c:pt idx="555">
                  <c:v>45233</c:v>
                </c:pt>
                <c:pt idx="556">
                  <c:v>45232</c:v>
                </c:pt>
                <c:pt idx="557">
                  <c:v>45231</c:v>
                </c:pt>
                <c:pt idx="558">
                  <c:v>45230</c:v>
                </c:pt>
                <c:pt idx="559">
                  <c:v>45229</c:v>
                </c:pt>
                <c:pt idx="560">
                  <c:v>45226</c:v>
                </c:pt>
                <c:pt idx="561">
                  <c:v>45225</c:v>
                </c:pt>
                <c:pt idx="562">
                  <c:v>45224</c:v>
                </c:pt>
                <c:pt idx="563">
                  <c:v>45223</c:v>
                </c:pt>
                <c:pt idx="564">
                  <c:v>45222</c:v>
                </c:pt>
                <c:pt idx="565">
                  <c:v>45219</c:v>
                </c:pt>
                <c:pt idx="566">
                  <c:v>45218</c:v>
                </c:pt>
                <c:pt idx="567">
                  <c:v>45217</c:v>
                </c:pt>
                <c:pt idx="568">
                  <c:v>45216</c:v>
                </c:pt>
                <c:pt idx="569">
                  <c:v>45215</c:v>
                </c:pt>
                <c:pt idx="570">
                  <c:v>45212</c:v>
                </c:pt>
                <c:pt idx="571">
                  <c:v>45211</c:v>
                </c:pt>
                <c:pt idx="572">
                  <c:v>45210</c:v>
                </c:pt>
                <c:pt idx="573">
                  <c:v>45209</c:v>
                </c:pt>
                <c:pt idx="574">
                  <c:v>45208</c:v>
                </c:pt>
                <c:pt idx="575">
                  <c:v>45205</c:v>
                </c:pt>
                <c:pt idx="576">
                  <c:v>45204</c:v>
                </c:pt>
                <c:pt idx="577">
                  <c:v>45203</c:v>
                </c:pt>
                <c:pt idx="578">
                  <c:v>45202</c:v>
                </c:pt>
                <c:pt idx="579">
                  <c:v>45201</c:v>
                </c:pt>
                <c:pt idx="580">
                  <c:v>45198</c:v>
                </c:pt>
                <c:pt idx="581">
                  <c:v>45197</c:v>
                </c:pt>
                <c:pt idx="582">
                  <c:v>45196</c:v>
                </c:pt>
                <c:pt idx="583">
                  <c:v>45195</c:v>
                </c:pt>
                <c:pt idx="584">
                  <c:v>45194</c:v>
                </c:pt>
                <c:pt idx="585">
                  <c:v>45191</c:v>
                </c:pt>
                <c:pt idx="586">
                  <c:v>45190</c:v>
                </c:pt>
                <c:pt idx="587">
                  <c:v>45189</c:v>
                </c:pt>
                <c:pt idx="588">
                  <c:v>45188</c:v>
                </c:pt>
                <c:pt idx="589">
                  <c:v>45187</c:v>
                </c:pt>
                <c:pt idx="590">
                  <c:v>45184</c:v>
                </c:pt>
                <c:pt idx="591">
                  <c:v>45183</c:v>
                </c:pt>
                <c:pt idx="592">
                  <c:v>45182</c:v>
                </c:pt>
                <c:pt idx="593">
                  <c:v>45181</c:v>
                </c:pt>
                <c:pt idx="594">
                  <c:v>45180</c:v>
                </c:pt>
                <c:pt idx="595">
                  <c:v>45177</c:v>
                </c:pt>
                <c:pt idx="596">
                  <c:v>45176</c:v>
                </c:pt>
                <c:pt idx="597">
                  <c:v>45175</c:v>
                </c:pt>
                <c:pt idx="598">
                  <c:v>45174</c:v>
                </c:pt>
                <c:pt idx="599">
                  <c:v>45170</c:v>
                </c:pt>
                <c:pt idx="600">
                  <c:v>45169</c:v>
                </c:pt>
                <c:pt idx="601">
                  <c:v>45168</c:v>
                </c:pt>
                <c:pt idx="602">
                  <c:v>45167</c:v>
                </c:pt>
                <c:pt idx="603">
                  <c:v>45166</c:v>
                </c:pt>
                <c:pt idx="604">
                  <c:v>45163</c:v>
                </c:pt>
                <c:pt idx="605">
                  <c:v>45162</c:v>
                </c:pt>
                <c:pt idx="606">
                  <c:v>45161</c:v>
                </c:pt>
                <c:pt idx="607">
                  <c:v>45160</c:v>
                </c:pt>
                <c:pt idx="608">
                  <c:v>45159</c:v>
                </c:pt>
                <c:pt idx="609">
                  <c:v>45156</c:v>
                </c:pt>
                <c:pt idx="610">
                  <c:v>45155</c:v>
                </c:pt>
                <c:pt idx="611">
                  <c:v>45154</c:v>
                </c:pt>
                <c:pt idx="612">
                  <c:v>45153</c:v>
                </c:pt>
                <c:pt idx="613">
                  <c:v>45152</c:v>
                </c:pt>
                <c:pt idx="614">
                  <c:v>45149</c:v>
                </c:pt>
                <c:pt idx="615">
                  <c:v>45148</c:v>
                </c:pt>
                <c:pt idx="616">
                  <c:v>45147</c:v>
                </c:pt>
                <c:pt idx="617">
                  <c:v>45146</c:v>
                </c:pt>
                <c:pt idx="618">
                  <c:v>45145</c:v>
                </c:pt>
                <c:pt idx="619">
                  <c:v>45142</c:v>
                </c:pt>
                <c:pt idx="620">
                  <c:v>45141</c:v>
                </c:pt>
                <c:pt idx="621">
                  <c:v>45140</c:v>
                </c:pt>
                <c:pt idx="622">
                  <c:v>45139</c:v>
                </c:pt>
                <c:pt idx="623">
                  <c:v>45138</c:v>
                </c:pt>
                <c:pt idx="624">
                  <c:v>45135</c:v>
                </c:pt>
                <c:pt idx="625">
                  <c:v>45134</c:v>
                </c:pt>
                <c:pt idx="626">
                  <c:v>45133</c:v>
                </c:pt>
                <c:pt idx="627">
                  <c:v>45132</c:v>
                </c:pt>
                <c:pt idx="628">
                  <c:v>45131</c:v>
                </c:pt>
                <c:pt idx="629">
                  <c:v>45128</c:v>
                </c:pt>
                <c:pt idx="630">
                  <c:v>45127</c:v>
                </c:pt>
                <c:pt idx="631">
                  <c:v>45126</c:v>
                </c:pt>
                <c:pt idx="632">
                  <c:v>45125</c:v>
                </c:pt>
                <c:pt idx="633">
                  <c:v>45124</c:v>
                </c:pt>
                <c:pt idx="634">
                  <c:v>45121</c:v>
                </c:pt>
                <c:pt idx="635">
                  <c:v>45120</c:v>
                </c:pt>
                <c:pt idx="636">
                  <c:v>45119</c:v>
                </c:pt>
                <c:pt idx="637">
                  <c:v>45118</c:v>
                </c:pt>
                <c:pt idx="638">
                  <c:v>45117</c:v>
                </c:pt>
                <c:pt idx="639">
                  <c:v>45114</c:v>
                </c:pt>
                <c:pt idx="640">
                  <c:v>45113</c:v>
                </c:pt>
                <c:pt idx="641">
                  <c:v>45112</c:v>
                </c:pt>
                <c:pt idx="642">
                  <c:v>45110</c:v>
                </c:pt>
                <c:pt idx="643">
                  <c:v>45107</c:v>
                </c:pt>
                <c:pt idx="644">
                  <c:v>45106</c:v>
                </c:pt>
                <c:pt idx="645">
                  <c:v>45105</c:v>
                </c:pt>
                <c:pt idx="646">
                  <c:v>45104</c:v>
                </c:pt>
                <c:pt idx="647">
                  <c:v>45103</c:v>
                </c:pt>
                <c:pt idx="648">
                  <c:v>45100</c:v>
                </c:pt>
                <c:pt idx="649">
                  <c:v>45099</c:v>
                </c:pt>
                <c:pt idx="650">
                  <c:v>45098</c:v>
                </c:pt>
                <c:pt idx="651">
                  <c:v>45097</c:v>
                </c:pt>
                <c:pt idx="652">
                  <c:v>45093</c:v>
                </c:pt>
                <c:pt idx="653">
                  <c:v>45092</c:v>
                </c:pt>
                <c:pt idx="654">
                  <c:v>45091</c:v>
                </c:pt>
                <c:pt idx="655">
                  <c:v>45090</c:v>
                </c:pt>
                <c:pt idx="656">
                  <c:v>45089</c:v>
                </c:pt>
                <c:pt idx="657">
                  <c:v>45086</c:v>
                </c:pt>
                <c:pt idx="658">
                  <c:v>45085</c:v>
                </c:pt>
                <c:pt idx="659">
                  <c:v>45084</c:v>
                </c:pt>
                <c:pt idx="660">
                  <c:v>45083</c:v>
                </c:pt>
                <c:pt idx="661">
                  <c:v>45082</c:v>
                </c:pt>
                <c:pt idx="662">
                  <c:v>45079</c:v>
                </c:pt>
                <c:pt idx="663">
                  <c:v>45078</c:v>
                </c:pt>
                <c:pt idx="664">
                  <c:v>45077</c:v>
                </c:pt>
                <c:pt idx="665">
                  <c:v>45076</c:v>
                </c:pt>
                <c:pt idx="666">
                  <c:v>45072</c:v>
                </c:pt>
                <c:pt idx="667">
                  <c:v>45071</c:v>
                </c:pt>
                <c:pt idx="668">
                  <c:v>45070</c:v>
                </c:pt>
                <c:pt idx="669">
                  <c:v>45069</c:v>
                </c:pt>
                <c:pt idx="670">
                  <c:v>45068</c:v>
                </c:pt>
                <c:pt idx="671">
                  <c:v>45065</c:v>
                </c:pt>
                <c:pt idx="672">
                  <c:v>45064</c:v>
                </c:pt>
                <c:pt idx="673">
                  <c:v>45063</c:v>
                </c:pt>
                <c:pt idx="674">
                  <c:v>45062</c:v>
                </c:pt>
                <c:pt idx="675">
                  <c:v>45061</c:v>
                </c:pt>
                <c:pt idx="676">
                  <c:v>45058</c:v>
                </c:pt>
                <c:pt idx="677">
                  <c:v>45057</c:v>
                </c:pt>
                <c:pt idx="678">
                  <c:v>45056</c:v>
                </c:pt>
                <c:pt idx="679">
                  <c:v>45055</c:v>
                </c:pt>
                <c:pt idx="680">
                  <c:v>45054</c:v>
                </c:pt>
                <c:pt idx="681">
                  <c:v>45051</c:v>
                </c:pt>
                <c:pt idx="682">
                  <c:v>45050</c:v>
                </c:pt>
                <c:pt idx="683">
                  <c:v>45049</c:v>
                </c:pt>
                <c:pt idx="684">
                  <c:v>45048</c:v>
                </c:pt>
                <c:pt idx="685">
                  <c:v>45047</c:v>
                </c:pt>
                <c:pt idx="686">
                  <c:v>45044</c:v>
                </c:pt>
                <c:pt idx="687">
                  <c:v>45043</c:v>
                </c:pt>
                <c:pt idx="688">
                  <c:v>45042</c:v>
                </c:pt>
                <c:pt idx="689">
                  <c:v>45041</c:v>
                </c:pt>
                <c:pt idx="690">
                  <c:v>45040</c:v>
                </c:pt>
                <c:pt idx="691">
                  <c:v>45037</c:v>
                </c:pt>
                <c:pt idx="692">
                  <c:v>45036</c:v>
                </c:pt>
                <c:pt idx="693">
                  <c:v>45035</c:v>
                </c:pt>
                <c:pt idx="694">
                  <c:v>45034</c:v>
                </c:pt>
                <c:pt idx="695">
                  <c:v>45033</c:v>
                </c:pt>
                <c:pt idx="696">
                  <c:v>45030</c:v>
                </c:pt>
                <c:pt idx="697">
                  <c:v>45029</c:v>
                </c:pt>
                <c:pt idx="698">
                  <c:v>45028</c:v>
                </c:pt>
                <c:pt idx="699">
                  <c:v>45027</c:v>
                </c:pt>
                <c:pt idx="700">
                  <c:v>45026</c:v>
                </c:pt>
                <c:pt idx="701">
                  <c:v>45022</c:v>
                </c:pt>
                <c:pt idx="702">
                  <c:v>45021</c:v>
                </c:pt>
                <c:pt idx="703">
                  <c:v>45020</c:v>
                </c:pt>
                <c:pt idx="704">
                  <c:v>45019</c:v>
                </c:pt>
                <c:pt idx="705">
                  <c:v>45016</c:v>
                </c:pt>
                <c:pt idx="706">
                  <c:v>45015</c:v>
                </c:pt>
                <c:pt idx="707">
                  <c:v>45014</c:v>
                </c:pt>
                <c:pt idx="708">
                  <c:v>45013</c:v>
                </c:pt>
                <c:pt idx="709">
                  <c:v>45012</c:v>
                </c:pt>
                <c:pt idx="710">
                  <c:v>45009</c:v>
                </c:pt>
                <c:pt idx="711">
                  <c:v>45008</c:v>
                </c:pt>
                <c:pt idx="712">
                  <c:v>45007</c:v>
                </c:pt>
                <c:pt idx="713">
                  <c:v>45006</c:v>
                </c:pt>
                <c:pt idx="714">
                  <c:v>45005</c:v>
                </c:pt>
                <c:pt idx="715">
                  <c:v>45002</c:v>
                </c:pt>
                <c:pt idx="716">
                  <c:v>45001</c:v>
                </c:pt>
                <c:pt idx="717">
                  <c:v>45000</c:v>
                </c:pt>
                <c:pt idx="718">
                  <c:v>44999</c:v>
                </c:pt>
                <c:pt idx="719">
                  <c:v>44998</c:v>
                </c:pt>
                <c:pt idx="720">
                  <c:v>44995</c:v>
                </c:pt>
                <c:pt idx="721">
                  <c:v>44994</c:v>
                </c:pt>
                <c:pt idx="722">
                  <c:v>44993</c:v>
                </c:pt>
                <c:pt idx="723">
                  <c:v>44992</c:v>
                </c:pt>
                <c:pt idx="724">
                  <c:v>44991</c:v>
                </c:pt>
                <c:pt idx="725">
                  <c:v>44988</c:v>
                </c:pt>
                <c:pt idx="726">
                  <c:v>44987</c:v>
                </c:pt>
                <c:pt idx="727">
                  <c:v>44986</c:v>
                </c:pt>
                <c:pt idx="728">
                  <c:v>44985</c:v>
                </c:pt>
                <c:pt idx="729">
                  <c:v>44984</c:v>
                </c:pt>
                <c:pt idx="730">
                  <c:v>44981</c:v>
                </c:pt>
                <c:pt idx="731">
                  <c:v>44980</c:v>
                </c:pt>
                <c:pt idx="732">
                  <c:v>44979</c:v>
                </c:pt>
                <c:pt idx="733">
                  <c:v>44978</c:v>
                </c:pt>
                <c:pt idx="734">
                  <c:v>44974</c:v>
                </c:pt>
                <c:pt idx="735">
                  <c:v>44973</c:v>
                </c:pt>
                <c:pt idx="736">
                  <c:v>44972</c:v>
                </c:pt>
                <c:pt idx="737">
                  <c:v>44971</c:v>
                </c:pt>
                <c:pt idx="738">
                  <c:v>44970</c:v>
                </c:pt>
                <c:pt idx="739">
                  <c:v>44967</c:v>
                </c:pt>
                <c:pt idx="740">
                  <c:v>44966</c:v>
                </c:pt>
                <c:pt idx="741">
                  <c:v>44965</c:v>
                </c:pt>
                <c:pt idx="742">
                  <c:v>44964</c:v>
                </c:pt>
                <c:pt idx="743">
                  <c:v>44963</c:v>
                </c:pt>
                <c:pt idx="744">
                  <c:v>44960</c:v>
                </c:pt>
                <c:pt idx="745">
                  <c:v>44959</c:v>
                </c:pt>
                <c:pt idx="746">
                  <c:v>44958</c:v>
                </c:pt>
                <c:pt idx="747">
                  <c:v>44957</c:v>
                </c:pt>
                <c:pt idx="748">
                  <c:v>44956</c:v>
                </c:pt>
                <c:pt idx="749">
                  <c:v>44953</c:v>
                </c:pt>
                <c:pt idx="750">
                  <c:v>44952</c:v>
                </c:pt>
                <c:pt idx="751">
                  <c:v>44951</c:v>
                </c:pt>
                <c:pt idx="752">
                  <c:v>44950</c:v>
                </c:pt>
                <c:pt idx="753">
                  <c:v>44949</c:v>
                </c:pt>
                <c:pt idx="754">
                  <c:v>44946</c:v>
                </c:pt>
                <c:pt idx="755">
                  <c:v>44945</c:v>
                </c:pt>
                <c:pt idx="756">
                  <c:v>44944</c:v>
                </c:pt>
                <c:pt idx="757">
                  <c:v>44943</c:v>
                </c:pt>
                <c:pt idx="758">
                  <c:v>44939</c:v>
                </c:pt>
                <c:pt idx="759">
                  <c:v>44938</c:v>
                </c:pt>
                <c:pt idx="760">
                  <c:v>44937</c:v>
                </c:pt>
                <c:pt idx="761">
                  <c:v>44936</c:v>
                </c:pt>
                <c:pt idx="762">
                  <c:v>44935</c:v>
                </c:pt>
                <c:pt idx="763">
                  <c:v>44932</c:v>
                </c:pt>
                <c:pt idx="764">
                  <c:v>44931</c:v>
                </c:pt>
                <c:pt idx="765">
                  <c:v>44930</c:v>
                </c:pt>
                <c:pt idx="766">
                  <c:v>44929</c:v>
                </c:pt>
                <c:pt idx="767">
                  <c:v>44925</c:v>
                </c:pt>
                <c:pt idx="768">
                  <c:v>44924</c:v>
                </c:pt>
                <c:pt idx="769">
                  <c:v>44923</c:v>
                </c:pt>
                <c:pt idx="770">
                  <c:v>44922</c:v>
                </c:pt>
                <c:pt idx="771">
                  <c:v>44918</c:v>
                </c:pt>
                <c:pt idx="772">
                  <c:v>44917</c:v>
                </c:pt>
                <c:pt idx="773">
                  <c:v>44916</c:v>
                </c:pt>
                <c:pt idx="774">
                  <c:v>44915</c:v>
                </c:pt>
                <c:pt idx="775">
                  <c:v>44914</c:v>
                </c:pt>
                <c:pt idx="776">
                  <c:v>44911</c:v>
                </c:pt>
                <c:pt idx="777">
                  <c:v>44910</c:v>
                </c:pt>
                <c:pt idx="778">
                  <c:v>44909</c:v>
                </c:pt>
                <c:pt idx="779">
                  <c:v>44908</c:v>
                </c:pt>
                <c:pt idx="780">
                  <c:v>44907</c:v>
                </c:pt>
                <c:pt idx="781">
                  <c:v>44904</c:v>
                </c:pt>
                <c:pt idx="782">
                  <c:v>44903</c:v>
                </c:pt>
                <c:pt idx="783">
                  <c:v>44902</c:v>
                </c:pt>
                <c:pt idx="784">
                  <c:v>44901</c:v>
                </c:pt>
                <c:pt idx="785">
                  <c:v>44900</c:v>
                </c:pt>
                <c:pt idx="786">
                  <c:v>44897</c:v>
                </c:pt>
                <c:pt idx="787">
                  <c:v>44896</c:v>
                </c:pt>
                <c:pt idx="788">
                  <c:v>44895</c:v>
                </c:pt>
                <c:pt idx="789">
                  <c:v>44894</c:v>
                </c:pt>
                <c:pt idx="790">
                  <c:v>44893</c:v>
                </c:pt>
                <c:pt idx="791">
                  <c:v>44890</c:v>
                </c:pt>
                <c:pt idx="792">
                  <c:v>44888</c:v>
                </c:pt>
                <c:pt idx="793">
                  <c:v>44887</c:v>
                </c:pt>
                <c:pt idx="794">
                  <c:v>44886</c:v>
                </c:pt>
                <c:pt idx="795">
                  <c:v>44883</c:v>
                </c:pt>
                <c:pt idx="796">
                  <c:v>44882</c:v>
                </c:pt>
                <c:pt idx="797">
                  <c:v>44881</c:v>
                </c:pt>
                <c:pt idx="798">
                  <c:v>44880</c:v>
                </c:pt>
                <c:pt idx="799">
                  <c:v>44879</c:v>
                </c:pt>
                <c:pt idx="800">
                  <c:v>44876</c:v>
                </c:pt>
                <c:pt idx="801">
                  <c:v>44875</c:v>
                </c:pt>
                <c:pt idx="802">
                  <c:v>44874</c:v>
                </c:pt>
                <c:pt idx="803">
                  <c:v>44873</c:v>
                </c:pt>
                <c:pt idx="804">
                  <c:v>44872</c:v>
                </c:pt>
                <c:pt idx="805">
                  <c:v>44869</c:v>
                </c:pt>
                <c:pt idx="806">
                  <c:v>44868</c:v>
                </c:pt>
                <c:pt idx="807">
                  <c:v>44867</c:v>
                </c:pt>
                <c:pt idx="808">
                  <c:v>44866</c:v>
                </c:pt>
                <c:pt idx="809">
                  <c:v>44865</c:v>
                </c:pt>
                <c:pt idx="810">
                  <c:v>44862</c:v>
                </c:pt>
                <c:pt idx="811">
                  <c:v>44861</c:v>
                </c:pt>
                <c:pt idx="812">
                  <c:v>44860</c:v>
                </c:pt>
                <c:pt idx="813">
                  <c:v>44859</c:v>
                </c:pt>
                <c:pt idx="814">
                  <c:v>44858</c:v>
                </c:pt>
                <c:pt idx="815">
                  <c:v>44855</c:v>
                </c:pt>
                <c:pt idx="816">
                  <c:v>44854</c:v>
                </c:pt>
                <c:pt idx="817">
                  <c:v>44853</c:v>
                </c:pt>
                <c:pt idx="818">
                  <c:v>44852</c:v>
                </c:pt>
                <c:pt idx="819">
                  <c:v>44851</c:v>
                </c:pt>
                <c:pt idx="820">
                  <c:v>44848</c:v>
                </c:pt>
                <c:pt idx="821">
                  <c:v>44847</c:v>
                </c:pt>
                <c:pt idx="822">
                  <c:v>44846</c:v>
                </c:pt>
                <c:pt idx="823">
                  <c:v>44845</c:v>
                </c:pt>
                <c:pt idx="824">
                  <c:v>44844</c:v>
                </c:pt>
                <c:pt idx="825">
                  <c:v>44841</c:v>
                </c:pt>
                <c:pt idx="826">
                  <c:v>44840</c:v>
                </c:pt>
                <c:pt idx="827">
                  <c:v>44839</c:v>
                </c:pt>
                <c:pt idx="828">
                  <c:v>44838</c:v>
                </c:pt>
                <c:pt idx="829">
                  <c:v>44837</c:v>
                </c:pt>
                <c:pt idx="830">
                  <c:v>44834</c:v>
                </c:pt>
                <c:pt idx="831">
                  <c:v>44833</c:v>
                </c:pt>
                <c:pt idx="832">
                  <c:v>44832</c:v>
                </c:pt>
                <c:pt idx="833">
                  <c:v>44831</c:v>
                </c:pt>
                <c:pt idx="834">
                  <c:v>44830</c:v>
                </c:pt>
                <c:pt idx="835">
                  <c:v>44827</c:v>
                </c:pt>
                <c:pt idx="836">
                  <c:v>44826</c:v>
                </c:pt>
                <c:pt idx="837">
                  <c:v>44825</c:v>
                </c:pt>
                <c:pt idx="838">
                  <c:v>44824</c:v>
                </c:pt>
                <c:pt idx="839">
                  <c:v>44823</c:v>
                </c:pt>
                <c:pt idx="840">
                  <c:v>44820</c:v>
                </c:pt>
                <c:pt idx="841">
                  <c:v>44819</c:v>
                </c:pt>
                <c:pt idx="842">
                  <c:v>44818</c:v>
                </c:pt>
                <c:pt idx="843">
                  <c:v>44817</c:v>
                </c:pt>
                <c:pt idx="844">
                  <c:v>44816</c:v>
                </c:pt>
                <c:pt idx="845">
                  <c:v>44813</c:v>
                </c:pt>
                <c:pt idx="846">
                  <c:v>44812</c:v>
                </c:pt>
                <c:pt idx="847">
                  <c:v>44811</c:v>
                </c:pt>
                <c:pt idx="848">
                  <c:v>44810</c:v>
                </c:pt>
                <c:pt idx="849">
                  <c:v>44806</c:v>
                </c:pt>
                <c:pt idx="850">
                  <c:v>44805</c:v>
                </c:pt>
                <c:pt idx="851">
                  <c:v>44804</c:v>
                </c:pt>
                <c:pt idx="852">
                  <c:v>44803</c:v>
                </c:pt>
                <c:pt idx="853">
                  <c:v>44802</c:v>
                </c:pt>
                <c:pt idx="854">
                  <c:v>44799</c:v>
                </c:pt>
                <c:pt idx="855">
                  <c:v>44798</c:v>
                </c:pt>
                <c:pt idx="856">
                  <c:v>44797</c:v>
                </c:pt>
                <c:pt idx="857">
                  <c:v>44796</c:v>
                </c:pt>
                <c:pt idx="858">
                  <c:v>44795</c:v>
                </c:pt>
                <c:pt idx="859">
                  <c:v>44792</c:v>
                </c:pt>
                <c:pt idx="860">
                  <c:v>44791</c:v>
                </c:pt>
                <c:pt idx="861">
                  <c:v>44790</c:v>
                </c:pt>
                <c:pt idx="862">
                  <c:v>44789</c:v>
                </c:pt>
                <c:pt idx="863">
                  <c:v>44788</c:v>
                </c:pt>
                <c:pt idx="864">
                  <c:v>44785</c:v>
                </c:pt>
                <c:pt idx="865">
                  <c:v>44784</c:v>
                </c:pt>
                <c:pt idx="866">
                  <c:v>44783</c:v>
                </c:pt>
                <c:pt idx="867">
                  <c:v>44782</c:v>
                </c:pt>
                <c:pt idx="868">
                  <c:v>44781</c:v>
                </c:pt>
                <c:pt idx="869">
                  <c:v>44778</c:v>
                </c:pt>
                <c:pt idx="870">
                  <c:v>44777</c:v>
                </c:pt>
                <c:pt idx="871">
                  <c:v>44776</c:v>
                </c:pt>
                <c:pt idx="872">
                  <c:v>44775</c:v>
                </c:pt>
                <c:pt idx="873">
                  <c:v>44774</c:v>
                </c:pt>
                <c:pt idx="874">
                  <c:v>44771</c:v>
                </c:pt>
                <c:pt idx="875">
                  <c:v>44770</c:v>
                </c:pt>
                <c:pt idx="876">
                  <c:v>44769</c:v>
                </c:pt>
                <c:pt idx="877">
                  <c:v>44768</c:v>
                </c:pt>
                <c:pt idx="878">
                  <c:v>44767</c:v>
                </c:pt>
                <c:pt idx="879">
                  <c:v>44764</c:v>
                </c:pt>
                <c:pt idx="880">
                  <c:v>44763</c:v>
                </c:pt>
                <c:pt idx="881">
                  <c:v>44762</c:v>
                </c:pt>
                <c:pt idx="882">
                  <c:v>44761</c:v>
                </c:pt>
                <c:pt idx="883">
                  <c:v>44760</c:v>
                </c:pt>
                <c:pt idx="884">
                  <c:v>44757</c:v>
                </c:pt>
                <c:pt idx="885">
                  <c:v>44756</c:v>
                </c:pt>
                <c:pt idx="886">
                  <c:v>44755</c:v>
                </c:pt>
                <c:pt idx="887">
                  <c:v>44754</c:v>
                </c:pt>
                <c:pt idx="888">
                  <c:v>44753</c:v>
                </c:pt>
                <c:pt idx="889">
                  <c:v>44750</c:v>
                </c:pt>
                <c:pt idx="890">
                  <c:v>44749</c:v>
                </c:pt>
                <c:pt idx="891">
                  <c:v>44748</c:v>
                </c:pt>
                <c:pt idx="892">
                  <c:v>44747</c:v>
                </c:pt>
                <c:pt idx="893">
                  <c:v>44743</c:v>
                </c:pt>
                <c:pt idx="894">
                  <c:v>44742</c:v>
                </c:pt>
                <c:pt idx="895">
                  <c:v>44741</c:v>
                </c:pt>
                <c:pt idx="896">
                  <c:v>44740</c:v>
                </c:pt>
                <c:pt idx="897">
                  <c:v>44739</c:v>
                </c:pt>
                <c:pt idx="898">
                  <c:v>44736</c:v>
                </c:pt>
                <c:pt idx="899">
                  <c:v>44735</c:v>
                </c:pt>
                <c:pt idx="900">
                  <c:v>44734</c:v>
                </c:pt>
                <c:pt idx="901">
                  <c:v>44733</c:v>
                </c:pt>
                <c:pt idx="902">
                  <c:v>44729</c:v>
                </c:pt>
                <c:pt idx="903">
                  <c:v>44728</c:v>
                </c:pt>
                <c:pt idx="904">
                  <c:v>44727</c:v>
                </c:pt>
                <c:pt idx="905">
                  <c:v>44726</c:v>
                </c:pt>
                <c:pt idx="906">
                  <c:v>44725</c:v>
                </c:pt>
                <c:pt idx="907">
                  <c:v>44722</c:v>
                </c:pt>
                <c:pt idx="908">
                  <c:v>44721</c:v>
                </c:pt>
                <c:pt idx="909">
                  <c:v>44720</c:v>
                </c:pt>
                <c:pt idx="910">
                  <c:v>44719</c:v>
                </c:pt>
                <c:pt idx="911">
                  <c:v>44718</c:v>
                </c:pt>
                <c:pt idx="912">
                  <c:v>44715</c:v>
                </c:pt>
                <c:pt idx="913">
                  <c:v>44714</c:v>
                </c:pt>
                <c:pt idx="914">
                  <c:v>44713</c:v>
                </c:pt>
                <c:pt idx="915">
                  <c:v>44712</c:v>
                </c:pt>
                <c:pt idx="916">
                  <c:v>44708</c:v>
                </c:pt>
                <c:pt idx="917">
                  <c:v>44707</c:v>
                </c:pt>
                <c:pt idx="918">
                  <c:v>44706</c:v>
                </c:pt>
                <c:pt idx="919">
                  <c:v>44705</c:v>
                </c:pt>
                <c:pt idx="920">
                  <c:v>44704</c:v>
                </c:pt>
                <c:pt idx="921">
                  <c:v>44701</c:v>
                </c:pt>
                <c:pt idx="922">
                  <c:v>44700</c:v>
                </c:pt>
                <c:pt idx="923">
                  <c:v>44699</c:v>
                </c:pt>
                <c:pt idx="924">
                  <c:v>44698</c:v>
                </c:pt>
                <c:pt idx="925">
                  <c:v>44697</c:v>
                </c:pt>
                <c:pt idx="926">
                  <c:v>44694</c:v>
                </c:pt>
                <c:pt idx="927">
                  <c:v>44693</c:v>
                </c:pt>
                <c:pt idx="928">
                  <c:v>44692</c:v>
                </c:pt>
                <c:pt idx="929">
                  <c:v>44691</c:v>
                </c:pt>
                <c:pt idx="930">
                  <c:v>44690</c:v>
                </c:pt>
                <c:pt idx="931">
                  <c:v>44687</c:v>
                </c:pt>
                <c:pt idx="932">
                  <c:v>44686</c:v>
                </c:pt>
                <c:pt idx="933">
                  <c:v>44685</c:v>
                </c:pt>
                <c:pt idx="934">
                  <c:v>44684</c:v>
                </c:pt>
                <c:pt idx="935">
                  <c:v>44683</c:v>
                </c:pt>
                <c:pt idx="936">
                  <c:v>44680</c:v>
                </c:pt>
                <c:pt idx="937">
                  <c:v>44679</c:v>
                </c:pt>
                <c:pt idx="938">
                  <c:v>44678</c:v>
                </c:pt>
                <c:pt idx="939">
                  <c:v>44677</c:v>
                </c:pt>
                <c:pt idx="940">
                  <c:v>44676</c:v>
                </c:pt>
                <c:pt idx="941">
                  <c:v>44673</c:v>
                </c:pt>
                <c:pt idx="942">
                  <c:v>44672</c:v>
                </c:pt>
                <c:pt idx="943">
                  <c:v>44671</c:v>
                </c:pt>
                <c:pt idx="944">
                  <c:v>44670</c:v>
                </c:pt>
                <c:pt idx="945">
                  <c:v>44669</c:v>
                </c:pt>
                <c:pt idx="946">
                  <c:v>44665</c:v>
                </c:pt>
                <c:pt idx="947">
                  <c:v>44664</c:v>
                </c:pt>
                <c:pt idx="948">
                  <c:v>44663</c:v>
                </c:pt>
                <c:pt idx="949">
                  <c:v>44662</c:v>
                </c:pt>
                <c:pt idx="950">
                  <c:v>44659</c:v>
                </c:pt>
                <c:pt idx="951">
                  <c:v>44658</c:v>
                </c:pt>
                <c:pt idx="952">
                  <c:v>44657</c:v>
                </c:pt>
                <c:pt idx="953">
                  <c:v>44656</c:v>
                </c:pt>
                <c:pt idx="954">
                  <c:v>44655</c:v>
                </c:pt>
                <c:pt idx="955">
                  <c:v>44652</c:v>
                </c:pt>
                <c:pt idx="956">
                  <c:v>44651</c:v>
                </c:pt>
                <c:pt idx="957">
                  <c:v>44650</c:v>
                </c:pt>
                <c:pt idx="958">
                  <c:v>44649</c:v>
                </c:pt>
                <c:pt idx="959">
                  <c:v>44648</c:v>
                </c:pt>
                <c:pt idx="960">
                  <c:v>44645</c:v>
                </c:pt>
                <c:pt idx="961">
                  <c:v>44644</c:v>
                </c:pt>
                <c:pt idx="962">
                  <c:v>44643</c:v>
                </c:pt>
                <c:pt idx="963">
                  <c:v>44642</c:v>
                </c:pt>
                <c:pt idx="964">
                  <c:v>44641</c:v>
                </c:pt>
                <c:pt idx="965">
                  <c:v>44638</c:v>
                </c:pt>
                <c:pt idx="966">
                  <c:v>44637</c:v>
                </c:pt>
                <c:pt idx="967">
                  <c:v>44636</c:v>
                </c:pt>
                <c:pt idx="968">
                  <c:v>44635</c:v>
                </c:pt>
                <c:pt idx="969">
                  <c:v>44634</c:v>
                </c:pt>
                <c:pt idx="970">
                  <c:v>44631</c:v>
                </c:pt>
                <c:pt idx="971">
                  <c:v>44630</c:v>
                </c:pt>
                <c:pt idx="972">
                  <c:v>44629</c:v>
                </c:pt>
                <c:pt idx="973">
                  <c:v>44628</c:v>
                </c:pt>
                <c:pt idx="974">
                  <c:v>44627</c:v>
                </c:pt>
                <c:pt idx="975">
                  <c:v>44624</c:v>
                </c:pt>
                <c:pt idx="976">
                  <c:v>44623</c:v>
                </c:pt>
                <c:pt idx="977">
                  <c:v>44622</c:v>
                </c:pt>
                <c:pt idx="978">
                  <c:v>44621</c:v>
                </c:pt>
                <c:pt idx="979">
                  <c:v>44620</c:v>
                </c:pt>
                <c:pt idx="980">
                  <c:v>44617</c:v>
                </c:pt>
                <c:pt idx="981">
                  <c:v>44616</c:v>
                </c:pt>
                <c:pt idx="982">
                  <c:v>44615</c:v>
                </c:pt>
                <c:pt idx="983">
                  <c:v>44614</c:v>
                </c:pt>
                <c:pt idx="984">
                  <c:v>44610</c:v>
                </c:pt>
                <c:pt idx="985">
                  <c:v>44609</c:v>
                </c:pt>
                <c:pt idx="986">
                  <c:v>44608</c:v>
                </c:pt>
                <c:pt idx="987">
                  <c:v>44607</c:v>
                </c:pt>
                <c:pt idx="988">
                  <c:v>44606</c:v>
                </c:pt>
                <c:pt idx="989">
                  <c:v>44603</c:v>
                </c:pt>
                <c:pt idx="990">
                  <c:v>44602</c:v>
                </c:pt>
                <c:pt idx="991">
                  <c:v>44601</c:v>
                </c:pt>
                <c:pt idx="992">
                  <c:v>44600</c:v>
                </c:pt>
                <c:pt idx="993">
                  <c:v>44599</c:v>
                </c:pt>
                <c:pt idx="994">
                  <c:v>44596</c:v>
                </c:pt>
                <c:pt idx="995">
                  <c:v>44595</c:v>
                </c:pt>
                <c:pt idx="996">
                  <c:v>44594</c:v>
                </c:pt>
                <c:pt idx="997">
                  <c:v>44593</c:v>
                </c:pt>
                <c:pt idx="998">
                  <c:v>44592</c:v>
                </c:pt>
                <c:pt idx="999">
                  <c:v>44589</c:v>
                </c:pt>
                <c:pt idx="1000">
                  <c:v>44588</c:v>
                </c:pt>
                <c:pt idx="1001">
                  <c:v>44587</c:v>
                </c:pt>
                <c:pt idx="1002">
                  <c:v>44586</c:v>
                </c:pt>
                <c:pt idx="1003">
                  <c:v>44585</c:v>
                </c:pt>
                <c:pt idx="1004">
                  <c:v>44582</c:v>
                </c:pt>
                <c:pt idx="1005">
                  <c:v>44581</c:v>
                </c:pt>
                <c:pt idx="1006">
                  <c:v>44580</c:v>
                </c:pt>
                <c:pt idx="1007">
                  <c:v>44579</c:v>
                </c:pt>
                <c:pt idx="1008">
                  <c:v>44575</c:v>
                </c:pt>
                <c:pt idx="1009">
                  <c:v>44574</c:v>
                </c:pt>
                <c:pt idx="1010">
                  <c:v>44573</c:v>
                </c:pt>
                <c:pt idx="1011">
                  <c:v>44572</c:v>
                </c:pt>
                <c:pt idx="1012">
                  <c:v>44571</c:v>
                </c:pt>
                <c:pt idx="1013">
                  <c:v>44568</c:v>
                </c:pt>
                <c:pt idx="1014">
                  <c:v>44567</c:v>
                </c:pt>
                <c:pt idx="1015">
                  <c:v>44566</c:v>
                </c:pt>
                <c:pt idx="1016">
                  <c:v>44565</c:v>
                </c:pt>
                <c:pt idx="1017">
                  <c:v>44564</c:v>
                </c:pt>
                <c:pt idx="1018">
                  <c:v>44561</c:v>
                </c:pt>
                <c:pt idx="1019">
                  <c:v>44560</c:v>
                </c:pt>
                <c:pt idx="1020">
                  <c:v>44559</c:v>
                </c:pt>
                <c:pt idx="1021">
                  <c:v>44558</c:v>
                </c:pt>
                <c:pt idx="1022">
                  <c:v>44557</c:v>
                </c:pt>
                <c:pt idx="1023">
                  <c:v>44553</c:v>
                </c:pt>
                <c:pt idx="1024">
                  <c:v>44552</c:v>
                </c:pt>
                <c:pt idx="1025">
                  <c:v>44551</c:v>
                </c:pt>
                <c:pt idx="1026">
                  <c:v>44550</c:v>
                </c:pt>
                <c:pt idx="1027">
                  <c:v>44547</c:v>
                </c:pt>
                <c:pt idx="1028">
                  <c:v>44546</c:v>
                </c:pt>
                <c:pt idx="1029">
                  <c:v>44545</c:v>
                </c:pt>
                <c:pt idx="1030">
                  <c:v>44544</c:v>
                </c:pt>
                <c:pt idx="1031">
                  <c:v>44543</c:v>
                </c:pt>
                <c:pt idx="1032">
                  <c:v>44540</c:v>
                </c:pt>
                <c:pt idx="1033">
                  <c:v>44539</c:v>
                </c:pt>
                <c:pt idx="1034">
                  <c:v>44538</c:v>
                </c:pt>
                <c:pt idx="1035">
                  <c:v>44537</c:v>
                </c:pt>
                <c:pt idx="1036">
                  <c:v>44536</c:v>
                </c:pt>
                <c:pt idx="1037">
                  <c:v>44533</c:v>
                </c:pt>
                <c:pt idx="1038">
                  <c:v>44532</c:v>
                </c:pt>
                <c:pt idx="1039">
                  <c:v>44531</c:v>
                </c:pt>
                <c:pt idx="1040">
                  <c:v>44530</c:v>
                </c:pt>
                <c:pt idx="1041">
                  <c:v>44529</c:v>
                </c:pt>
                <c:pt idx="1042">
                  <c:v>44526</c:v>
                </c:pt>
                <c:pt idx="1043">
                  <c:v>44524</c:v>
                </c:pt>
                <c:pt idx="1044">
                  <c:v>44523</c:v>
                </c:pt>
                <c:pt idx="1045">
                  <c:v>44522</c:v>
                </c:pt>
                <c:pt idx="1046">
                  <c:v>44519</c:v>
                </c:pt>
                <c:pt idx="1047">
                  <c:v>44518</c:v>
                </c:pt>
                <c:pt idx="1048">
                  <c:v>44517</c:v>
                </c:pt>
                <c:pt idx="1049">
                  <c:v>44516</c:v>
                </c:pt>
                <c:pt idx="1050">
                  <c:v>44515</c:v>
                </c:pt>
                <c:pt idx="1051">
                  <c:v>44512</c:v>
                </c:pt>
                <c:pt idx="1052">
                  <c:v>44511</c:v>
                </c:pt>
                <c:pt idx="1053">
                  <c:v>44510</c:v>
                </c:pt>
                <c:pt idx="1054">
                  <c:v>44509</c:v>
                </c:pt>
                <c:pt idx="1055">
                  <c:v>44508</c:v>
                </c:pt>
                <c:pt idx="1056">
                  <c:v>44505</c:v>
                </c:pt>
                <c:pt idx="1057">
                  <c:v>44504</c:v>
                </c:pt>
                <c:pt idx="1058">
                  <c:v>44503</c:v>
                </c:pt>
                <c:pt idx="1059">
                  <c:v>44502</c:v>
                </c:pt>
                <c:pt idx="1060">
                  <c:v>44501</c:v>
                </c:pt>
                <c:pt idx="1061">
                  <c:v>44498</c:v>
                </c:pt>
                <c:pt idx="1062">
                  <c:v>44497</c:v>
                </c:pt>
                <c:pt idx="1063">
                  <c:v>44496</c:v>
                </c:pt>
                <c:pt idx="1064">
                  <c:v>44495</c:v>
                </c:pt>
                <c:pt idx="1065">
                  <c:v>44494</c:v>
                </c:pt>
                <c:pt idx="1066">
                  <c:v>44491</c:v>
                </c:pt>
                <c:pt idx="1067">
                  <c:v>44490</c:v>
                </c:pt>
                <c:pt idx="1068">
                  <c:v>44489</c:v>
                </c:pt>
                <c:pt idx="1069">
                  <c:v>44488</c:v>
                </c:pt>
                <c:pt idx="1070">
                  <c:v>44487</c:v>
                </c:pt>
                <c:pt idx="1071">
                  <c:v>44484</c:v>
                </c:pt>
                <c:pt idx="1072">
                  <c:v>44483</c:v>
                </c:pt>
                <c:pt idx="1073">
                  <c:v>44482</c:v>
                </c:pt>
                <c:pt idx="1074">
                  <c:v>44481</c:v>
                </c:pt>
                <c:pt idx="1075">
                  <c:v>44480</c:v>
                </c:pt>
                <c:pt idx="1076">
                  <c:v>44477</c:v>
                </c:pt>
                <c:pt idx="1077">
                  <c:v>44476</c:v>
                </c:pt>
                <c:pt idx="1078">
                  <c:v>44475</c:v>
                </c:pt>
                <c:pt idx="1079">
                  <c:v>44474</c:v>
                </c:pt>
                <c:pt idx="1080">
                  <c:v>44473</c:v>
                </c:pt>
                <c:pt idx="1081">
                  <c:v>44470</c:v>
                </c:pt>
                <c:pt idx="1082">
                  <c:v>44469</c:v>
                </c:pt>
                <c:pt idx="1083">
                  <c:v>44468</c:v>
                </c:pt>
                <c:pt idx="1084">
                  <c:v>44467</c:v>
                </c:pt>
                <c:pt idx="1085">
                  <c:v>44466</c:v>
                </c:pt>
                <c:pt idx="1086">
                  <c:v>44463</c:v>
                </c:pt>
                <c:pt idx="1087">
                  <c:v>44462</c:v>
                </c:pt>
                <c:pt idx="1088">
                  <c:v>44461</c:v>
                </c:pt>
                <c:pt idx="1089">
                  <c:v>44460</c:v>
                </c:pt>
                <c:pt idx="1090">
                  <c:v>44459</c:v>
                </c:pt>
                <c:pt idx="1091">
                  <c:v>44456</c:v>
                </c:pt>
                <c:pt idx="1092">
                  <c:v>44455</c:v>
                </c:pt>
                <c:pt idx="1093">
                  <c:v>44454</c:v>
                </c:pt>
                <c:pt idx="1094">
                  <c:v>44453</c:v>
                </c:pt>
                <c:pt idx="1095">
                  <c:v>44452</c:v>
                </c:pt>
                <c:pt idx="1096">
                  <c:v>44449</c:v>
                </c:pt>
                <c:pt idx="1097">
                  <c:v>44448</c:v>
                </c:pt>
                <c:pt idx="1098">
                  <c:v>44447</c:v>
                </c:pt>
                <c:pt idx="1099">
                  <c:v>44446</c:v>
                </c:pt>
                <c:pt idx="1100">
                  <c:v>44442</c:v>
                </c:pt>
                <c:pt idx="1101">
                  <c:v>44441</c:v>
                </c:pt>
                <c:pt idx="1102">
                  <c:v>44440</c:v>
                </c:pt>
                <c:pt idx="1103">
                  <c:v>44439</c:v>
                </c:pt>
                <c:pt idx="1104">
                  <c:v>44438</c:v>
                </c:pt>
                <c:pt idx="1105">
                  <c:v>44435</c:v>
                </c:pt>
                <c:pt idx="1106">
                  <c:v>44434</c:v>
                </c:pt>
                <c:pt idx="1107">
                  <c:v>44433</c:v>
                </c:pt>
                <c:pt idx="1108">
                  <c:v>44432</c:v>
                </c:pt>
                <c:pt idx="1109">
                  <c:v>44431</c:v>
                </c:pt>
                <c:pt idx="1110">
                  <c:v>44428</c:v>
                </c:pt>
                <c:pt idx="1111">
                  <c:v>44427</c:v>
                </c:pt>
                <c:pt idx="1112">
                  <c:v>44426</c:v>
                </c:pt>
                <c:pt idx="1113">
                  <c:v>44425</c:v>
                </c:pt>
                <c:pt idx="1114">
                  <c:v>44424</c:v>
                </c:pt>
                <c:pt idx="1115">
                  <c:v>44421</c:v>
                </c:pt>
                <c:pt idx="1116">
                  <c:v>44420</c:v>
                </c:pt>
                <c:pt idx="1117">
                  <c:v>44419</c:v>
                </c:pt>
                <c:pt idx="1118">
                  <c:v>44418</c:v>
                </c:pt>
                <c:pt idx="1119">
                  <c:v>44417</c:v>
                </c:pt>
                <c:pt idx="1120">
                  <c:v>44414</c:v>
                </c:pt>
                <c:pt idx="1121">
                  <c:v>44413</c:v>
                </c:pt>
                <c:pt idx="1122">
                  <c:v>44412</c:v>
                </c:pt>
                <c:pt idx="1123">
                  <c:v>44411</c:v>
                </c:pt>
                <c:pt idx="1124">
                  <c:v>44410</c:v>
                </c:pt>
                <c:pt idx="1125">
                  <c:v>44407</c:v>
                </c:pt>
                <c:pt idx="1126">
                  <c:v>44406</c:v>
                </c:pt>
                <c:pt idx="1127">
                  <c:v>44405</c:v>
                </c:pt>
                <c:pt idx="1128">
                  <c:v>44404</c:v>
                </c:pt>
                <c:pt idx="1129">
                  <c:v>44403</c:v>
                </c:pt>
                <c:pt idx="1130">
                  <c:v>44400</c:v>
                </c:pt>
                <c:pt idx="1131">
                  <c:v>44399</c:v>
                </c:pt>
                <c:pt idx="1132">
                  <c:v>44398</c:v>
                </c:pt>
                <c:pt idx="1133">
                  <c:v>44397</c:v>
                </c:pt>
                <c:pt idx="1134">
                  <c:v>44396</c:v>
                </c:pt>
                <c:pt idx="1135">
                  <c:v>44393</c:v>
                </c:pt>
                <c:pt idx="1136">
                  <c:v>44392</c:v>
                </c:pt>
                <c:pt idx="1137">
                  <c:v>44391</c:v>
                </c:pt>
                <c:pt idx="1138">
                  <c:v>44390</c:v>
                </c:pt>
                <c:pt idx="1139">
                  <c:v>44389</c:v>
                </c:pt>
                <c:pt idx="1140">
                  <c:v>44386</c:v>
                </c:pt>
                <c:pt idx="1141">
                  <c:v>44385</c:v>
                </c:pt>
                <c:pt idx="1142">
                  <c:v>44384</c:v>
                </c:pt>
                <c:pt idx="1143">
                  <c:v>44383</c:v>
                </c:pt>
                <c:pt idx="1144">
                  <c:v>44379</c:v>
                </c:pt>
                <c:pt idx="1145">
                  <c:v>44378</c:v>
                </c:pt>
                <c:pt idx="1146">
                  <c:v>44377</c:v>
                </c:pt>
                <c:pt idx="1147">
                  <c:v>44376</c:v>
                </c:pt>
                <c:pt idx="1148">
                  <c:v>44375</c:v>
                </c:pt>
                <c:pt idx="1149">
                  <c:v>44372</c:v>
                </c:pt>
                <c:pt idx="1150">
                  <c:v>44371</c:v>
                </c:pt>
                <c:pt idx="1151">
                  <c:v>44370</c:v>
                </c:pt>
                <c:pt idx="1152">
                  <c:v>44369</c:v>
                </c:pt>
                <c:pt idx="1153">
                  <c:v>44368</c:v>
                </c:pt>
                <c:pt idx="1154">
                  <c:v>44365</c:v>
                </c:pt>
                <c:pt idx="1155">
                  <c:v>44364</c:v>
                </c:pt>
                <c:pt idx="1156">
                  <c:v>44363</c:v>
                </c:pt>
                <c:pt idx="1157">
                  <c:v>44362</c:v>
                </c:pt>
                <c:pt idx="1158">
                  <c:v>44361</c:v>
                </c:pt>
                <c:pt idx="1159">
                  <c:v>44358</c:v>
                </c:pt>
                <c:pt idx="1160">
                  <c:v>44357</c:v>
                </c:pt>
                <c:pt idx="1161">
                  <c:v>44356</c:v>
                </c:pt>
                <c:pt idx="1162">
                  <c:v>44355</c:v>
                </c:pt>
                <c:pt idx="1163">
                  <c:v>44354</c:v>
                </c:pt>
                <c:pt idx="1164">
                  <c:v>44351</c:v>
                </c:pt>
                <c:pt idx="1165">
                  <c:v>44350</c:v>
                </c:pt>
                <c:pt idx="1166">
                  <c:v>44349</c:v>
                </c:pt>
                <c:pt idx="1167">
                  <c:v>44348</c:v>
                </c:pt>
                <c:pt idx="1168">
                  <c:v>44344</c:v>
                </c:pt>
                <c:pt idx="1169">
                  <c:v>44343</c:v>
                </c:pt>
                <c:pt idx="1170">
                  <c:v>44342</c:v>
                </c:pt>
                <c:pt idx="1171">
                  <c:v>44341</c:v>
                </c:pt>
                <c:pt idx="1172">
                  <c:v>44340</c:v>
                </c:pt>
                <c:pt idx="1173">
                  <c:v>44337</c:v>
                </c:pt>
                <c:pt idx="1174">
                  <c:v>44336</c:v>
                </c:pt>
                <c:pt idx="1175">
                  <c:v>44335</c:v>
                </c:pt>
                <c:pt idx="1176">
                  <c:v>44334</c:v>
                </c:pt>
                <c:pt idx="1177">
                  <c:v>44333</c:v>
                </c:pt>
                <c:pt idx="1178">
                  <c:v>44330</c:v>
                </c:pt>
                <c:pt idx="1179">
                  <c:v>44329</c:v>
                </c:pt>
                <c:pt idx="1180">
                  <c:v>44328</c:v>
                </c:pt>
                <c:pt idx="1181">
                  <c:v>44327</c:v>
                </c:pt>
                <c:pt idx="1182">
                  <c:v>44326</c:v>
                </c:pt>
                <c:pt idx="1183">
                  <c:v>44323</c:v>
                </c:pt>
                <c:pt idx="1184">
                  <c:v>44322</c:v>
                </c:pt>
                <c:pt idx="1185">
                  <c:v>44321</c:v>
                </c:pt>
                <c:pt idx="1186">
                  <c:v>44320</c:v>
                </c:pt>
                <c:pt idx="1187">
                  <c:v>44319</c:v>
                </c:pt>
                <c:pt idx="1188">
                  <c:v>44316</c:v>
                </c:pt>
                <c:pt idx="1189">
                  <c:v>44315</c:v>
                </c:pt>
                <c:pt idx="1190">
                  <c:v>44314</c:v>
                </c:pt>
                <c:pt idx="1191">
                  <c:v>44313</c:v>
                </c:pt>
                <c:pt idx="1192">
                  <c:v>44312</c:v>
                </c:pt>
                <c:pt idx="1193">
                  <c:v>44309</c:v>
                </c:pt>
                <c:pt idx="1194">
                  <c:v>44308</c:v>
                </c:pt>
                <c:pt idx="1195">
                  <c:v>44307</c:v>
                </c:pt>
                <c:pt idx="1196">
                  <c:v>44306</c:v>
                </c:pt>
                <c:pt idx="1197">
                  <c:v>44305</c:v>
                </c:pt>
                <c:pt idx="1198">
                  <c:v>44302</c:v>
                </c:pt>
                <c:pt idx="1199">
                  <c:v>44301</c:v>
                </c:pt>
                <c:pt idx="1200">
                  <c:v>44300</c:v>
                </c:pt>
                <c:pt idx="1201">
                  <c:v>44299</c:v>
                </c:pt>
                <c:pt idx="1202">
                  <c:v>44298</c:v>
                </c:pt>
                <c:pt idx="1203">
                  <c:v>44295</c:v>
                </c:pt>
                <c:pt idx="1204">
                  <c:v>44294</c:v>
                </c:pt>
                <c:pt idx="1205">
                  <c:v>44293</c:v>
                </c:pt>
                <c:pt idx="1206">
                  <c:v>44292</c:v>
                </c:pt>
                <c:pt idx="1207">
                  <c:v>44291</c:v>
                </c:pt>
                <c:pt idx="1208">
                  <c:v>44287</c:v>
                </c:pt>
                <c:pt idx="1209">
                  <c:v>44286</c:v>
                </c:pt>
                <c:pt idx="1210">
                  <c:v>44285</c:v>
                </c:pt>
                <c:pt idx="1211">
                  <c:v>44284</c:v>
                </c:pt>
                <c:pt idx="1212">
                  <c:v>44281</c:v>
                </c:pt>
                <c:pt idx="1213">
                  <c:v>44280</c:v>
                </c:pt>
                <c:pt idx="1214">
                  <c:v>44279</c:v>
                </c:pt>
                <c:pt idx="1215">
                  <c:v>44278</c:v>
                </c:pt>
                <c:pt idx="1216">
                  <c:v>44277</c:v>
                </c:pt>
                <c:pt idx="1217">
                  <c:v>44274</c:v>
                </c:pt>
                <c:pt idx="1218">
                  <c:v>44273</c:v>
                </c:pt>
                <c:pt idx="1219">
                  <c:v>44272</c:v>
                </c:pt>
                <c:pt idx="1220">
                  <c:v>44271</c:v>
                </c:pt>
                <c:pt idx="1221">
                  <c:v>44270</c:v>
                </c:pt>
                <c:pt idx="1222">
                  <c:v>44267</c:v>
                </c:pt>
                <c:pt idx="1223">
                  <c:v>44266</c:v>
                </c:pt>
                <c:pt idx="1224">
                  <c:v>44265</c:v>
                </c:pt>
                <c:pt idx="1225">
                  <c:v>44264</c:v>
                </c:pt>
                <c:pt idx="1226">
                  <c:v>44263</c:v>
                </c:pt>
                <c:pt idx="1227">
                  <c:v>44260</c:v>
                </c:pt>
                <c:pt idx="1228">
                  <c:v>44259</c:v>
                </c:pt>
                <c:pt idx="1229">
                  <c:v>44258</c:v>
                </c:pt>
                <c:pt idx="1230">
                  <c:v>44257</c:v>
                </c:pt>
                <c:pt idx="1231">
                  <c:v>44256</c:v>
                </c:pt>
                <c:pt idx="1232">
                  <c:v>44253</c:v>
                </c:pt>
                <c:pt idx="1233">
                  <c:v>44252</c:v>
                </c:pt>
                <c:pt idx="1234">
                  <c:v>44251</c:v>
                </c:pt>
                <c:pt idx="1235">
                  <c:v>44250</c:v>
                </c:pt>
                <c:pt idx="1236">
                  <c:v>44249</c:v>
                </c:pt>
                <c:pt idx="1237">
                  <c:v>44246</c:v>
                </c:pt>
                <c:pt idx="1238">
                  <c:v>44245</c:v>
                </c:pt>
                <c:pt idx="1239">
                  <c:v>44244</c:v>
                </c:pt>
                <c:pt idx="1240">
                  <c:v>44243</c:v>
                </c:pt>
                <c:pt idx="1241">
                  <c:v>44239</c:v>
                </c:pt>
                <c:pt idx="1242">
                  <c:v>44238</c:v>
                </c:pt>
                <c:pt idx="1243">
                  <c:v>44237</c:v>
                </c:pt>
                <c:pt idx="1244">
                  <c:v>44236</c:v>
                </c:pt>
                <c:pt idx="1245">
                  <c:v>44235</c:v>
                </c:pt>
                <c:pt idx="1246">
                  <c:v>44232</c:v>
                </c:pt>
                <c:pt idx="1247">
                  <c:v>44231</c:v>
                </c:pt>
                <c:pt idx="1248">
                  <c:v>44230</c:v>
                </c:pt>
                <c:pt idx="1249">
                  <c:v>44229</c:v>
                </c:pt>
                <c:pt idx="1250">
                  <c:v>44228</c:v>
                </c:pt>
                <c:pt idx="1251">
                  <c:v>44225</c:v>
                </c:pt>
                <c:pt idx="1252">
                  <c:v>44224</c:v>
                </c:pt>
              </c:numCache>
            </c:numRef>
          </c:cat>
          <c:val>
            <c:numRef>
              <c:f>'Share Price Performance'!$AM$3:$AM$1255</c:f>
              <c:numCache>
                <c:formatCode>0.00%</c:formatCode>
                <c:ptCount val="1253"/>
                <c:pt idx="0">
                  <c:v>-0.59244917715392065</c:v>
                </c:pt>
                <c:pt idx="1">
                  <c:v>-0.59196515004840278</c:v>
                </c:pt>
                <c:pt idx="2">
                  <c:v>-0.59535333978702809</c:v>
                </c:pt>
                <c:pt idx="3">
                  <c:v>-0.6045498547918684</c:v>
                </c:pt>
                <c:pt idx="4">
                  <c:v>-0.59728944820909968</c:v>
                </c:pt>
                <c:pt idx="5">
                  <c:v>-0.58664085188770576</c:v>
                </c:pt>
                <c:pt idx="6">
                  <c:v>-0.58954501452081309</c:v>
                </c:pt>
                <c:pt idx="7">
                  <c:v>-0.59632139399806394</c:v>
                </c:pt>
                <c:pt idx="8">
                  <c:v>-0.58857696030977735</c:v>
                </c:pt>
                <c:pt idx="9">
                  <c:v>-0.58131655372700874</c:v>
                </c:pt>
                <c:pt idx="10">
                  <c:v>-0.59438528557599224</c:v>
                </c:pt>
                <c:pt idx="11">
                  <c:v>-0.60212971926427872</c:v>
                </c:pt>
                <c:pt idx="12">
                  <c:v>-0.5914811229428848</c:v>
                </c:pt>
                <c:pt idx="13">
                  <c:v>-0.60745401742497585</c:v>
                </c:pt>
                <c:pt idx="14">
                  <c:v>-0.6045498547918684</c:v>
                </c:pt>
                <c:pt idx="15">
                  <c:v>-0.59680542110358181</c:v>
                </c:pt>
                <c:pt idx="16">
                  <c:v>-0.59922555663117139</c:v>
                </c:pt>
                <c:pt idx="17">
                  <c:v>-0.59728944820909968</c:v>
                </c:pt>
                <c:pt idx="18">
                  <c:v>-0.59583736689254596</c:v>
                </c:pt>
                <c:pt idx="19">
                  <c:v>-0.59874152952565352</c:v>
                </c:pt>
                <c:pt idx="20">
                  <c:v>-0.60212971926427872</c:v>
                </c:pt>
                <c:pt idx="21">
                  <c:v>-0.59874152952565352</c:v>
                </c:pt>
                <c:pt idx="22">
                  <c:v>-0.59438528557599224</c:v>
                </c:pt>
                <c:pt idx="23">
                  <c:v>-0.5914811229428848</c:v>
                </c:pt>
                <c:pt idx="24">
                  <c:v>-0.58906098741529522</c:v>
                </c:pt>
                <c:pt idx="25">
                  <c:v>-0.59583736689254596</c:v>
                </c:pt>
                <c:pt idx="26">
                  <c:v>-0.60164569215876085</c:v>
                </c:pt>
                <c:pt idx="27">
                  <c:v>-0.58325266214908034</c:v>
                </c:pt>
                <c:pt idx="28">
                  <c:v>-0.58906098741529522</c:v>
                </c:pt>
                <c:pt idx="29">
                  <c:v>-0.60406582768635042</c:v>
                </c:pt>
                <c:pt idx="30">
                  <c:v>-0.60503388189738627</c:v>
                </c:pt>
                <c:pt idx="31">
                  <c:v>-0.59922555663117139</c:v>
                </c:pt>
                <c:pt idx="32">
                  <c:v>-0.5914811229428848</c:v>
                </c:pt>
                <c:pt idx="33">
                  <c:v>-0.58664085188770576</c:v>
                </c:pt>
                <c:pt idx="34">
                  <c:v>-0.58567279767666991</c:v>
                </c:pt>
                <c:pt idx="35">
                  <c:v>-0.58906098741529522</c:v>
                </c:pt>
                <c:pt idx="36">
                  <c:v>-0.60164569215876085</c:v>
                </c:pt>
                <c:pt idx="37">
                  <c:v>-0.59099709583736693</c:v>
                </c:pt>
                <c:pt idx="38">
                  <c:v>-0.58712487899322363</c:v>
                </c:pt>
                <c:pt idx="39">
                  <c:v>-0.59196515004840278</c:v>
                </c:pt>
                <c:pt idx="40">
                  <c:v>-0.6176185866408519</c:v>
                </c:pt>
                <c:pt idx="41">
                  <c:v>-0.59874152952565352</c:v>
                </c:pt>
                <c:pt idx="42">
                  <c:v>-0.61907066795740562</c:v>
                </c:pt>
                <c:pt idx="43">
                  <c:v>-0.60696999031945797</c:v>
                </c:pt>
                <c:pt idx="44">
                  <c:v>-0.60164569215876085</c:v>
                </c:pt>
                <c:pt idx="45">
                  <c:v>-0.59341723136495639</c:v>
                </c:pt>
                <c:pt idx="46">
                  <c:v>-0.58276863504356247</c:v>
                </c:pt>
                <c:pt idx="47">
                  <c:v>-0.57841239109390119</c:v>
                </c:pt>
                <c:pt idx="48">
                  <c:v>-0.57744433688286545</c:v>
                </c:pt>
                <c:pt idx="49">
                  <c:v>-0.57163601161665056</c:v>
                </c:pt>
                <c:pt idx="50">
                  <c:v>-0.58664085188770576</c:v>
                </c:pt>
                <c:pt idx="51">
                  <c:v>-0.56582768635043557</c:v>
                </c:pt>
                <c:pt idx="52">
                  <c:v>-0.5726040658276863</c:v>
                </c:pt>
                <c:pt idx="53">
                  <c:v>-0.56050338818973866</c:v>
                </c:pt>
                <c:pt idx="54">
                  <c:v>-0.56969990319457886</c:v>
                </c:pt>
                <c:pt idx="55">
                  <c:v>-0.59196515004840278</c:v>
                </c:pt>
                <c:pt idx="56">
                  <c:v>-0.58664085188770576</c:v>
                </c:pt>
                <c:pt idx="57">
                  <c:v>-0.58809293320425948</c:v>
                </c:pt>
                <c:pt idx="58">
                  <c:v>-0.58228460793804449</c:v>
                </c:pt>
                <c:pt idx="59">
                  <c:v>-0.57744433688286545</c:v>
                </c:pt>
                <c:pt idx="60">
                  <c:v>-0.56776379477250727</c:v>
                </c:pt>
                <c:pt idx="61">
                  <c:v>-0.5653436592449177</c:v>
                </c:pt>
                <c:pt idx="62">
                  <c:v>-0.5634075508228461</c:v>
                </c:pt>
                <c:pt idx="63">
                  <c:v>-0.55372700871248792</c:v>
                </c:pt>
                <c:pt idx="64">
                  <c:v>-0.54840271055179091</c:v>
                </c:pt>
                <c:pt idx="65">
                  <c:v>-0.56776379477250727</c:v>
                </c:pt>
                <c:pt idx="66">
                  <c:v>-0.57018393030009673</c:v>
                </c:pt>
                <c:pt idx="67">
                  <c:v>-0.57042594385285572</c:v>
                </c:pt>
                <c:pt idx="68">
                  <c:v>-0.57066795740561471</c:v>
                </c:pt>
                <c:pt idx="69">
                  <c:v>-0.56824782187802514</c:v>
                </c:pt>
                <c:pt idx="70">
                  <c:v>-0.58034849951597289</c:v>
                </c:pt>
                <c:pt idx="71">
                  <c:v>-0.57841239109390119</c:v>
                </c:pt>
                <c:pt idx="72">
                  <c:v>-0.5726040658276863</c:v>
                </c:pt>
                <c:pt idx="73">
                  <c:v>-0.5653436592449177</c:v>
                </c:pt>
                <c:pt idx="74">
                  <c:v>-0.55905130687318494</c:v>
                </c:pt>
                <c:pt idx="75">
                  <c:v>-0.54840271055179091</c:v>
                </c:pt>
                <c:pt idx="76">
                  <c:v>-0.53775411423039687</c:v>
                </c:pt>
                <c:pt idx="77">
                  <c:v>-0.54453049370764761</c:v>
                </c:pt>
                <c:pt idx="78">
                  <c:v>-0.54211035818005804</c:v>
                </c:pt>
                <c:pt idx="79">
                  <c:v>-0.55663117134559537</c:v>
                </c:pt>
                <c:pt idx="80">
                  <c:v>-0.55808325266214909</c:v>
                </c:pt>
                <c:pt idx="81">
                  <c:v>-0.55421103581800579</c:v>
                </c:pt>
                <c:pt idx="82">
                  <c:v>-0.55663117134559537</c:v>
                </c:pt>
                <c:pt idx="83">
                  <c:v>-0.55033881897386261</c:v>
                </c:pt>
                <c:pt idx="84">
                  <c:v>-0.56001936108422068</c:v>
                </c:pt>
                <c:pt idx="85">
                  <c:v>-0.54937076476282665</c:v>
                </c:pt>
                <c:pt idx="86">
                  <c:v>-0.54840271055179091</c:v>
                </c:pt>
                <c:pt idx="87">
                  <c:v>-0.53920619554695071</c:v>
                </c:pt>
                <c:pt idx="88">
                  <c:v>-0.54162633107454017</c:v>
                </c:pt>
                <c:pt idx="89">
                  <c:v>-0.537270087124879</c:v>
                </c:pt>
                <c:pt idx="90">
                  <c:v>-0.53194578896418199</c:v>
                </c:pt>
                <c:pt idx="91">
                  <c:v>-0.53242981606969986</c:v>
                </c:pt>
                <c:pt idx="92">
                  <c:v>-0.52129719264278795</c:v>
                </c:pt>
                <c:pt idx="93">
                  <c:v>-0.5242013552758954</c:v>
                </c:pt>
                <c:pt idx="94">
                  <c:v>-0.51984511132623423</c:v>
                </c:pt>
                <c:pt idx="95">
                  <c:v>-0.51258470474346562</c:v>
                </c:pt>
                <c:pt idx="96">
                  <c:v>-0.5</c:v>
                </c:pt>
                <c:pt idx="97">
                  <c:v>-0.50774443368828659</c:v>
                </c:pt>
                <c:pt idx="98">
                  <c:v>-0.5150048402710552</c:v>
                </c:pt>
                <c:pt idx="99">
                  <c:v>-0.50290416263310744</c:v>
                </c:pt>
                <c:pt idx="100">
                  <c:v>-0.48644724104549858</c:v>
                </c:pt>
                <c:pt idx="101">
                  <c:v>-0.49177153920619554</c:v>
                </c:pt>
                <c:pt idx="102">
                  <c:v>-0.49370764762826713</c:v>
                </c:pt>
                <c:pt idx="103">
                  <c:v>-0.50290416263310744</c:v>
                </c:pt>
                <c:pt idx="104">
                  <c:v>-0.49080348499515974</c:v>
                </c:pt>
                <c:pt idx="105">
                  <c:v>-0.4849951597289448</c:v>
                </c:pt>
                <c:pt idx="106">
                  <c:v>-0.4990319457889642</c:v>
                </c:pt>
                <c:pt idx="107">
                  <c:v>-0.50290416263310744</c:v>
                </c:pt>
                <c:pt idx="108">
                  <c:v>-0.4878993223620523</c:v>
                </c:pt>
                <c:pt idx="109">
                  <c:v>-0.48305905130687321</c:v>
                </c:pt>
                <c:pt idx="110">
                  <c:v>-0.48838334946757017</c:v>
                </c:pt>
                <c:pt idx="111">
                  <c:v>-0.48935140367860597</c:v>
                </c:pt>
                <c:pt idx="112">
                  <c:v>-0.49612778315585671</c:v>
                </c:pt>
                <c:pt idx="113">
                  <c:v>-0.51064859632139403</c:v>
                </c:pt>
                <c:pt idx="114">
                  <c:v>-0.50145208131655372</c:v>
                </c:pt>
                <c:pt idx="115">
                  <c:v>-0.51161665053242977</c:v>
                </c:pt>
                <c:pt idx="116">
                  <c:v>-0.51790900290416264</c:v>
                </c:pt>
                <c:pt idx="117">
                  <c:v>-0.51403678606001946</c:v>
                </c:pt>
                <c:pt idx="118">
                  <c:v>-0.51839303000968062</c:v>
                </c:pt>
                <c:pt idx="119">
                  <c:v>-0.52468538238141338</c:v>
                </c:pt>
                <c:pt idx="120">
                  <c:v>-0.51790900290416264</c:v>
                </c:pt>
                <c:pt idx="121">
                  <c:v>-0.52323330106485966</c:v>
                </c:pt>
                <c:pt idx="122">
                  <c:v>-0.5111326234269119</c:v>
                </c:pt>
                <c:pt idx="123">
                  <c:v>-0.50726040658276861</c:v>
                </c:pt>
                <c:pt idx="124">
                  <c:v>-0.49854791868344628</c:v>
                </c:pt>
                <c:pt idx="125">
                  <c:v>-0.47918683446272992</c:v>
                </c:pt>
                <c:pt idx="126">
                  <c:v>-0.48354307841239108</c:v>
                </c:pt>
                <c:pt idx="127">
                  <c:v>-0.45208131655372702</c:v>
                </c:pt>
                <c:pt idx="128">
                  <c:v>-0.47531461761858668</c:v>
                </c:pt>
                <c:pt idx="129">
                  <c:v>-0.50048402710551787</c:v>
                </c:pt>
                <c:pt idx="130">
                  <c:v>-0.49322362052274926</c:v>
                </c:pt>
                <c:pt idx="131">
                  <c:v>-0.48838334946757017</c:v>
                </c:pt>
                <c:pt idx="132">
                  <c:v>-0.49419167473378511</c:v>
                </c:pt>
                <c:pt idx="133">
                  <c:v>-0.49128751210067767</c:v>
                </c:pt>
                <c:pt idx="134">
                  <c:v>-0.47241045498547918</c:v>
                </c:pt>
                <c:pt idx="135">
                  <c:v>-0.46660212971926429</c:v>
                </c:pt>
                <c:pt idx="136">
                  <c:v>-0.4535333978702808</c:v>
                </c:pt>
                <c:pt idx="137">
                  <c:v>-0.45643756050338818</c:v>
                </c:pt>
                <c:pt idx="138">
                  <c:v>-0.4535333978702808</c:v>
                </c:pt>
                <c:pt idx="139">
                  <c:v>-0.45304937076476282</c:v>
                </c:pt>
                <c:pt idx="140">
                  <c:v>-0.4346563407550823</c:v>
                </c:pt>
                <c:pt idx="141">
                  <c:v>-0.4356243949661181</c:v>
                </c:pt>
                <c:pt idx="142">
                  <c:v>-0.42497579864472407</c:v>
                </c:pt>
                <c:pt idx="143">
                  <c:v>-0.44724104549854793</c:v>
                </c:pt>
                <c:pt idx="144">
                  <c:v>-0.44046466602129719</c:v>
                </c:pt>
                <c:pt idx="145">
                  <c:v>-0.43126815101645694</c:v>
                </c:pt>
                <c:pt idx="146">
                  <c:v>-0.42545982575024205</c:v>
                </c:pt>
                <c:pt idx="147">
                  <c:v>-0.40077444336882861</c:v>
                </c:pt>
                <c:pt idx="148">
                  <c:v>-0.40416263310745398</c:v>
                </c:pt>
                <c:pt idx="149">
                  <c:v>-0.41868344627299131</c:v>
                </c:pt>
                <c:pt idx="150">
                  <c:v>-0.45159728944820909</c:v>
                </c:pt>
                <c:pt idx="151">
                  <c:v>-0.45595353339787026</c:v>
                </c:pt>
                <c:pt idx="152">
                  <c:v>-0.45692158760890605</c:v>
                </c:pt>
                <c:pt idx="153">
                  <c:v>-0.45885769603097776</c:v>
                </c:pt>
                <c:pt idx="154">
                  <c:v>-0.44675701839303</c:v>
                </c:pt>
                <c:pt idx="155">
                  <c:v>-0.44433688286544043</c:v>
                </c:pt>
                <c:pt idx="156">
                  <c:v>-0.4486931268151016</c:v>
                </c:pt>
                <c:pt idx="157">
                  <c:v>-0.44530493707647623</c:v>
                </c:pt>
                <c:pt idx="158">
                  <c:v>-0.43417231364956438</c:v>
                </c:pt>
                <c:pt idx="159">
                  <c:v>-0.4346563407550823</c:v>
                </c:pt>
                <c:pt idx="160">
                  <c:v>-0.42303969022265248</c:v>
                </c:pt>
                <c:pt idx="161">
                  <c:v>-0.4394966118102614</c:v>
                </c:pt>
                <c:pt idx="162">
                  <c:v>-0.4394966118102614</c:v>
                </c:pt>
                <c:pt idx="163">
                  <c:v>-0.44820909970958372</c:v>
                </c:pt>
                <c:pt idx="164">
                  <c:v>-0.46224588576960313</c:v>
                </c:pt>
                <c:pt idx="165">
                  <c:v>-0.45885769603097776</c:v>
                </c:pt>
                <c:pt idx="166">
                  <c:v>-0.45740561471442398</c:v>
                </c:pt>
                <c:pt idx="167">
                  <c:v>-0.44627299128751213</c:v>
                </c:pt>
                <c:pt idx="168">
                  <c:v>-0.44336882865440463</c:v>
                </c:pt>
                <c:pt idx="169">
                  <c:v>-0.4375605033881898</c:v>
                </c:pt>
                <c:pt idx="170">
                  <c:v>-0.40706679574056148</c:v>
                </c:pt>
                <c:pt idx="171">
                  <c:v>-0.40271055179090032</c:v>
                </c:pt>
                <c:pt idx="172">
                  <c:v>-0.40658276863504356</c:v>
                </c:pt>
                <c:pt idx="173">
                  <c:v>-0.42110358180058077</c:v>
                </c:pt>
                <c:pt idx="174">
                  <c:v>-0.42497579864472407</c:v>
                </c:pt>
                <c:pt idx="175">
                  <c:v>-0.42255566311713455</c:v>
                </c:pt>
                <c:pt idx="176">
                  <c:v>-0.40464666021297191</c:v>
                </c:pt>
                <c:pt idx="177">
                  <c:v>-0.41916747337850918</c:v>
                </c:pt>
                <c:pt idx="178">
                  <c:v>-0.41335914811229435</c:v>
                </c:pt>
                <c:pt idx="179">
                  <c:v>-0.43078412391093901</c:v>
                </c:pt>
                <c:pt idx="180">
                  <c:v>-0.42545982575024205</c:v>
                </c:pt>
                <c:pt idx="181">
                  <c:v>-0.39399806389157793</c:v>
                </c:pt>
                <c:pt idx="182">
                  <c:v>-0.39254598257502415</c:v>
                </c:pt>
                <c:pt idx="183">
                  <c:v>-0.39545014520813165</c:v>
                </c:pt>
                <c:pt idx="184">
                  <c:v>-0.39496611810261373</c:v>
                </c:pt>
                <c:pt idx="185">
                  <c:v>-0.39060987415295256</c:v>
                </c:pt>
                <c:pt idx="186">
                  <c:v>-0.38044530493707646</c:v>
                </c:pt>
                <c:pt idx="187">
                  <c:v>-0.38141335914811231</c:v>
                </c:pt>
                <c:pt idx="188">
                  <c:v>-0.37899322362052273</c:v>
                </c:pt>
                <c:pt idx="189">
                  <c:v>-0.38383349467570183</c:v>
                </c:pt>
                <c:pt idx="190">
                  <c:v>-0.39157792836398836</c:v>
                </c:pt>
                <c:pt idx="191">
                  <c:v>-0.39060987415295256</c:v>
                </c:pt>
                <c:pt idx="192">
                  <c:v>-0.3862536302032914</c:v>
                </c:pt>
                <c:pt idx="193">
                  <c:v>-0.39303000968054214</c:v>
                </c:pt>
                <c:pt idx="194">
                  <c:v>-0.36253630203291387</c:v>
                </c:pt>
                <c:pt idx="195">
                  <c:v>-0.3601161665053243</c:v>
                </c:pt>
                <c:pt idx="196">
                  <c:v>-0.38092933204259444</c:v>
                </c:pt>
                <c:pt idx="197">
                  <c:v>-0.37608906098741529</c:v>
                </c:pt>
                <c:pt idx="198">
                  <c:v>-0.36495643756050344</c:v>
                </c:pt>
                <c:pt idx="199">
                  <c:v>-0.39883833494675702</c:v>
                </c:pt>
                <c:pt idx="200">
                  <c:v>-0.36205227492739595</c:v>
                </c:pt>
                <c:pt idx="201">
                  <c:v>-0.356243949661181</c:v>
                </c:pt>
                <c:pt idx="202">
                  <c:v>-0.318973862536302</c:v>
                </c:pt>
                <c:pt idx="203">
                  <c:v>-0.29090029041626331</c:v>
                </c:pt>
                <c:pt idx="204">
                  <c:v>-0.28751210067763794</c:v>
                </c:pt>
                <c:pt idx="205">
                  <c:v>-0.2918683446272991</c:v>
                </c:pt>
                <c:pt idx="206">
                  <c:v>-0.2918683446272991</c:v>
                </c:pt>
                <c:pt idx="207">
                  <c:v>-0.27347531461761859</c:v>
                </c:pt>
                <c:pt idx="208">
                  <c:v>-0.28654404646660214</c:v>
                </c:pt>
                <c:pt idx="209">
                  <c:v>-0.2957405614714424</c:v>
                </c:pt>
                <c:pt idx="210">
                  <c:v>-0.27057115198451115</c:v>
                </c:pt>
                <c:pt idx="211">
                  <c:v>-0.26137463697967089</c:v>
                </c:pt>
                <c:pt idx="212">
                  <c:v>-0.25314617618586643</c:v>
                </c:pt>
                <c:pt idx="213">
                  <c:v>-0.2604065827686351</c:v>
                </c:pt>
                <c:pt idx="214">
                  <c:v>-0.25121006776379473</c:v>
                </c:pt>
                <c:pt idx="215">
                  <c:v>-0.25895450145208132</c:v>
                </c:pt>
                <c:pt idx="216">
                  <c:v>-0.25701839303000973</c:v>
                </c:pt>
                <c:pt idx="217">
                  <c:v>-0.26185866408518876</c:v>
                </c:pt>
                <c:pt idx="218">
                  <c:v>-0.26185866408518876</c:v>
                </c:pt>
                <c:pt idx="219">
                  <c:v>-0.25121006776379473</c:v>
                </c:pt>
                <c:pt idx="220">
                  <c:v>-0.24588576960309777</c:v>
                </c:pt>
                <c:pt idx="221">
                  <c:v>-0.24830590513068734</c:v>
                </c:pt>
                <c:pt idx="222">
                  <c:v>-0.26621490803484993</c:v>
                </c:pt>
                <c:pt idx="223">
                  <c:v>-0.27637947725072609</c:v>
                </c:pt>
                <c:pt idx="224">
                  <c:v>-0.27783155856727976</c:v>
                </c:pt>
                <c:pt idx="225">
                  <c:v>-0.27734753146176189</c:v>
                </c:pt>
                <c:pt idx="226">
                  <c:v>-0.24975798644724104</c:v>
                </c:pt>
                <c:pt idx="227">
                  <c:v>-0.24491771539206197</c:v>
                </c:pt>
                <c:pt idx="228">
                  <c:v>-0.24975798644724104</c:v>
                </c:pt>
                <c:pt idx="229">
                  <c:v>-0.22991287512100678</c:v>
                </c:pt>
                <c:pt idx="230">
                  <c:v>-0.22846079380445308</c:v>
                </c:pt>
                <c:pt idx="231">
                  <c:v>-0.26379477250726036</c:v>
                </c:pt>
                <c:pt idx="232">
                  <c:v>-0.26234269119070669</c:v>
                </c:pt>
                <c:pt idx="233">
                  <c:v>-0.24927395934172314</c:v>
                </c:pt>
                <c:pt idx="234">
                  <c:v>-0.27444336882865439</c:v>
                </c:pt>
                <c:pt idx="235">
                  <c:v>-0.3078412391093901</c:v>
                </c:pt>
                <c:pt idx="236">
                  <c:v>-0.28557599225556635</c:v>
                </c:pt>
                <c:pt idx="237">
                  <c:v>-0.31171345595353339</c:v>
                </c:pt>
                <c:pt idx="238">
                  <c:v>-0.3068731848983543</c:v>
                </c:pt>
                <c:pt idx="239">
                  <c:v>-0.3059051306873185</c:v>
                </c:pt>
                <c:pt idx="240">
                  <c:v>-0.30154888673765734</c:v>
                </c:pt>
                <c:pt idx="241">
                  <c:v>-0.27734753146176189</c:v>
                </c:pt>
                <c:pt idx="242">
                  <c:v>-0.27637947725072609</c:v>
                </c:pt>
                <c:pt idx="243">
                  <c:v>-0.27008712487899322</c:v>
                </c:pt>
                <c:pt idx="244">
                  <c:v>-0.2725072604065828</c:v>
                </c:pt>
                <c:pt idx="245">
                  <c:v>-0.28218780251694098</c:v>
                </c:pt>
                <c:pt idx="246">
                  <c:v>-0.27928363988383348</c:v>
                </c:pt>
                <c:pt idx="247">
                  <c:v>-0.28267182962245885</c:v>
                </c:pt>
                <c:pt idx="248">
                  <c:v>-0.29283639883833495</c:v>
                </c:pt>
                <c:pt idx="249">
                  <c:v>-0.29670861568247825</c:v>
                </c:pt>
                <c:pt idx="250">
                  <c:v>-0.3078412391093901</c:v>
                </c:pt>
                <c:pt idx="251">
                  <c:v>-0.31171345595353339</c:v>
                </c:pt>
                <c:pt idx="252">
                  <c:v>-0.31413359148112296</c:v>
                </c:pt>
                <c:pt idx="253">
                  <c:v>-0.31413359148112296</c:v>
                </c:pt>
                <c:pt idx="254">
                  <c:v>-0.29332042594385288</c:v>
                </c:pt>
                <c:pt idx="255">
                  <c:v>-0.28121974830590513</c:v>
                </c:pt>
                <c:pt idx="256">
                  <c:v>-0.26766698935140365</c:v>
                </c:pt>
                <c:pt idx="257">
                  <c:v>-0.26766698935140365</c:v>
                </c:pt>
                <c:pt idx="258">
                  <c:v>-0.27347531461761859</c:v>
                </c:pt>
                <c:pt idx="259">
                  <c:v>-0.27686350435624396</c:v>
                </c:pt>
                <c:pt idx="260">
                  <c:v>-0.26524685382381413</c:v>
                </c:pt>
                <c:pt idx="261">
                  <c:v>-0.25508228460793803</c:v>
                </c:pt>
                <c:pt idx="262">
                  <c:v>-0.23475314617618584</c:v>
                </c:pt>
                <c:pt idx="263">
                  <c:v>-0.21732817037754107</c:v>
                </c:pt>
                <c:pt idx="264">
                  <c:v>-0.21974830590513064</c:v>
                </c:pt>
                <c:pt idx="265">
                  <c:v>-0.21103581800580828</c:v>
                </c:pt>
                <c:pt idx="266">
                  <c:v>-0.2129719264278799</c:v>
                </c:pt>
                <c:pt idx="267">
                  <c:v>-0.20135527589545016</c:v>
                </c:pt>
                <c:pt idx="268">
                  <c:v>-0.19748305905130698</c:v>
                </c:pt>
                <c:pt idx="269">
                  <c:v>-0.19506292352371737</c:v>
                </c:pt>
                <c:pt idx="270">
                  <c:v>-0.20232333010648595</c:v>
                </c:pt>
                <c:pt idx="271">
                  <c:v>-0.19409486931268158</c:v>
                </c:pt>
                <c:pt idx="272">
                  <c:v>-0.19796708615682476</c:v>
                </c:pt>
                <c:pt idx="273">
                  <c:v>-0.1926427879961278</c:v>
                </c:pt>
                <c:pt idx="274">
                  <c:v>-0.17424975798644732</c:v>
                </c:pt>
                <c:pt idx="275">
                  <c:v>-0.18247821878025167</c:v>
                </c:pt>
                <c:pt idx="276">
                  <c:v>-0.17182962245885772</c:v>
                </c:pt>
                <c:pt idx="277">
                  <c:v>-0.16311713455953539</c:v>
                </c:pt>
                <c:pt idx="278">
                  <c:v>-0.1577928363988384</c:v>
                </c:pt>
                <c:pt idx="279">
                  <c:v>-0.15392061955469505</c:v>
                </c:pt>
                <c:pt idx="280">
                  <c:v>-0.14956437560503388</c:v>
                </c:pt>
                <c:pt idx="281">
                  <c:v>-0.15392061955469505</c:v>
                </c:pt>
                <c:pt idx="282">
                  <c:v>-0.14375605033881891</c:v>
                </c:pt>
                <c:pt idx="283">
                  <c:v>-0.13020329138431758</c:v>
                </c:pt>
                <c:pt idx="284">
                  <c:v>-0.13601161665053238</c:v>
                </c:pt>
                <c:pt idx="285">
                  <c:v>-0.12584704743465641</c:v>
                </c:pt>
                <c:pt idx="286">
                  <c:v>-0.1113262342691191</c:v>
                </c:pt>
                <c:pt idx="287">
                  <c:v>-0.10309777347531457</c:v>
                </c:pt>
                <c:pt idx="288">
                  <c:v>-0.10987415295256532</c:v>
                </c:pt>
                <c:pt idx="289">
                  <c:v>-0.10067763794772516</c:v>
                </c:pt>
                <c:pt idx="290">
                  <c:v>-0.1297192642787996</c:v>
                </c:pt>
                <c:pt idx="291">
                  <c:v>-0.12342691190706682</c:v>
                </c:pt>
                <c:pt idx="292">
                  <c:v>-0.13262342691190698</c:v>
                </c:pt>
                <c:pt idx="293">
                  <c:v>-0.127783155856728</c:v>
                </c:pt>
                <c:pt idx="294">
                  <c:v>-0.12633107454017423</c:v>
                </c:pt>
                <c:pt idx="295">
                  <c:v>-0.12294288480154884</c:v>
                </c:pt>
                <c:pt idx="296">
                  <c:v>-0.10551790900290414</c:v>
                </c:pt>
                <c:pt idx="297">
                  <c:v>-0.10842207163601154</c:v>
                </c:pt>
                <c:pt idx="298">
                  <c:v>-0.1103581800580833</c:v>
                </c:pt>
                <c:pt idx="299">
                  <c:v>-9.0513068731849028E-2</c:v>
                </c:pt>
                <c:pt idx="300">
                  <c:v>-5.4211035818005855E-2</c:v>
                </c:pt>
                <c:pt idx="301">
                  <c:v>-3.7270087124878976E-2</c:v>
                </c:pt>
                <c:pt idx="302">
                  <c:v>-1.3068731848983522E-2</c:v>
                </c:pt>
                <c:pt idx="303">
                  <c:v>-4.3078412391093931E-2</c:v>
                </c:pt>
                <c:pt idx="304">
                  <c:v>-4.5498547918683505E-2</c:v>
                </c:pt>
                <c:pt idx="305">
                  <c:v>-4.8402710551790899E-2</c:v>
                </c:pt>
                <c:pt idx="306">
                  <c:v>-7.5024201355275932E-2</c:v>
                </c:pt>
                <c:pt idx="307">
                  <c:v>-1.6940948693126883E-2</c:v>
                </c:pt>
                <c:pt idx="308">
                  <c:v>-1.8393030009680494E-2</c:v>
                </c:pt>
                <c:pt idx="309">
                  <c:v>-1.258470474346571E-2</c:v>
                </c:pt>
                <c:pt idx="310">
                  <c:v>-5.4211035818005855E-2</c:v>
                </c:pt>
                <c:pt idx="311">
                  <c:v>-5.7599225556631231E-2</c:v>
                </c:pt>
                <c:pt idx="312">
                  <c:v>-7.163601161665055E-2</c:v>
                </c:pt>
                <c:pt idx="313">
                  <c:v>-8.1316553727008703E-2</c:v>
                </c:pt>
                <c:pt idx="314">
                  <c:v>-6.7763794772507185E-2</c:v>
                </c:pt>
                <c:pt idx="315">
                  <c:v>-4.6466602129719307E-2</c:v>
                </c:pt>
                <c:pt idx="316">
                  <c:v>-4.7434656340755103E-2</c:v>
                </c:pt>
                <c:pt idx="317">
                  <c:v>-3.2429816069699982E-2</c:v>
                </c:pt>
                <c:pt idx="318">
                  <c:v>-5.5179090029041651E-2</c:v>
                </c:pt>
                <c:pt idx="319">
                  <c:v>-6.0987415295256607E-2</c:v>
                </c:pt>
                <c:pt idx="320">
                  <c:v>-9.874152952565339E-2</c:v>
                </c:pt>
                <c:pt idx="321">
                  <c:v>-0.12729912875121002</c:v>
                </c:pt>
                <c:pt idx="322">
                  <c:v>-0.14859632139399809</c:v>
                </c:pt>
                <c:pt idx="323">
                  <c:v>-0.14472410454985471</c:v>
                </c:pt>
                <c:pt idx="324">
                  <c:v>-0.14036786060019354</c:v>
                </c:pt>
                <c:pt idx="325">
                  <c:v>-0.1466602129719265</c:v>
                </c:pt>
                <c:pt idx="326">
                  <c:v>-0.16311713455953539</c:v>
                </c:pt>
                <c:pt idx="327">
                  <c:v>-0.15876089060987419</c:v>
                </c:pt>
                <c:pt idx="328">
                  <c:v>-0.14520813165537269</c:v>
                </c:pt>
                <c:pt idx="329">
                  <c:v>-0.15198451113262346</c:v>
                </c:pt>
                <c:pt idx="330">
                  <c:v>-0.13891577928363993</c:v>
                </c:pt>
                <c:pt idx="331">
                  <c:v>-0.14375605033881891</c:v>
                </c:pt>
                <c:pt idx="332">
                  <c:v>-0.16069699903194581</c:v>
                </c:pt>
                <c:pt idx="333">
                  <c:v>-0.14908034849951607</c:v>
                </c:pt>
                <c:pt idx="334">
                  <c:v>-0.14375605033881891</c:v>
                </c:pt>
                <c:pt idx="335">
                  <c:v>-0.15585672797676664</c:v>
                </c:pt>
                <c:pt idx="336">
                  <c:v>-0.13504356243949656</c:v>
                </c:pt>
                <c:pt idx="337">
                  <c:v>-0.1466602129719265</c:v>
                </c:pt>
                <c:pt idx="338">
                  <c:v>-0.13988383349467573</c:v>
                </c:pt>
                <c:pt idx="339">
                  <c:v>-0.14181994191674732</c:v>
                </c:pt>
                <c:pt idx="340">
                  <c:v>-0.14956437560503388</c:v>
                </c:pt>
                <c:pt idx="341">
                  <c:v>-0.18199419167473385</c:v>
                </c:pt>
                <c:pt idx="342">
                  <c:v>-0.18538238141335925</c:v>
                </c:pt>
                <c:pt idx="343">
                  <c:v>-0.19506292352371737</c:v>
                </c:pt>
                <c:pt idx="344">
                  <c:v>-0.16989351403678613</c:v>
                </c:pt>
                <c:pt idx="345">
                  <c:v>-0.17763794772507269</c:v>
                </c:pt>
                <c:pt idx="346">
                  <c:v>-0.18973862536302041</c:v>
                </c:pt>
                <c:pt idx="347">
                  <c:v>-0.18877057115198445</c:v>
                </c:pt>
                <c:pt idx="348">
                  <c:v>-0.20232333010648595</c:v>
                </c:pt>
                <c:pt idx="349">
                  <c:v>-0.18102613746369789</c:v>
                </c:pt>
                <c:pt idx="350">
                  <c:v>-0.19409486931268158</c:v>
                </c:pt>
                <c:pt idx="351">
                  <c:v>-0.18828654404646664</c:v>
                </c:pt>
                <c:pt idx="352">
                  <c:v>-0.18005808325266209</c:v>
                </c:pt>
                <c:pt idx="353">
                  <c:v>-0.17957405614714428</c:v>
                </c:pt>
                <c:pt idx="354">
                  <c:v>-0.18199419167473385</c:v>
                </c:pt>
                <c:pt idx="355">
                  <c:v>-0.18973862536302041</c:v>
                </c:pt>
                <c:pt idx="356">
                  <c:v>-0.1781219748305905</c:v>
                </c:pt>
                <c:pt idx="357">
                  <c:v>-0.1781219748305905</c:v>
                </c:pt>
                <c:pt idx="358">
                  <c:v>-0.18780251694094865</c:v>
                </c:pt>
                <c:pt idx="359">
                  <c:v>-0.18054211035818007</c:v>
                </c:pt>
                <c:pt idx="360">
                  <c:v>-0.16795740561471437</c:v>
                </c:pt>
                <c:pt idx="361">
                  <c:v>-0.17086156824782192</c:v>
                </c:pt>
                <c:pt idx="362">
                  <c:v>-0.17279767666989351</c:v>
                </c:pt>
                <c:pt idx="363">
                  <c:v>-0.19022265246853823</c:v>
                </c:pt>
                <c:pt idx="364">
                  <c:v>-0.17134559535333974</c:v>
                </c:pt>
                <c:pt idx="365">
                  <c:v>-0.16892545982575016</c:v>
                </c:pt>
                <c:pt idx="366">
                  <c:v>-0.17860600193610848</c:v>
                </c:pt>
                <c:pt idx="367">
                  <c:v>-0.18877057115198445</c:v>
                </c:pt>
                <c:pt idx="368">
                  <c:v>-0.19167473378509201</c:v>
                </c:pt>
                <c:pt idx="369">
                  <c:v>-0.18296224588576965</c:v>
                </c:pt>
                <c:pt idx="370">
                  <c:v>-0.1790900290416263</c:v>
                </c:pt>
                <c:pt idx="371">
                  <c:v>-0.18054211035818007</c:v>
                </c:pt>
                <c:pt idx="372">
                  <c:v>-0.15634075508228462</c:v>
                </c:pt>
                <c:pt idx="373">
                  <c:v>-0.17279767666989351</c:v>
                </c:pt>
                <c:pt idx="374">
                  <c:v>-0.18731848983543084</c:v>
                </c:pt>
                <c:pt idx="375">
                  <c:v>-0.1781219748305905</c:v>
                </c:pt>
                <c:pt idx="376">
                  <c:v>-0.19699903194578897</c:v>
                </c:pt>
                <c:pt idx="377">
                  <c:v>-0.18925459825750243</c:v>
                </c:pt>
                <c:pt idx="378">
                  <c:v>-0.16650532429816076</c:v>
                </c:pt>
                <c:pt idx="379">
                  <c:v>-0.14569215876089067</c:v>
                </c:pt>
                <c:pt idx="380">
                  <c:v>-0.12536302032913843</c:v>
                </c:pt>
                <c:pt idx="381">
                  <c:v>-0.11713455953533405</c:v>
                </c:pt>
                <c:pt idx="382">
                  <c:v>-0.13020329138431758</c:v>
                </c:pt>
                <c:pt idx="383">
                  <c:v>-0.16795740561471437</c:v>
                </c:pt>
                <c:pt idx="384">
                  <c:v>-0.19167473378509201</c:v>
                </c:pt>
                <c:pt idx="385">
                  <c:v>-0.18828654404646664</c:v>
                </c:pt>
                <c:pt idx="386">
                  <c:v>-0.23233301064859635</c:v>
                </c:pt>
                <c:pt idx="387">
                  <c:v>-0.23330106485963215</c:v>
                </c:pt>
                <c:pt idx="388">
                  <c:v>-0.23378509196515004</c:v>
                </c:pt>
                <c:pt idx="389">
                  <c:v>-0.2129719264278799</c:v>
                </c:pt>
                <c:pt idx="390">
                  <c:v>-0.21200387221684408</c:v>
                </c:pt>
                <c:pt idx="391">
                  <c:v>-0.21103581800580828</c:v>
                </c:pt>
                <c:pt idx="392">
                  <c:v>-0.20474346563407553</c:v>
                </c:pt>
                <c:pt idx="393">
                  <c:v>-0.1790900290416263</c:v>
                </c:pt>
                <c:pt idx="394">
                  <c:v>-0.18005808325266209</c:v>
                </c:pt>
                <c:pt idx="395">
                  <c:v>-0.18683446272991286</c:v>
                </c:pt>
                <c:pt idx="396">
                  <c:v>-0.18393030009680544</c:v>
                </c:pt>
                <c:pt idx="397">
                  <c:v>-0.19022265246853823</c:v>
                </c:pt>
                <c:pt idx="398">
                  <c:v>-0.19312681510164562</c:v>
                </c:pt>
                <c:pt idx="399">
                  <c:v>-0.20522749273959334</c:v>
                </c:pt>
                <c:pt idx="400">
                  <c:v>-0.19990319457889638</c:v>
                </c:pt>
                <c:pt idx="401">
                  <c:v>-0.19603097773475317</c:v>
                </c:pt>
                <c:pt idx="402">
                  <c:v>-0.1926427879961278</c:v>
                </c:pt>
                <c:pt idx="403">
                  <c:v>-0.18393030009680544</c:v>
                </c:pt>
                <c:pt idx="404">
                  <c:v>-0.1936108422071636</c:v>
                </c:pt>
                <c:pt idx="405">
                  <c:v>-0.20183930300096814</c:v>
                </c:pt>
                <c:pt idx="406">
                  <c:v>-0.2061955469506293</c:v>
                </c:pt>
                <c:pt idx="407">
                  <c:v>-0.19312681510164562</c:v>
                </c:pt>
                <c:pt idx="408">
                  <c:v>-0.17521781219748311</c:v>
                </c:pt>
                <c:pt idx="409">
                  <c:v>-0.18393030009680544</c:v>
                </c:pt>
                <c:pt idx="410">
                  <c:v>-0.1636011616650532</c:v>
                </c:pt>
                <c:pt idx="411">
                  <c:v>-0.1611810261374638</c:v>
                </c:pt>
                <c:pt idx="412">
                  <c:v>-0.15537270087124883</c:v>
                </c:pt>
                <c:pt idx="413">
                  <c:v>-0.16940948693126814</c:v>
                </c:pt>
                <c:pt idx="414">
                  <c:v>-0.17763794772507269</c:v>
                </c:pt>
                <c:pt idx="415">
                  <c:v>-0.16505324298160698</c:v>
                </c:pt>
                <c:pt idx="416">
                  <c:v>-0.13988383349467573</c:v>
                </c:pt>
                <c:pt idx="417">
                  <c:v>-0.13939980638915775</c:v>
                </c:pt>
                <c:pt idx="418">
                  <c:v>-0.13504356243949656</c:v>
                </c:pt>
                <c:pt idx="419">
                  <c:v>-0.13649564375605036</c:v>
                </c:pt>
                <c:pt idx="420">
                  <c:v>-0.12439496611810262</c:v>
                </c:pt>
                <c:pt idx="421">
                  <c:v>-0.10987415295256532</c:v>
                </c:pt>
                <c:pt idx="422">
                  <c:v>-9.9709583736689186E-2</c:v>
                </c:pt>
                <c:pt idx="423">
                  <c:v>-0.10842207163601154</c:v>
                </c:pt>
                <c:pt idx="424">
                  <c:v>-9.8257502420135576E-2</c:v>
                </c:pt>
                <c:pt idx="425">
                  <c:v>-0.1113262342691191</c:v>
                </c:pt>
                <c:pt idx="426">
                  <c:v>-8.0348499515972907E-2</c:v>
                </c:pt>
                <c:pt idx="427">
                  <c:v>-5.953533397870283E-2</c:v>
                </c:pt>
                <c:pt idx="428">
                  <c:v>-6.195546950629241E-2</c:v>
                </c:pt>
                <c:pt idx="429">
                  <c:v>-5.7599225556631231E-2</c:v>
                </c:pt>
                <c:pt idx="430">
                  <c:v>-7.2120038722168364E-2</c:v>
                </c:pt>
                <c:pt idx="431">
                  <c:v>-3.4849951597289396E-2</c:v>
                </c:pt>
                <c:pt idx="432">
                  <c:v>-3.5818005808325191E-2</c:v>
                </c:pt>
                <c:pt idx="433">
                  <c:v>-5.0338818973862498E-2</c:v>
                </c:pt>
                <c:pt idx="434">
                  <c:v>-3.2429816069699982E-2</c:v>
                </c:pt>
                <c:pt idx="435">
                  <c:v>-2.8557599225556625E-2</c:v>
                </c:pt>
                <c:pt idx="436">
                  <c:v>-2.5169409486931249E-2</c:v>
                </c:pt>
                <c:pt idx="437">
                  <c:v>-4.0658276863504351E-2</c:v>
                </c:pt>
                <c:pt idx="438">
                  <c:v>-4.0658276863504351E-2</c:v>
                </c:pt>
                <c:pt idx="439">
                  <c:v>-3.3881897386253593E-2</c:v>
                </c:pt>
                <c:pt idx="440">
                  <c:v>-4.5982575024201319E-2</c:v>
                </c:pt>
                <c:pt idx="441">
                  <c:v>-6.8247821878025181E-2</c:v>
                </c:pt>
                <c:pt idx="442">
                  <c:v>-8.0348499515972907E-2</c:v>
                </c:pt>
                <c:pt idx="443">
                  <c:v>-7.9380445304937097E-2</c:v>
                </c:pt>
                <c:pt idx="444">
                  <c:v>-8.9060987415295251E-2</c:v>
                </c:pt>
                <c:pt idx="445">
                  <c:v>-9.1965150048402639E-2</c:v>
                </c:pt>
                <c:pt idx="446">
                  <c:v>-9.9709583736689186E-2</c:v>
                </c:pt>
                <c:pt idx="447">
                  <c:v>-9.4869312681510207E-2</c:v>
                </c:pt>
                <c:pt idx="448">
                  <c:v>-8.7608906098741474E-2</c:v>
                </c:pt>
                <c:pt idx="449">
                  <c:v>-9.9709583736689186E-2</c:v>
                </c:pt>
                <c:pt idx="450">
                  <c:v>-0.10116166505324298</c:v>
                </c:pt>
                <c:pt idx="451">
                  <c:v>-0.10745401742497575</c:v>
                </c:pt>
                <c:pt idx="452">
                  <c:v>-0.12100677637947725</c:v>
                </c:pt>
                <c:pt idx="453">
                  <c:v>-0.11277831558567289</c:v>
                </c:pt>
                <c:pt idx="454">
                  <c:v>-0.10406582768635037</c:v>
                </c:pt>
                <c:pt idx="455">
                  <c:v>-0.10019361084220718</c:v>
                </c:pt>
                <c:pt idx="456">
                  <c:v>-8.8092933204259455E-2</c:v>
                </c:pt>
                <c:pt idx="457">
                  <c:v>-8.5188770571152053E-2</c:v>
                </c:pt>
                <c:pt idx="458">
                  <c:v>-0.11907066795740566</c:v>
                </c:pt>
                <c:pt idx="459">
                  <c:v>-0.11616650532429809</c:v>
                </c:pt>
                <c:pt idx="460">
                  <c:v>-0.10116166505324298</c:v>
                </c:pt>
                <c:pt idx="461">
                  <c:v>-7.7444336882865505E-2</c:v>
                </c:pt>
                <c:pt idx="462">
                  <c:v>-0.10164569215876096</c:v>
                </c:pt>
                <c:pt idx="463">
                  <c:v>-0.10987415295256532</c:v>
                </c:pt>
                <c:pt idx="464">
                  <c:v>-0.11858664085188766</c:v>
                </c:pt>
                <c:pt idx="465">
                  <c:v>-0.11277831558567289</c:v>
                </c:pt>
                <c:pt idx="466">
                  <c:v>-0.11665053242981607</c:v>
                </c:pt>
                <c:pt idx="467">
                  <c:v>-0.10358180058083255</c:v>
                </c:pt>
                <c:pt idx="468">
                  <c:v>-0.10987415295256532</c:v>
                </c:pt>
                <c:pt idx="469">
                  <c:v>-0.10696999031945793</c:v>
                </c:pt>
                <c:pt idx="470">
                  <c:v>-0.10842207163601154</c:v>
                </c:pt>
                <c:pt idx="471">
                  <c:v>-0.1113262342691191</c:v>
                </c:pt>
                <c:pt idx="472">
                  <c:v>-9.7773475314617594E-2</c:v>
                </c:pt>
                <c:pt idx="473">
                  <c:v>-0.10745401742497575</c:v>
                </c:pt>
                <c:pt idx="474">
                  <c:v>-0.11471442400774448</c:v>
                </c:pt>
                <c:pt idx="475">
                  <c:v>-0.127783155856728</c:v>
                </c:pt>
                <c:pt idx="476">
                  <c:v>-0.12342691190706682</c:v>
                </c:pt>
                <c:pt idx="477">
                  <c:v>-0.10696999031945793</c:v>
                </c:pt>
                <c:pt idx="478">
                  <c:v>-0.12342691190706682</c:v>
                </c:pt>
                <c:pt idx="479">
                  <c:v>-0.11907066795740566</c:v>
                </c:pt>
                <c:pt idx="480">
                  <c:v>-0.11471442400774448</c:v>
                </c:pt>
                <c:pt idx="481">
                  <c:v>-0.13020329138431758</c:v>
                </c:pt>
                <c:pt idx="482">
                  <c:v>-0.13504356243949656</c:v>
                </c:pt>
                <c:pt idx="483">
                  <c:v>-0.13020329138431758</c:v>
                </c:pt>
                <c:pt idx="484">
                  <c:v>-0.10793804453049373</c:v>
                </c:pt>
                <c:pt idx="485">
                  <c:v>-8.0832526621490888E-2</c:v>
                </c:pt>
                <c:pt idx="486">
                  <c:v>-6.6795740561471389E-2</c:v>
                </c:pt>
                <c:pt idx="487">
                  <c:v>-7.4540174249757951E-2</c:v>
                </c:pt>
                <c:pt idx="488">
                  <c:v>-5.5179090029041651E-2</c:v>
                </c:pt>
                <c:pt idx="489">
                  <c:v>-6.4859632139399798E-2</c:v>
                </c:pt>
                <c:pt idx="490">
                  <c:v>-7.647628267182971E-2</c:v>
                </c:pt>
                <c:pt idx="491">
                  <c:v>-8.4220716360116091E-2</c:v>
                </c:pt>
                <c:pt idx="492">
                  <c:v>-8.1316553727008703E-2</c:v>
                </c:pt>
                <c:pt idx="493">
                  <c:v>-8.9545014520813232E-2</c:v>
                </c:pt>
                <c:pt idx="494">
                  <c:v>-7.6960309777347524E-2</c:v>
                </c:pt>
                <c:pt idx="495">
                  <c:v>-6.6311713455953575E-2</c:v>
                </c:pt>
                <c:pt idx="496">
                  <c:v>-7.647628267182971E-2</c:v>
                </c:pt>
                <c:pt idx="497">
                  <c:v>-6.9699903194578958E-2</c:v>
                </c:pt>
                <c:pt idx="498">
                  <c:v>-6.0987415295256607E-2</c:v>
                </c:pt>
                <c:pt idx="499">
                  <c:v>-7.163601161665055E-2</c:v>
                </c:pt>
                <c:pt idx="500">
                  <c:v>-7.5508228460793747E-2</c:v>
                </c:pt>
                <c:pt idx="501">
                  <c:v>-8.1316553727008703E-2</c:v>
                </c:pt>
                <c:pt idx="502">
                  <c:v>-7.647628267182971E-2</c:v>
                </c:pt>
                <c:pt idx="503">
                  <c:v>-8.1800580832526684E-2</c:v>
                </c:pt>
                <c:pt idx="504">
                  <c:v>-7.1151984511132568E-2</c:v>
                </c:pt>
                <c:pt idx="505">
                  <c:v>-6.7763794772507185E-2</c:v>
                </c:pt>
                <c:pt idx="506">
                  <c:v>-7.5992255566311728E-2</c:v>
                </c:pt>
                <c:pt idx="507">
                  <c:v>-7.8896418199419116E-2</c:v>
                </c:pt>
                <c:pt idx="508">
                  <c:v>-5.7599225556631231E-2</c:v>
                </c:pt>
                <c:pt idx="509">
                  <c:v>-5.9051306873184842E-2</c:v>
                </c:pt>
                <c:pt idx="510">
                  <c:v>-5.5179090029041651E-2</c:v>
                </c:pt>
                <c:pt idx="511">
                  <c:v>-4.7918683446272918E-2</c:v>
                </c:pt>
                <c:pt idx="512">
                  <c:v>-5.469506292352367E-2</c:v>
                </c:pt>
                <c:pt idx="513">
                  <c:v>-8.0832526621490888E-2</c:v>
                </c:pt>
                <c:pt idx="514">
                  <c:v>-8.5188770571152053E-2</c:v>
                </c:pt>
                <c:pt idx="515">
                  <c:v>-7.5992255566311728E-2</c:v>
                </c:pt>
                <c:pt idx="516">
                  <c:v>-6.3407550822846021E-2</c:v>
                </c:pt>
                <c:pt idx="517">
                  <c:v>-5.711519845111325E-2</c:v>
                </c:pt>
                <c:pt idx="518">
                  <c:v>-5.469506292352367E-2</c:v>
                </c:pt>
                <c:pt idx="519">
                  <c:v>-5.2758954501452071E-2</c:v>
                </c:pt>
                <c:pt idx="520">
                  <c:v>-3.8238141335914771E-2</c:v>
                </c:pt>
                <c:pt idx="521">
                  <c:v>-4.2110358180058129E-2</c:v>
                </c:pt>
                <c:pt idx="522">
                  <c:v>-4.5014520813165523E-2</c:v>
                </c:pt>
                <c:pt idx="523">
                  <c:v>-3.9206195546950567E-2</c:v>
                </c:pt>
                <c:pt idx="524">
                  <c:v>-2.5169409486931249E-2</c:v>
                </c:pt>
                <c:pt idx="525">
                  <c:v>-2.807357212003881E-2</c:v>
                </c:pt>
                <c:pt idx="526">
                  <c:v>-3.5333978702807377E-2</c:v>
                </c:pt>
                <c:pt idx="527">
                  <c:v>-1.1132623426911927E-2</c:v>
                </c:pt>
                <c:pt idx="528">
                  <c:v>-3.4365924491771581E-2</c:v>
                </c:pt>
                <c:pt idx="529">
                  <c:v>-6.3891577928364002E-2</c:v>
                </c:pt>
                <c:pt idx="530">
                  <c:v>-5.7599225556631231E-2</c:v>
                </c:pt>
                <c:pt idx="531">
                  <c:v>-7.4056147144240136E-2</c:v>
                </c:pt>
                <c:pt idx="532">
                  <c:v>-7.3572120038722141E-2</c:v>
                </c:pt>
                <c:pt idx="533">
                  <c:v>-6.6795740561471389E-2</c:v>
                </c:pt>
                <c:pt idx="534">
                  <c:v>-6.4375605033881983E-2</c:v>
                </c:pt>
                <c:pt idx="535">
                  <c:v>-3.9690222652468549E-2</c:v>
                </c:pt>
                <c:pt idx="536">
                  <c:v>-5.4211035818005855E-2</c:v>
                </c:pt>
                <c:pt idx="537">
                  <c:v>-9.244917715392062E-2</c:v>
                </c:pt>
                <c:pt idx="538">
                  <c:v>-9.0513068731849028E-2</c:v>
                </c:pt>
                <c:pt idx="539">
                  <c:v>-8.4220716360116091E-2</c:v>
                </c:pt>
                <c:pt idx="540">
                  <c:v>-6.6795740561471389E-2</c:v>
                </c:pt>
                <c:pt idx="541">
                  <c:v>-6.0987415295256607E-2</c:v>
                </c:pt>
                <c:pt idx="542">
                  <c:v>-6.5343659244917779E-2</c:v>
                </c:pt>
                <c:pt idx="543">
                  <c:v>-8.9060987415295251E-2</c:v>
                </c:pt>
                <c:pt idx="544">
                  <c:v>-7.9864472410454912E-2</c:v>
                </c:pt>
                <c:pt idx="545">
                  <c:v>-6.5827686350435594E-2</c:v>
                </c:pt>
                <c:pt idx="546">
                  <c:v>-8.7124878993223659E-2</c:v>
                </c:pt>
                <c:pt idx="547">
                  <c:v>-7.9864472410454912E-2</c:v>
                </c:pt>
                <c:pt idx="548">
                  <c:v>-8.5672797676669868E-2</c:v>
                </c:pt>
                <c:pt idx="549">
                  <c:v>-9.728944820909978E-2</c:v>
                </c:pt>
                <c:pt idx="550">
                  <c:v>-8.4704743465634072E-2</c:v>
                </c:pt>
                <c:pt idx="551">
                  <c:v>-9.9225556631171385E-2</c:v>
                </c:pt>
                <c:pt idx="552">
                  <c:v>-9.2933204259438615E-2</c:v>
                </c:pt>
                <c:pt idx="553">
                  <c:v>-8.9545014520813232E-2</c:v>
                </c:pt>
                <c:pt idx="554">
                  <c:v>-7.6960309777347524E-2</c:v>
                </c:pt>
                <c:pt idx="555">
                  <c:v>-6.8247821878025181E-2</c:v>
                </c:pt>
                <c:pt idx="556">
                  <c:v>-9.4869312681510207E-2</c:v>
                </c:pt>
                <c:pt idx="557">
                  <c:v>-8.0832526621490888E-2</c:v>
                </c:pt>
                <c:pt idx="558">
                  <c:v>-7.9380445304937097E-2</c:v>
                </c:pt>
                <c:pt idx="559">
                  <c:v>-6.8731848983543162E-2</c:v>
                </c:pt>
                <c:pt idx="560">
                  <c:v>-7.8896418199419116E-2</c:v>
                </c:pt>
                <c:pt idx="561">
                  <c:v>-7.4540174249757951E-2</c:v>
                </c:pt>
                <c:pt idx="562">
                  <c:v>-7.5508228460793747E-2</c:v>
                </c:pt>
                <c:pt idx="563">
                  <c:v>-6.6795740561471389E-2</c:v>
                </c:pt>
                <c:pt idx="564">
                  <c:v>-8.2284607938044499E-2</c:v>
                </c:pt>
                <c:pt idx="565">
                  <c:v>-7.3088092933204341E-2</c:v>
                </c:pt>
                <c:pt idx="566">
                  <c:v>-6.7763794772507185E-2</c:v>
                </c:pt>
                <c:pt idx="567">
                  <c:v>-7.5024201355275932E-2</c:v>
                </c:pt>
                <c:pt idx="568">
                  <c:v>-8.9060987415295251E-2</c:v>
                </c:pt>
                <c:pt idx="569">
                  <c:v>-8.9545014520813232E-2</c:v>
                </c:pt>
                <c:pt idx="570">
                  <c:v>-0.10019361084220718</c:v>
                </c:pt>
                <c:pt idx="571">
                  <c:v>-0.11277831558567289</c:v>
                </c:pt>
                <c:pt idx="572">
                  <c:v>-7.5024201355275932E-2</c:v>
                </c:pt>
                <c:pt idx="573">
                  <c:v>-5.7599225556631231E-2</c:v>
                </c:pt>
                <c:pt idx="574">
                  <c:v>-6.8247821878025181E-2</c:v>
                </c:pt>
                <c:pt idx="575">
                  <c:v>-7.9864472410454912E-2</c:v>
                </c:pt>
                <c:pt idx="576">
                  <c:v>-5.2274927395934263E-2</c:v>
                </c:pt>
                <c:pt idx="577">
                  <c:v>-6.4859632139399798E-2</c:v>
                </c:pt>
                <c:pt idx="578">
                  <c:v>-6.0987415295256607E-2</c:v>
                </c:pt>
                <c:pt idx="579">
                  <c:v>-3.0009680542110406E-2</c:v>
                </c:pt>
                <c:pt idx="580">
                  <c:v>-1.2100677637947725E-2</c:v>
                </c:pt>
                <c:pt idx="581">
                  <c:v>-1.161665053242974E-2</c:v>
                </c:pt>
                <c:pt idx="582">
                  <c:v>-1.5004840271055118E-2</c:v>
                </c:pt>
                <c:pt idx="583">
                  <c:v>-3.3881897386253768E-3</c:v>
                </c:pt>
                <c:pt idx="584">
                  <c:v>-1.9361084220715947E-3</c:v>
                </c:pt>
                <c:pt idx="585">
                  <c:v>-9.1965150048403336E-3</c:v>
                </c:pt>
                <c:pt idx="586">
                  <c:v>-1.3552758954501507E-2</c:v>
                </c:pt>
                <c:pt idx="587">
                  <c:v>5.8083252662149559E-3</c:v>
                </c:pt>
                <c:pt idx="588">
                  <c:v>-1.2100677637947725E-2</c:v>
                </c:pt>
                <c:pt idx="589">
                  <c:v>-1.016456921587613E-2</c:v>
                </c:pt>
                <c:pt idx="590">
                  <c:v>-2.662149080348503E-2</c:v>
                </c:pt>
                <c:pt idx="591">
                  <c:v>-2.1297192642788058E-2</c:v>
                </c:pt>
                <c:pt idx="592">
                  <c:v>-3.4849951597289396E-2</c:v>
                </c:pt>
                <c:pt idx="593">
                  <c:v>-3.6302032913843173E-2</c:v>
                </c:pt>
                <c:pt idx="594">
                  <c:v>-4.0658276863504351E-2</c:v>
                </c:pt>
                <c:pt idx="595">
                  <c:v>-4.6950629235237115E-2</c:v>
                </c:pt>
                <c:pt idx="596">
                  <c:v>-3.7754114230396957E-2</c:v>
                </c:pt>
                <c:pt idx="597">
                  <c:v>-2.5169409486931249E-2</c:v>
                </c:pt>
                <c:pt idx="598">
                  <c:v>-3.0009680542110406E-2</c:v>
                </c:pt>
                <c:pt idx="599">
                  <c:v>-3.4849951597289396E-2</c:v>
                </c:pt>
                <c:pt idx="600">
                  <c:v>-4.2110358180058129E-2</c:v>
                </c:pt>
                <c:pt idx="601">
                  <c:v>-1.8877057115198478E-2</c:v>
                </c:pt>
                <c:pt idx="602">
                  <c:v>-1.7424975798644698E-2</c:v>
                </c:pt>
                <c:pt idx="603">
                  <c:v>-1.7424975798644698E-2</c:v>
                </c:pt>
                <c:pt idx="604">
                  <c:v>-2.3233301064859654E-2</c:v>
                </c:pt>
                <c:pt idx="605">
                  <c:v>-1.6456921587608898E-2</c:v>
                </c:pt>
                <c:pt idx="606">
                  <c:v>-2.5653436592449234E-2</c:v>
                </c:pt>
                <c:pt idx="607">
                  <c:v>-1.3552758954501507E-2</c:v>
                </c:pt>
                <c:pt idx="608">
                  <c:v>-4.8402710551798464E-4</c:v>
                </c:pt>
                <c:pt idx="609">
                  <c:v>-9.6805421103579733E-4</c:v>
                </c:pt>
                <c:pt idx="610">
                  <c:v>5.8083252662149559E-3</c:v>
                </c:pt>
                <c:pt idx="611">
                  <c:v>2.807357212003864E-2</c:v>
                </c:pt>
                <c:pt idx="612">
                  <c:v>3.6786060019361161E-2</c:v>
                </c:pt>
                <c:pt idx="613">
                  <c:v>4.5498547918683505E-2</c:v>
                </c:pt>
                <c:pt idx="614">
                  <c:v>4.2110358180058129E-2</c:v>
                </c:pt>
                <c:pt idx="615">
                  <c:v>4.3562439496611739E-2</c:v>
                </c:pt>
                <c:pt idx="616">
                  <c:v>3.049370764762822E-2</c:v>
                </c:pt>
                <c:pt idx="617">
                  <c:v>5.1790900290416275E-2</c:v>
                </c:pt>
                <c:pt idx="618">
                  <c:v>5.6631171345595262E-2</c:v>
                </c:pt>
                <c:pt idx="619">
                  <c:v>4.5014520813165523E-2</c:v>
                </c:pt>
                <c:pt idx="620">
                  <c:v>4.0174249757986363E-2</c:v>
                </c:pt>
                <c:pt idx="621">
                  <c:v>3.9690222652468549E-2</c:v>
                </c:pt>
                <c:pt idx="622">
                  <c:v>3.5333978702807377E-2</c:v>
                </c:pt>
                <c:pt idx="623">
                  <c:v>4.0174249757986363E-2</c:v>
                </c:pt>
                <c:pt idx="624">
                  <c:v>3.8238141335914771E-2</c:v>
                </c:pt>
                <c:pt idx="625">
                  <c:v>4.5498547918683505E-2</c:v>
                </c:pt>
                <c:pt idx="626">
                  <c:v>4.4530493707647535E-2</c:v>
                </c:pt>
                <c:pt idx="627">
                  <c:v>3.146176185866402E-2</c:v>
                </c:pt>
                <c:pt idx="628">
                  <c:v>3.6786060019361161E-2</c:v>
                </c:pt>
                <c:pt idx="629">
                  <c:v>4.6466602129719307E-2</c:v>
                </c:pt>
                <c:pt idx="630">
                  <c:v>5.227492739593409E-2</c:v>
                </c:pt>
                <c:pt idx="631">
                  <c:v>4.8402710551790899E-2</c:v>
                </c:pt>
                <c:pt idx="632">
                  <c:v>2.5169409486931249E-2</c:v>
                </c:pt>
                <c:pt idx="633">
                  <c:v>3.2913843175217797E-2</c:v>
                </c:pt>
                <c:pt idx="634">
                  <c:v>3.3881897386253593E-2</c:v>
                </c:pt>
                <c:pt idx="635">
                  <c:v>3.2913843175217797E-2</c:v>
                </c:pt>
                <c:pt idx="636">
                  <c:v>4.1142303969022333E-2</c:v>
                </c:pt>
                <c:pt idx="637">
                  <c:v>3.4849951597289396E-2</c:v>
                </c:pt>
                <c:pt idx="638">
                  <c:v>3.2429816069699816E-2</c:v>
                </c:pt>
                <c:pt idx="639">
                  <c:v>3.1945788964182001E-2</c:v>
                </c:pt>
                <c:pt idx="640">
                  <c:v>3.0009680542110406E-2</c:v>
                </c:pt>
                <c:pt idx="641">
                  <c:v>4.2594385285575943E-2</c:v>
                </c:pt>
                <c:pt idx="642">
                  <c:v>5.5179090029041651E-2</c:v>
                </c:pt>
                <c:pt idx="643">
                  <c:v>5.2758954501452071E-2</c:v>
                </c:pt>
                <c:pt idx="644">
                  <c:v>5.6631171345595262E-2</c:v>
                </c:pt>
                <c:pt idx="645">
                  <c:v>3.9206195546950567E-2</c:v>
                </c:pt>
                <c:pt idx="646">
                  <c:v>3.7270087124878976E-2</c:v>
                </c:pt>
                <c:pt idx="647">
                  <c:v>3.049370764762822E-2</c:v>
                </c:pt>
                <c:pt idx="648">
                  <c:v>3.6302032913843173E-2</c:v>
                </c:pt>
                <c:pt idx="649">
                  <c:v>7.1151984511132568E-2</c:v>
                </c:pt>
                <c:pt idx="650">
                  <c:v>8.2284607938044499E-2</c:v>
                </c:pt>
                <c:pt idx="651">
                  <c:v>8.8092933204259455E-2</c:v>
                </c:pt>
                <c:pt idx="652">
                  <c:v>8.7608906098741474E-2</c:v>
                </c:pt>
                <c:pt idx="653">
                  <c:v>6.8731848983542995E-2</c:v>
                </c:pt>
                <c:pt idx="654">
                  <c:v>6.3407550822846021E-2</c:v>
                </c:pt>
                <c:pt idx="655">
                  <c:v>6.5343659244917779E-2</c:v>
                </c:pt>
                <c:pt idx="656">
                  <c:v>6.9699903194578958E-2</c:v>
                </c:pt>
                <c:pt idx="657">
                  <c:v>7.5508228460793747E-2</c:v>
                </c:pt>
                <c:pt idx="658">
                  <c:v>7.5024201355275932E-2</c:v>
                </c:pt>
                <c:pt idx="659">
                  <c:v>7.4540174249757951E-2</c:v>
                </c:pt>
                <c:pt idx="660">
                  <c:v>8.1316553727008703E-2</c:v>
                </c:pt>
                <c:pt idx="661">
                  <c:v>8.3252662149080295E-2</c:v>
                </c:pt>
                <c:pt idx="662">
                  <c:v>0.10116166505324298</c:v>
                </c:pt>
                <c:pt idx="663">
                  <c:v>9.5353339787028021E-2</c:v>
                </c:pt>
                <c:pt idx="664">
                  <c:v>6.5343659244917779E-2</c:v>
                </c:pt>
                <c:pt idx="665">
                  <c:v>7.5992255566311728E-2</c:v>
                </c:pt>
                <c:pt idx="666">
                  <c:v>7.4540174249757951E-2</c:v>
                </c:pt>
                <c:pt idx="667">
                  <c:v>7.5508228460793747E-2</c:v>
                </c:pt>
                <c:pt idx="668">
                  <c:v>8.6156824782187863E-2</c:v>
                </c:pt>
                <c:pt idx="669">
                  <c:v>8.2284607938044499E-2</c:v>
                </c:pt>
                <c:pt idx="670">
                  <c:v>9.7773475314617594E-2</c:v>
                </c:pt>
                <c:pt idx="671">
                  <c:v>0.13262342691190698</c:v>
                </c:pt>
                <c:pt idx="672">
                  <c:v>0.13746369796708616</c:v>
                </c:pt>
                <c:pt idx="673">
                  <c:v>0.13359148112294297</c:v>
                </c:pt>
                <c:pt idx="674">
                  <c:v>0.13649564375605036</c:v>
                </c:pt>
                <c:pt idx="675">
                  <c:v>0.15343659244917707</c:v>
                </c:pt>
                <c:pt idx="676">
                  <c:v>0.13455953533397877</c:v>
                </c:pt>
                <c:pt idx="677">
                  <c:v>0.12391093901258464</c:v>
                </c:pt>
                <c:pt idx="678">
                  <c:v>0.12342691190706682</c:v>
                </c:pt>
                <c:pt idx="679">
                  <c:v>0.11181026137463691</c:v>
                </c:pt>
                <c:pt idx="680">
                  <c:v>0.10648596321393995</c:v>
                </c:pt>
                <c:pt idx="681">
                  <c:v>9.5353339787028021E-2</c:v>
                </c:pt>
                <c:pt idx="682">
                  <c:v>6.6795740561471389E-2</c:v>
                </c:pt>
                <c:pt idx="683">
                  <c:v>5.953533397870283E-2</c:v>
                </c:pt>
                <c:pt idx="684">
                  <c:v>6.5827686350435594E-2</c:v>
                </c:pt>
                <c:pt idx="685">
                  <c:v>7.3572120038722141E-2</c:v>
                </c:pt>
                <c:pt idx="686">
                  <c:v>6.9699903194578958E-2</c:v>
                </c:pt>
                <c:pt idx="687">
                  <c:v>6.6795740561471389E-2</c:v>
                </c:pt>
                <c:pt idx="688">
                  <c:v>5.8567279767667027E-2</c:v>
                </c:pt>
                <c:pt idx="689">
                  <c:v>7.4540174249757951E-2</c:v>
                </c:pt>
                <c:pt idx="690">
                  <c:v>9.1965150048402639E-2</c:v>
                </c:pt>
                <c:pt idx="691">
                  <c:v>9.6805421103581799E-2</c:v>
                </c:pt>
                <c:pt idx="692">
                  <c:v>8.6156824782187863E-2</c:v>
                </c:pt>
                <c:pt idx="693">
                  <c:v>6.9215876089060976E-2</c:v>
                </c:pt>
                <c:pt idx="694">
                  <c:v>6.3891577928364002E-2</c:v>
                </c:pt>
                <c:pt idx="695">
                  <c:v>6.6311713455953575E-2</c:v>
                </c:pt>
                <c:pt idx="696">
                  <c:v>4.1142303969022333E-2</c:v>
                </c:pt>
                <c:pt idx="697">
                  <c:v>4.5982575024201319E-2</c:v>
                </c:pt>
                <c:pt idx="698">
                  <c:v>4.3562439496611739E-2</c:v>
                </c:pt>
                <c:pt idx="699">
                  <c:v>6.195546950629241E-2</c:v>
                </c:pt>
                <c:pt idx="700">
                  <c:v>5.0338818973862498E-2</c:v>
                </c:pt>
                <c:pt idx="701">
                  <c:v>5.0822846079380479E-2</c:v>
                </c:pt>
                <c:pt idx="702">
                  <c:v>4.9854791868344683E-2</c:v>
                </c:pt>
                <c:pt idx="703">
                  <c:v>5.0822846079380479E-2</c:v>
                </c:pt>
                <c:pt idx="704">
                  <c:v>7.8412391093901301E-2</c:v>
                </c:pt>
                <c:pt idx="705">
                  <c:v>5.4211035818005855E-2</c:v>
                </c:pt>
                <c:pt idx="706">
                  <c:v>2.7589545014520826E-2</c:v>
                </c:pt>
                <c:pt idx="707">
                  <c:v>2.3233301064859654E-2</c:v>
                </c:pt>
                <c:pt idx="708">
                  <c:v>2.0813165537270074E-2</c:v>
                </c:pt>
                <c:pt idx="709">
                  <c:v>2.420135527589545E-2</c:v>
                </c:pt>
                <c:pt idx="710">
                  <c:v>1.7424975798644698E-2</c:v>
                </c:pt>
                <c:pt idx="711">
                  <c:v>5.3242981606969712E-3</c:v>
                </c:pt>
                <c:pt idx="712">
                  <c:v>6.2923523717327689E-3</c:v>
                </c:pt>
                <c:pt idx="713">
                  <c:v>3.5333978702807377E-2</c:v>
                </c:pt>
                <c:pt idx="714">
                  <c:v>1.8877057115198478E-2</c:v>
                </c:pt>
                <c:pt idx="715">
                  <c:v>-3.3881897386253768E-3</c:v>
                </c:pt>
                <c:pt idx="716">
                  <c:v>1.161665053242974E-2</c:v>
                </c:pt>
                <c:pt idx="717">
                  <c:v>1.4520813165537821E-3</c:v>
                </c:pt>
                <c:pt idx="718">
                  <c:v>9.6805421103579733E-4</c:v>
                </c:pt>
                <c:pt idx="719">
                  <c:v>-1.1132623426911927E-2</c:v>
                </c:pt>
                <c:pt idx="720">
                  <c:v>1.0648596321393942E-2</c:v>
                </c:pt>
                <c:pt idx="721">
                  <c:v>2.0329138431752089E-2</c:v>
                </c:pt>
                <c:pt idx="722">
                  <c:v>4.0658276863504351E-2</c:v>
                </c:pt>
                <c:pt idx="723">
                  <c:v>4.0174249757986363E-2</c:v>
                </c:pt>
                <c:pt idx="724">
                  <c:v>5.2758954501452071E-2</c:v>
                </c:pt>
                <c:pt idx="725">
                  <c:v>6.1471442400774422E-2</c:v>
                </c:pt>
                <c:pt idx="726">
                  <c:v>8.5672797676669868E-2</c:v>
                </c:pt>
                <c:pt idx="727">
                  <c:v>7.4540174249757951E-2</c:v>
                </c:pt>
                <c:pt idx="728">
                  <c:v>6.2923523717328206E-2</c:v>
                </c:pt>
                <c:pt idx="729">
                  <c:v>7.7444336882865505E-2</c:v>
                </c:pt>
                <c:pt idx="730">
                  <c:v>8.9060987415295251E-2</c:v>
                </c:pt>
                <c:pt idx="731">
                  <c:v>9.2933204259438434E-2</c:v>
                </c:pt>
                <c:pt idx="732">
                  <c:v>9.341723136495643E-2</c:v>
                </c:pt>
                <c:pt idx="733">
                  <c:v>9.1481122942884824E-2</c:v>
                </c:pt>
                <c:pt idx="734">
                  <c:v>0.10842207163601154</c:v>
                </c:pt>
                <c:pt idx="735">
                  <c:v>0.10793804453049373</c:v>
                </c:pt>
                <c:pt idx="736">
                  <c:v>0.1113262342691191</c:v>
                </c:pt>
                <c:pt idx="737">
                  <c:v>9.4869312681510207E-2</c:v>
                </c:pt>
                <c:pt idx="738">
                  <c:v>9.6805421103581799E-2</c:v>
                </c:pt>
                <c:pt idx="739">
                  <c:v>7.9864472410454912E-2</c:v>
                </c:pt>
                <c:pt idx="740">
                  <c:v>8.7124878993223659E-2</c:v>
                </c:pt>
                <c:pt idx="741">
                  <c:v>9.0029041626331047E-2</c:v>
                </c:pt>
                <c:pt idx="742">
                  <c:v>0.10019361084220718</c:v>
                </c:pt>
                <c:pt idx="743">
                  <c:v>8.857696030977727E-2</c:v>
                </c:pt>
                <c:pt idx="744">
                  <c:v>7.8412391093901301E-2</c:v>
                </c:pt>
                <c:pt idx="745">
                  <c:v>8.276863504356248E-2</c:v>
                </c:pt>
                <c:pt idx="746">
                  <c:v>7.9864472410454912E-2</c:v>
                </c:pt>
                <c:pt idx="747">
                  <c:v>7.9380445304937097E-2</c:v>
                </c:pt>
                <c:pt idx="748">
                  <c:v>5.6147144240077454E-2</c:v>
                </c:pt>
                <c:pt idx="749">
                  <c:v>4.0174249757986363E-2</c:v>
                </c:pt>
                <c:pt idx="750">
                  <c:v>5.6631171345595262E-2</c:v>
                </c:pt>
                <c:pt idx="751">
                  <c:v>6.7763794772507185E-2</c:v>
                </c:pt>
                <c:pt idx="752">
                  <c:v>6.9215876089060976E-2</c:v>
                </c:pt>
                <c:pt idx="753">
                  <c:v>8.1800580832526684E-2</c:v>
                </c:pt>
                <c:pt idx="754">
                  <c:v>8.8092933204259455E-2</c:v>
                </c:pt>
                <c:pt idx="755">
                  <c:v>7.3088092933204341E-2</c:v>
                </c:pt>
                <c:pt idx="756">
                  <c:v>8.7124878993223659E-2</c:v>
                </c:pt>
                <c:pt idx="757">
                  <c:v>0.10454985479186835</c:v>
                </c:pt>
                <c:pt idx="758">
                  <c:v>0.11713455953533389</c:v>
                </c:pt>
                <c:pt idx="759">
                  <c:v>5.4211035818005855E-2</c:v>
                </c:pt>
                <c:pt idx="760">
                  <c:v>6.8731848983542995E-2</c:v>
                </c:pt>
                <c:pt idx="761">
                  <c:v>8.857696030977727E-2</c:v>
                </c:pt>
                <c:pt idx="762">
                  <c:v>8.0348499515972907E-2</c:v>
                </c:pt>
                <c:pt idx="763">
                  <c:v>0.10212971926427877</c:v>
                </c:pt>
                <c:pt idx="764">
                  <c:v>9.8257502420135576E-2</c:v>
                </c:pt>
                <c:pt idx="765">
                  <c:v>0.10454985479186835</c:v>
                </c:pt>
                <c:pt idx="766">
                  <c:v>6.4859632139399798E-2</c:v>
                </c:pt>
                <c:pt idx="767">
                  <c:v>9.5353339787028021E-2</c:v>
                </c:pt>
                <c:pt idx="768">
                  <c:v>0.10261374636979675</c:v>
                </c:pt>
                <c:pt idx="769">
                  <c:v>9.7773475314617594E-2</c:v>
                </c:pt>
                <c:pt idx="770">
                  <c:v>0.10648596321393995</c:v>
                </c:pt>
                <c:pt idx="771">
                  <c:v>0.11955469506292347</c:v>
                </c:pt>
                <c:pt idx="772">
                  <c:v>0.11229428848015491</c:v>
                </c:pt>
                <c:pt idx="773">
                  <c:v>0.10745401742497575</c:v>
                </c:pt>
                <c:pt idx="774">
                  <c:v>0.11084220716360112</c:v>
                </c:pt>
                <c:pt idx="775">
                  <c:v>0.10358180058083255</c:v>
                </c:pt>
                <c:pt idx="776">
                  <c:v>0.11810261374636986</c:v>
                </c:pt>
                <c:pt idx="777">
                  <c:v>0.12487899322362044</c:v>
                </c:pt>
                <c:pt idx="778">
                  <c:v>0.13649564375605036</c:v>
                </c:pt>
                <c:pt idx="779">
                  <c:v>0.13262342691190698</c:v>
                </c:pt>
                <c:pt idx="780">
                  <c:v>0.1297192642787996</c:v>
                </c:pt>
                <c:pt idx="781">
                  <c:v>0.11858664085188766</c:v>
                </c:pt>
                <c:pt idx="782">
                  <c:v>0.12681510164569221</c:v>
                </c:pt>
                <c:pt idx="783">
                  <c:v>0.10987415295256532</c:v>
                </c:pt>
                <c:pt idx="784">
                  <c:v>0.12149080348499523</c:v>
                </c:pt>
                <c:pt idx="785">
                  <c:v>0.11858664085188766</c:v>
                </c:pt>
                <c:pt idx="786">
                  <c:v>0.11374636979670869</c:v>
                </c:pt>
                <c:pt idx="787">
                  <c:v>9.8257502420135576E-2</c:v>
                </c:pt>
                <c:pt idx="788">
                  <c:v>9.1965150048402639E-2</c:v>
                </c:pt>
                <c:pt idx="789">
                  <c:v>7.9380445304937097E-2</c:v>
                </c:pt>
                <c:pt idx="790">
                  <c:v>7.3572120038722141E-2</c:v>
                </c:pt>
                <c:pt idx="791">
                  <c:v>8.5188770571152053E-2</c:v>
                </c:pt>
                <c:pt idx="792">
                  <c:v>6.0987415295256607E-2</c:v>
                </c:pt>
                <c:pt idx="793">
                  <c:v>4.4046466602129727E-2</c:v>
                </c:pt>
                <c:pt idx="794">
                  <c:v>3.4849951597289396E-2</c:v>
                </c:pt>
                <c:pt idx="795">
                  <c:v>1.258470474346571E-2</c:v>
                </c:pt>
                <c:pt idx="796">
                  <c:v>9.6805421103579733E-4</c:v>
                </c:pt>
                <c:pt idx="797">
                  <c:v>2.9041626331073921E-3</c:v>
                </c:pt>
                <c:pt idx="798">
                  <c:v>6.7763794772507536E-3</c:v>
                </c:pt>
                <c:pt idx="799">
                  <c:v>-7.7444336882865512E-3</c:v>
                </c:pt>
                <c:pt idx="800">
                  <c:v>1.936108422071629E-2</c:v>
                </c:pt>
                <c:pt idx="801">
                  <c:v>3.4849951597289396E-2</c:v>
                </c:pt>
                <c:pt idx="802">
                  <c:v>1.7909002904162682E-2</c:v>
                </c:pt>
                <c:pt idx="803">
                  <c:v>-1.2100677637947725E-2</c:v>
                </c:pt>
                <c:pt idx="804">
                  <c:v>-2.9041626331073921E-3</c:v>
                </c:pt>
                <c:pt idx="805">
                  <c:v>-1.1132623426911927E-2</c:v>
                </c:pt>
                <c:pt idx="806">
                  <c:v>-1.5004840271055118E-2</c:v>
                </c:pt>
                <c:pt idx="807">
                  <c:v>-7.7444336882865512E-3</c:v>
                </c:pt>
                <c:pt idx="808">
                  <c:v>7.7444336882865512E-3</c:v>
                </c:pt>
                <c:pt idx="809">
                  <c:v>5.8083252662149559E-3</c:v>
                </c:pt>
                <c:pt idx="810">
                  <c:v>1.5004840271055118E-2</c:v>
                </c:pt>
                <c:pt idx="811">
                  <c:v>-3.8722168441433615E-3</c:v>
                </c:pt>
                <c:pt idx="812">
                  <c:v>-1.5004840271055118E-2</c:v>
                </c:pt>
                <c:pt idx="813">
                  <c:v>-1.3068731848983522E-2</c:v>
                </c:pt>
                <c:pt idx="814">
                  <c:v>-2.8557599225556625E-2</c:v>
                </c:pt>
                <c:pt idx="815">
                  <c:v>-2.2265246853823854E-2</c:v>
                </c:pt>
                <c:pt idx="816">
                  <c:v>-3.8722168441432753E-2</c:v>
                </c:pt>
                <c:pt idx="817">
                  <c:v>-2.7105517909002841E-2</c:v>
                </c:pt>
                <c:pt idx="818">
                  <c:v>-1.9845111326234274E-2</c:v>
                </c:pt>
                <c:pt idx="819">
                  <c:v>-3.3881897386253593E-2</c:v>
                </c:pt>
                <c:pt idx="820">
                  <c:v>-5.8083252662149046E-2</c:v>
                </c:pt>
                <c:pt idx="821">
                  <c:v>-4.4530493707647709E-2</c:v>
                </c:pt>
                <c:pt idx="822">
                  <c:v>-6.8731848983543162E-2</c:v>
                </c:pt>
                <c:pt idx="823">
                  <c:v>-6.2923523717328206E-2</c:v>
                </c:pt>
                <c:pt idx="824">
                  <c:v>-6.3891577928364002E-2</c:v>
                </c:pt>
                <c:pt idx="825">
                  <c:v>-7.5508228460793747E-2</c:v>
                </c:pt>
                <c:pt idx="826">
                  <c:v>-5.4211035818005855E-2</c:v>
                </c:pt>
                <c:pt idx="827">
                  <c:v>-5.3242981606970059E-2</c:v>
                </c:pt>
                <c:pt idx="828">
                  <c:v>-5.7599225556631231E-2</c:v>
                </c:pt>
                <c:pt idx="829">
                  <c:v>-8.276863504356248E-2</c:v>
                </c:pt>
                <c:pt idx="830">
                  <c:v>-9.5353339787028021E-2</c:v>
                </c:pt>
                <c:pt idx="831">
                  <c:v>-9.1965150048402639E-2</c:v>
                </c:pt>
                <c:pt idx="832">
                  <c:v>-6.5827686350435594E-2</c:v>
                </c:pt>
                <c:pt idx="833">
                  <c:v>-9.0513068731849028E-2</c:v>
                </c:pt>
                <c:pt idx="834">
                  <c:v>-8.3252662149080295E-2</c:v>
                </c:pt>
                <c:pt idx="835">
                  <c:v>-7.6960309777347524E-2</c:v>
                </c:pt>
                <c:pt idx="836">
                  <c:v>-7.3572120038722141E-2</c:v>
                </c:pt>
                <c:pt idx="837">
                  <c:v>-5.5179090029041651E-2</c:v>
                </c:pt>
                <c:pt idx="838">
                  <c:v>-3.5333978702807377E-2</c:v>
                </c:pt>
                <c:pt idx="839">
                  <c:v>-3.0977734753146205E-2</c:v>
                </c:pt>
                <c:pt idx="840">
                  <c:v>-3.8722168441432753E-2</c:v>
                </c:pt>
                <c:pt idx="841">
                  <c:v>-4.1626331074540147E-2</c:v>
                </c:pt>
                <c:pt idx="842">
                  <c:v>-2.7589545014520826E-2</c:v>
                </c:pt>
                <c:pt idx="843">
                  <c:v>-3.1945788964182001E-2</c:v>
                </c:pt>
                <c:pt idx="844">
                  <c:v>1.4520813165537821E-3</c:v>
                </c:pt>
                <c:pt idx="845">
                  <c:v>-6.2923523717327689E-3</c:v>
                </c:pt>
                <c:pt idx="846">
                  <c:v>-4.5014520813165523E-2</c:v>
                </c:pt>
                <c:pt idx="847">
                  <c:v>-6.2439496611810218E-2</c:v>
                </c:pt>
                <c:pt idx="848">
                  <c:v>-7.9864472410454912E-2</c:v>
                </c:pt>
                <c:pt idx="849">
                  <c:v>-6.4859632139399798E-2</c:v>
                </c:pt>
                <c:pt idx="850">
                  <c:v>-6.0987415295256607E-2</c:v>
                </c:pt>
                <c:pt idx="851">
                  <c:v>-7.163601161665055E-2</c:v>
                </c:pt>
                <c:pt idx="852">
                  <c:v>-6.0987415295256607E-2</c:v>
                </c:pt>
                <c:pt idx="853">
                  <c:v>-5.7599225556631231E-2</c:v>
                </c:pt>
                <c:pt idx="854">
                  <c:v>-6.1471442400774422E-2</c:v>
                </c:pt>
                <c:pt idx="855">
                  <c:v>-2.2265246853823854E-2</c:v>
                </c:pt>
                <c:pt idx="856">
                  <c:v>-2.0813165537270074E-2</c:v>
                </c:pt>
                <c:pt idx="857">
                  <c:v>-2.7105517909002841E-2</c:v>
                </c:pt>
                <c:pt idx="858">
                  <c:v>-3.5333978702807377E-2</c:v>
                </c:pt>
                <c:pt idx="859">
                  <c:v>2.3717328170377465E-2</c:v>
                </c:pt>
                <c:pt idx="860">
                  <c:v>3.2429816069699816E-2</c:v>
                </c:pt>
                <c:pt idx="861">
                  <c:v>3.9690222652468549E-2</c:v>
                </c:pt>
                <c:pt idx="862">
                  <c:v>3.049370764762822E-2</c:v>
                </c:pt>
                <c:pt idx="863">
                  <c:v>2.420135527589545E-2</c:v>
                </c:pt>
                <c:pt idx="864">
                  <c:v>3.5818005808325191E-2</c:v>
                </c:pt>
                <c:pt idx="865">
                  <c:v>3.049370764762822E-2</c:v>
                </c:pt>
                <c:pt idx="866">
                  <c:v>3.8722168441431893E-3</c:v>
                </c:pt>
                <c:pt idx="867">
                  <c:v>2.178121974830587E-2</c:v>
                </c:pt>
                <c:pt idx="868">
                  <c:v>2.662149080348503E-2</c:v>
                </c:pt>
                <c:pt idx="869">
                  <c:v>1.1132623426911927E-2</c:v>
                </c:pt>
                <c:pt idx="870">
                  <c:v>3.0009680542110406E-2</c:v>
                </c:pt>
                <c:pt idx="871">
                  <c:v>3.7754114230396957E-2</c:v>
                </c:pt>
                <c:pt idx="872">
                  <c:v>1.8877057115198478E-2</c:v>
                </c:pt>
                <c:pt idx="873">
                  <c:v>2.7105517909002841E-2</c:v>
                </c:pt>
                <c:pt idx="874">
                  <c:v>1.7909002904162682E-2</c:v>
                </c:pt>
                <c:pt idx="875">
                  <c:v>2.3717328170377465E-2</c:v>
                </c:pt>
                <c:pt idx="876">
                  <c:v>-9.6805421103579733E-4</c:v>
                </c:pt>
                <c:pt idx="877">
                  <c:v>-7.2604065827685665E-3</c:v>
                </c:pt>
                <c:pt idx="878">
                  <c:v>-1.3552758954501507E-2</c:v>
                </c:pt>
                <c:pt idx="879">
                  <c:v>-1.9361084220715947E-3</c:v>
                </c:pt>
                <c:pt idx="880">
                  <c:v>-8.2284607938045359E-3</c:v>
                </c:pt>
                <c:pt idx="881">
                  <c:v>-3.3881897386253768E-3</c:v>
                </c:pt>
                <c:pt idx="882">
                  <c:v>-1.016456921587613E-2</c:v>
                </c:pt>
                <c:pt idx="883">
                  <c:v>-3.3397870280735785E-2</c:v>
                </c:pt>
                <c:pt idx="884">
                  <c:v>-2.7105517909002841E-2</c:v>
                </c:pt>
                <c:pt idx="885">
                  <c:v>-5.1790900290416275E-2</c:v>
                </c:pt>
                <c:pt idx="886">
                  <c:v>-4.7434656340755103E-2</c:v>
                </c:pt>
                <c:pt idx="887">
                  <c:v>-5.3242981606970059E-2</c:v>
                </c:pt>
                <c:pt idx="888">
                  <c:v>-5.5663117134559466E-2</c:v>
                </c:pt>
                <c:pt idx="889">
                  <c:v>-5.469506292352367E-2</c:v>
                </c:pt>
                <c:pt idx="890">
                  <c:v>-4.6466602129719307E-2</c:v>
                </c:pt>
                <c:pt idx="891">
                  <c:v>-4.6950629235237115E-2</c:v>
                </c:pt>
                <c:pt idx="892">
                  <c:v>-3.1945788964182001E-2</c:v>
                </c:pt>
                <c:pt idx="893">
                  <c:v>-6.2923523717328206E-2</c:v>
                </c:pt>
                <c:pt idx="894">
                  <c:v>-8.6156824782187863E-2</c:v>
                </c:pt>
                <c:pt idx="895">
                  <c:v>-8.4220716360116091E-2</c:v>
                </c:pt>
                <c:pt idx="896">
                  <c:v>-9.3901258470474411E-2</c:v>
                </c:pt>
                <c:pt idx="897">
                  <c:v>-7.8896418199419116E-2</c:v>
                </c:pt>
                <c:pt idx="898">
                  <c:v>-7.4056147144240136E-2</c:v>
                </c:pt>
                <c:pt idx="899">
                  <c:v>-0.11616650532429809</c:v>
                </c:pt>
                <c:pt idx="900">
                  <c:v>-0.13504356243949656</c:v>
                </c:pt>
                <c:pt idx="901">
                  <c:v>-0.13165537270087119</c:v>
                </c:pt>
                <c:pt idx="902">
                  <c:v>-0.14036786060019354</c:v>
                </c:pt>
                <c:pt idx="903">
                  <c:v>-0.16940948693126814</c:v>
                </c:pt>
                <c:pt idx="904">
                  <c:v>-0.12826718296224582</c:v>
                </c:pt>
                <c:pt idx="905">
                  <c:v>-0.14472410454985471</c:v>
                </c:pt>
                <c:pt idx="906">
                  <c:v>-0.1287512100677638</c:v>
                </c:pt>
                <c:pt idx="907">
                  <c:v>-0.12100677637947725</c:v>
                </c:pt>
                <c:pt idx="908">
                  <c:v>-9.6805421103581799E-2</c:v>
                </c:pt>
                <c:pt idx="909">
                  <c:v>-8.8092933204259455E-2</c:v>
                </c:pt>
                <c:pt idx="910">
                  <c:v>-9.0997095837366843E-2</c:v>
                </c:pt>
                <c:pt idx="911">
                  <c:v>-9.0513068731849028E-2</c:v>
                </c:pt>
                <c:pt idx="912">
                  <c:v>-8.5672797676669868E-2</c:v>
                </c:pt>
                <c:pt idx="913">
                  <c:v>-9.2933204259438615E-2</c:v>
                </c:pt>
                <c:pt idx="914">
                  <c:v>-0.10261374636979675</c:v>
                </c:pt>
                <c:pt idx="915">
                  <c:v>-9.7773475314617594E-2</c:v>
                </c:pt>
                <c:pt idx="916">
                  <c:v>-8.7124878993223659E-2</c:v>
                </c:pt>
                <c:pt idx="917">
                  <c:v>-0.10019361084220718</c:v>
                </c:pt>
                <c:pt idx="918">
                  <c:v>-0.13552758954501457</c:v>
                </c:pt>
                <c:pt idx="919">
                  <c:v>-0.21248789932236209</c:v>
                </c:pt>
                <c:pt idx="920">
                  <c:v>-0.1936108422071636</c:v>
                </c:pt>
                <c:pt idx="921">
                  <c:v>-0.19554695062923519</c:v>
                </c:pt>
                <c:pt idx="922">
                  <c:v>-0.20522749273959334</c:v>
                </c:pt>
                <c:pt idx="923">
                  <c:v>-0.18780251694094865</c:v>
                </c:pt>
                <c:pt idx="924">
                  <c:v>-0.14714424007744428</c:v>
                </c:pt>
                <c:pt idx="925">
                  <c:v>-0.15827686350435621</c:v>
                </c:pt>
                <c:pt idx="926">
                  <c:v>-0.1611810261374638</c:v>
                </c:pt>
                <c:pt idx="927">
                  <c:v>-0.16771539206195546</c:v>
                </c:pt>
                <c:pt idx="928">
                  <c:v>-0.22216844143272022</c:v>
                </c:pt>
                <c:pt idx="929">
                  <c:v>-0.12391093901258464</c:v>
                </c:pt>
                <c:pt idx="930">
                  <c:v>-0.13601161665053238</c:v>
                </c:pt>
                <c:pt idx="931">
                  <c:v>-0.10793804453049373</c:v>
                </c:pt>
                <c:pt idx="932">
                  <c:v>-8.8092933204259455E-2</c:v>
                </c:pt>
                <c:pt idx="933">
                  <c:v>-6.2923523717328206E-2</c:v>
                </c:pt>
                <c:pt idx="934">
                  <c:v>-6.9699903194578958E-2</c:v>
                </c:pt>
                <c:pt idx="935">
                  <c:v>-5.469506292352367E-2</c:v>
                </c:pt>
                <c:pt idx="936">
                  <c:v>-4.3562439496611739E-2</c:v>
                </c:pt>
                <c:pt idx="937">
                  <c:v>-2.3717328170377465E-2</c:v>
                </c:pt>
                <c:pt idx="938">
                  <c:v>-3.9206195546950567E-2</c:v>
                </c:pt>
                <c:pt idx="939">
                  <c:v>-3.7754114230396957E-2</c:v>
                </c:pt>
                <c:pt idx="940">
                  <c:v>-1.2100677637947725E-2</c:v>
                </c:pt>
                <c:pt idx="941">
                  <c:v>-3.049370764762822E-2</c:v>
                </c:pt>
                <c:pt idx="942">
                  <c:v>5.8083252662149559E-3</c:v>
                </c:pt>
                <c:pt idx="943">
                  <c:v>6.7763794772507536E-3</c:v>
                </c:pt>
                <c:pt idx="944">
                  <c:v>-4.8402710551791591E-3</c:v>
                </c:pt>
                <c:pt idx="945">
                  <c:v>-1.016456921587613E-2</c:v>
                </c:pt>
                <c:pt idx="946">
                  <c:v>1.1132623426911927E-2</c:v>
                </c:pt>
                <c:pt idx="947">
                  <c:v>1.1132623426911927E-2</c:v>
                </c:pt>
                <c:pt idx="948">
                  <c:v>-7.7444336882865512E-3</c:v>
                </c:pt>
                <c:pt idx="949">
                  <c:v>1.6456921587608898E-2</c:v>
                </c:pt>
                <c:pt idx="950">
                  <c:v>1.8393030009680494E-2</c:v>
                </c:pt>
                <c:pt idx="951">
                  <c:v>2.0329138431752089E-2</c:v>
                </c:pt>
                <c:pt idx="952">
                  <c:v>2.662149080348503E-2</c:v>
                </c:pt>
                <c:pt idx="953">
                  <c:v>3.0977734753146205E-2</c:v>
                </c:pt>
                <c:pt idx="954">
                  <c:v>6.3891577928364002E-2</c:v>
                </c:pt>
                <c:pt idx="955">
                  <c:v>5.0338818973862498E-2</c:v>
                </c:pt>
                <c:pt idx="956">
                  <c:v>6.3407550822846021E-2</c:v>
                </c:pt>
                <c:pt idx="957">
                  <c:v>9.0029041626331047E-2</c:v>
                </c:pt>
                <c:pt idx="958">
                  <c:v>8.3252662149080295E-2</c:v>
                </c:pt>
                <c:pt idx="959">
                  <c:v>6.2923523717328206E-2</c:v>
                </c:pt>
                <c:pt idx="960">
                  <c:v>6.0987415295256607E-2</c:v>
                </c:pt>
                <c:pt idx="961">
                  <c:v>6.3407550822846021E-2</c:v>
                </c:pt>
                <c:pt idx="962">
                  <c:v>4.0658276863504351E-2</c:v>
                </c:pt>
                <c:pt idx="963">
                  <c:v>6.0987415295256607E-2</c:v>
                </c:pt>
                <c:pt idx="964">
                  <c:v>6.0019361084220638E-2</c:v>
                </c:pt>
                <c:pt idx="965">
                  <c:v>7.7444336882865505E-2</c:v>
                </c:pt>
                <c:pt idx="966">
                  <c:v>6.0987415295256607E-2</c:v>
                </c:pt>
                <c:pt idx="967">
                  <c:v>5.2758954501452071E-2</c:v>
                </c:pt>
                <c:pt idx="968">
                  <c:v>4.0174249757986363E-2</c:v>
                </c:pt>
                <c:pt idx="969">
                  <c:v>2.1297192642788058E-2</c:v>
                </c:pt>
                <c:pt idx="970">
                  <c:v>2.904162633107461E-2</c:v>
                </c:pt>
                <c:pt idx="971">
                  <c:v>1.9845111326234274E-2</c:v>
                </c:pt>
                <c:pt idx="972">
                  <c:v>3.4365924491771581E-2</c:v>
                </c:pt>
                <c:pt idx="973">
                  <c:v>1.936108422071629E-2</c:v>
                </c:pt>
                <c:pt idx="974">
                  <c:v>1.3552758954501507E-2</c:v>
                </c:pt>
                <c:pt idx="975">
                  <c:v>4.2110358180058129E-2</c:v>
                </c:pt>
                <c:pt idx="976">
                  <c:v>6.4859632139399798E-2</c:v>
                </c:pt>
                <c:pt idx="977">
                  <c:v>9.7773475314617594E-2</c:v>
                </c:pt>
                <c:pt idx="978">
                  <c:v>9.9225556631171385E-2</c:v>
                </c:pt>
                <c:pt idx="979">
                  <c:v>0.100677637947725</c:v>
                </c:pt>
                <c:pt idx="980">
                  <c:v>9.9709583736689186E-2</c:v>
                </c:pt>
                <c:pt idx="981">
                  <c:v>8.5672797676669868E-2</c:v>
                </c:pt>
                <c:pt idx="982">
                  <c:v>6.4859632139399798E-2</c:v>
                </c:pt>
                <c:pt idx="983">
                  <c:v>8.276863504356248E-2</c:v>
                </c:pt>
                <c:pt idx="984">
                  <c:v>9.9225556631171385E-2</c:v>
                </c:pt>
                <c:pt idx="985">
                  <c:v>9.9225556631171385E-2</c:v>
                </c:pt>
                <c:pt idx="986">
                  <c:v>0.12003872216844146</c:v>
                </c:pt>
                <c:pt idx="987">
                  <c:v>0.12487899322362044</c:v>
                </c:pt>
                <c:pt idx="988">
                  <c:v>0.10696999031945793</c:v>
                </c:pt>
                <c:pt idx="989">
                  <c:v>0.1103581800580833</c:v>
                </c:pt>
                <c:pt idx="990">
                  <c:v>0.11181026137463691</c:v>
                </c:pt>
                <c:pt idx="991">
                  <c:v>0.13552758954501457</c:v>
                </c:pt>
                <c:pt idx="992">
                  <c:v>0.10454985479186835</c:v>
                </c:pt>
                <c:pt idx="993">
                  <c:v>9.0513068731849028E-2</c:v>
                </c:pt>
                <c:pt idx="994">
                  <c:v>9.8257502420135576E-2</c:v>
                </c:pt>
                <c:pt idx="995">
                  <c:v>9.3901258470474411E-2</c:v>
                </c:pt>
                <c:pt idx="996">
                  <c:v>0.10648596321393995</c:v>
                </c:pt>
                <c:pt idx="997">
                  <c:v>0.12052274927395927</c:v>
                </c:pt>
                <c:pt idx="998">
                  <c:v>0.11471442400774448</c:v>
                </c:pt>
                <c:pt idx="999">
                  <c:v>9.4385285575992225E-2</c:v>
                </c:pt>
                <c:pt idx="1000">
                  <c:v>7.3088092933204341E-2</c:v>
                </c:pt>
                <c:pt idx="1001">
                  <c:v>7.5024201355275932E-2</c:v>
                </c:pt>
                <c:pt idx="1002">
                  <c:v>7.6960309777347524E-2</c:v>
                </c:pt>
                <c:pt idx="1003">
                  <c:v>8.4704743465634072E-2</c:v>
                </c:pt>
                <c:pt idx="1004">
                  <c:v>6.3891577928364002E-2</c:v>
                </c:pt>
                <c:pt idx="1005">
                  <c:v>7.3572120038722141E-2</c:v>
                </c:pt>
                <c:pt idx="1006">
                  <c:v>0.12245885769603103</c:v>
                </c:pt>
                <c:pt idx="1007">
                  <c:v>0.10890609874152953</c:v>
                </c:pt>
                <c:pt idx="1008">
                  <c:v>0.1287512100677638</c:v>
                </c:pt>
                <c:pt idx="1009">
                  <c:v>0.1423039690222653</c:v>
                </c:pt>
                <c:pt idx="1010">
                  <c:v>0.13988383349467573</c:v>
                </c:pt>
                <c:pt idx="1011">
                  <c:v>0.15634075508228462</c:v>
                </c:pt>
                <c:pt idx="1012">
                  <c:v>0.16021297192642781</c:v>
                </c:pt>
                <c:pt idx="1013">
                  <c:v>0.16505324298160698</c:v>
                </c:pt>
                <c:pt idx="1014">
                  <c:v>0.164569215876089</c:v>
                </c:pt>
                <c:pt idx="1015">
                  <c:v>0.15440464666021303</c:v>
                </c:pt>
                <c:pt idx="1016">
                  <c:v>0.15537270087124883</c:v>
                </c:pt>
                <c:pt idx="1017">
                  <c:v>0.15634075508228462</c:v>
                </c:pt>
                <c:pt idx="1018">
                  <c:v>0.15440464666021303</c:v>
                </c:pt>
                <c:pt idx="1019">
                  <c:v>0.15537270087124883</c:v>
                </c:pt>
                <c:pt idx="1020">
                  <c:v>0.15392061955469505</c:v>
                </c:pt>
                <c:pt idx="1021">
                  <c:v>0.14569215876089067</c:v>
                </c:pt>
                <c:pt idx="1022">
                  <c:v>0.1423039690222653</c:v>
                </c:pt>
                <c:pt idx="1023">
                  <c:v>0.12923523717328161</c:v>
                </c:pt>
                <c:pt idx="1024">
                  <c:v>0.11229428848015491</c:v>
                </c:pt>
                <c:pt idx="1025">
                  <c:v>0.10842207163601154</c:v>
                </c:pt>
                <c:pt idx="1026">
                  <c:v>9.7773475314617594E-2</c:v>
                </c:pt>
                <c:pt idx="1027">
                  <c:v>8.7124878993223659E-2</c:v>
                </c:pt>
                <c:pt idx="1028">
                  <c:v>7.4056147144240136E-2</c:v>
                </c:pt>
                <c:pt idx="1029">
                  <c:v>7.9864472410454912E-2</c:v>
                </c:pt>
                <c:pt idx="1030">
                  <c:v>6.8247821878025181E-2</c:v>
                </c:pt>
                <c:pt idx="1031">
                  <c:v>6.9699903194578958E-2</c:v>
                </c:pt>
                <c:pt idx="1032">
                  <c:v>8.0348499515972907E-2</c:v>
                </c:pt>
                <c:pt idx="1033">
                  <c:v>7.6960309777347524E-2</c:v>
                </c:pt>
                <c:pt idx="1034">
                  <c:v>7.6476282671829543E-2</c:v>
                </c:pt>
                <c:pt idx="1035">
                  <c:v>7.163601161665055E-2</c:v>
                </c:pt>
                <c:pt idx="1036">
                  <c:v>6.0019361084220638E-2</c:v>
                </c:pt>
                <c:pt idx="1037">
                  <c:v>2.420135527589545E-2</c:v>
                </c:pt>
                <c:pt idx="1038">
                  <c:v>1.936108422071629E-2</c:v>
                </c:pt>
                <c:pt idx="1039">
                  <c:v>-1.3552758954501507E-2</c:v>
                </c:pt>
                <c:pt idx="1040">
                  <c:v>-3.8722168441433615E-3</c:v>
                </c:pt>
                <c:pt idx="1041">
                  <c:v>2.807357212003864E-2</c:v>
                </c:pt>
                <c:pt idx="1042">
                  <c:v>3.1945788964182001E-2</c:v>
                </c:pt>
                <c:pt idx="1043">
                  <c:v>6.0019361084220638E-2</c:v>
                </c:pt>
                <c:pt idx="1044">
                  <c:v>5.9051306873184842E-2</c:v>
                </c:pt>
                <c:pt idx="1045">
                  <c:v>5.9051306873184842E-2</c:v>
                </c:pt>
                <c:pt idx="1046">
                  <c:v>6.195546950629241E-2</c:v>
                </c:pt>
                <c:pt idx="1047">
                  <c:v>5.4211035818005855E-2</c:v>
                </c:pt>
                <c:pt idx="1048">
                  <c:v>7.1151984511132568E-2</c:v>
                </c:pt>
                <c:pt idx="1049">
                  <c:v>5.3242981606970059E-2</c:v>
                </c:pt>
                <c:pt idx="1050">
                  <c:v>6.195546950629241E-2</c:v>
                </c:pt>
                <c:pt idx="1051">
                  <c:v>5.227492739593409E-2</c:v>
                </c:pt>
                <c:pt idx="1052">
                  <c:v>4.7434656340755103E-2</c:v>
                </c:pt>
                <c:pt idx="1053">
                  <c:v>3.5818005808325191E-2</c:v>
                </c:pt>
                <c:pt idx="1054">
                  <c:v>0.1151984511132623</c:v>
                </c:pt>
                <c:pt idx="1055">
                  <c:v>0.10987415295256532</c:v>
                </c:pt>
                <c:pt idx="1056">
                  <c:v>0.10019361084220718</c:v>
                </c:pt>
                <c:pt idx="1057">
                  <c:v>9.341723136495643E-2</c:v>
                </c:pt>
                <c:pt idx="1058">
                  <c:v>8.857696030977727E-2</c:v>
                </c:pt>
                <c:pt idx="1059">
                  <c:v>8.8092933204259455E-2</c:v>
                </c:pt>
                <c:pt idx="1060">
                  <c:v>0.10358180058083255</c:v>
                </c:pt>
                <c:pt idx="1061">
                  <c:v>7.9380445304937097E-2</c:v>
                </c:pt>
                <c:pt idx="1062">
                  <c:v>7.792836398838332E-2</c:v>
                </c:pt>
                <c:pt idx="1063">
                  <c:v>6.5343659244917779E-2</c:v>
                </c:pt>
                <c:pt idx="1064">
                  <c:v>7.1151984511132568E-2</c:v>
                </c:pt>
                <c:pt idx="1065">
                  <c:v>8.1316553727008703E-2</c:v>
                </c:pt>
                <c:pt idx="1066">
                  <c:v>9.341723136495643E-2</c:v>
                </c:pt>
                <c:pt idx="1067">
                  <c:v>8.5188770571152053E-2</c:v>
                </c:pt>
                <c:pt idx="1068">
                  <c:v>8.3252662149080295E-2</c:v>
                </c:pt>
                <c:pt idx="1069">
                  <c:v>6.9215876089060976E-2</c:v>
                </c:pt>
                <c:pt idx="1070">
                  <c:v>7.163601161665055E-2</c:v>
                </c:pt>
                <c:pt idx="1071">
                  <c:v>7.163601161665055E-2</c:v>
                </c:pt>
                <c:pt idx="1072">
                  <c:v>8.0348499515972907E-2</c:v>
                </c:pt>
                <c:pt idx="1073">
                  <c:v>6.5343659244917779E-2</c:v>
                </c:pt>
                <c:pt idx="1074">
                  <c:v>5.1790900290416275E-2</c:v>
                </c:pt>
                <c:pt idx="1075">
                  <c:v>6.2439496611810218E-2</c:v>
                </c:pt>
                <c:pt idx="1076">
                  <c:v>7.2120038722168364E-2</c:v>
                </c:pt>
                <c:pt idx="1077">
                  <c:v>7.792836398838332E-2</c:v>
                </c:pt>
                <c:pt idx="1078">
                  <c:v>7.3572120038722141E-2</c:v>
                </c:pt>
                <c:pt idx="1079">
                  <c:v>6.6795740561471389E-2</c:v>
                </c:pt>
                <c:pt idx="1080">
                  <c:v>7.4056147144240136E-2</c:v>
                </c:pt>
                <c:pt idx="1081">
                  <c:v>7.9380445304937097E-2</c:v>
                </c:pt>
                <c:pt idx="1082">
                  <c:v>4.9370764762826695E-2</c:v>
                </c:pt>
                <c:pt idx="1083">
                  <c:v>5.8567279767667027E-2</c:v>
                </c:pt>
                <c:pt idx="1084">
                  <c:v>5.953533397870283E-2</c:v>
                </c:pt>
                <c:pt idx="1085">
                  <c:v>9.9225556631171385E-2</c:v>
                </c:pt>
                <c:pt idx="1086">
                  <c:v>0.10503388189738616</c:v>
                </c:pt>
                <c:pt idx="1087">
                  <c:v>8.5188770571152053E-2</c:v>
                </c:pt>
                <c:pt idx="1088">
                  <c:v>5.711519845111325E-2</c:v>
                </c:pt>
                <c:pt idx="1089">
                  <c:v>5.469506292352367E-2</c:v>
                </c:pt>
                <c:pt idx="1090">
                  <c:v>5.953533397870283E-2</c:v>
                </c:pt>
                <c:pt idx="1091">
                  <c:v>8.3736689254598276E-2</c:v>
                </c:pt>
                <c:pt idx="1092">
                  <c:v>9.0029041626331047E-2</c:v>
                </c:pt>
                <c:pt idx="1093">
                  <c:v>8.6156824782187863E-2</c:v>
                </c:pt>
                <c:pt idx="1094">
                  <c:v>8.7124878993223659E-2</c:v>
                </c:pt>
                <c:pt idx="1095">
                  <c:v>8.7124878993223659E-2</c:v>
                </c:pt>
                <c:pt idx="1096">
                  <c:v>8.4220716360116091E-2</c:v>
                </c:pt>
                <c:pt idx="1097">
                  <c:v>0.10454985479186835</c:v>
                </c:pt>
                <c:pt idx="1098">
                  <c:v>0.10939012584704751</c:v>
                </c:pt>
                <c:pt idx="1099">
                  <c:v>9.9225556631171385E-2</c:v>
                </c:pt>
                <c:pt idx="1100">
                  <c:v>0.10842207163601154</c:v>
                </c:pt>
                <c:pt idx="1101">
                  <c:v>0.1142303969022265</c:v>
                </c:pt>
                <c:pt idx="1102">
                  <c:v>0.12003872216844146</c:v>
                </c:pt>
                <c:pt idx="1103">
                  <c:v>0.1142303969022265</c:v>
                </c:pt>
                <c:pt idx="1104">
                  <c:v>0.10406582768635037</c:v>
                </c:pt>
                <c:pt idx="1105">
                  <c:v>0.1297192642787996</c:v>
                </c:pt>
                <c:pt idx="1106">
                  <c:v>0.12197483059051305</c:v>
                </c:pt>
                <c:pt idx="1107">
                  <c:v>0.13117134559535337</c:v>
                </c:pt>
                <c:pt idx="1108">
                  <c:v>0.12584704743465641</c:v>
                </c:pt>
                <c:pt idx="1109">
                  <c:v>0.15053242981606968</c:v>
                </c:pt>
                <c:pt idx="1110">
                  <c:v>0.14811229428848008</c:v>
                </c:pt>
                <c:pt idx="1111">
                  <c:v>0.15053242981606968</c:v>
                </c:pt>
                <c:pt idx="1112">
                  <c:v>0.1636011616650532</c:v>
                </c:pt>
                <c:pt idx="1113">
                  <c:v>0.14472410454985471</c:v>
                </c:pt>
                <c:pt idx="1114">
                  <c:v>0.14569215876089067</c:v>
                </c:pt>
                <c:pt idx="1115">
                  <c:v>0.14714424007744428</c:v>
                </c:pt>
                <c:pt idx="1116">
                  <c:v>0.13746369796708616</c:v>
                </c:pt>
                <c:pt idx="1117">
                  <c:v>0.10600193610842214</c:v>
                </c:pt>
                <c:pt idx="1118">
                  <c:v>6.6311713455953575E-2</c:v>
                </c:pt>
                <c:pt idx="1119">
                  <c:v>7.1151984511132568E-2</c:v>
                </c:pt>
                <c:pt idx="1120">
                  <c:v>7.5992255566311728E-2</c:v>
                </c:pt>
                <c:pt idx="1121">
                  <c:v>7.792836398838332E-2</c:v>
                </c:pt>
                <c:pt idx="1122">
                  <c:v>8.1800580832526684E-2</c:v>
                </c:pt>
                <c:pt idx="1123">
                  <c:v>0.10116166505324298</c:v>
                </c:pt>
                <c:pt idx="1124">
                  <c:v>0.1287512100677638</c:v>
                </c:pt>
                <c:pt idx="1125">
                  <c:v>0.12342691190706682</c:v>
                </c:pt>
                <c:pt idx="1126">
                  <c:v>0.12197483059051305</c:v>
                </c:pt>
                <c:pt idx="1127">
                  <c:v>0.12100677637947725</c:v>
                </c:pt>
                <c:pt idx="1128">
                  <c:v>0.13359148112294297</c:v>
                </c:pt>
                <c:pt idx="1129">
                  <c:v>0.11229428848015491</c:v>
                </c:pt>
                <c:pt idx="1130">
                  <c:v>0.10454985479186835</c:v>
                </c:pt>
                <c:pt idx="1131">
                  <c:v>0.10939012584704751</c:v>
                </c:pt>
                <c:pt idx="1132">
                  <c:v>9.9709583736689186E-2</c:v>
                </c:pt>
                <c:pt idx="1133">
                  <c:v>7.6476282671829543E-2</c:v>
                </c:pt>
                <c:pt idx="1134">
                  <c:v>6.0019361084220638E-2</c:v>
                </c:pt>
                <c:pt idx="1135">
                  <c:v>6.9215876089060976E-2</c:v>
                </c:pt>
                <c:pt idx="1136">
                  <c:v>7.8412391093901301E-2</c:v>
                </c:pt>
                <c:pt idx="1137">
                  <c:v>9.244917715392062E-2</c:v>
                </c:pt>
                <c:pt idx="1138">
                  <c:v>0.10309777347531457</c:v>
                </c:pt>
                <c:pt idx="1139">
                  <c:v>0.10842207163601154</c:v>
                </c:pt>
                <c:pt idx="1140">
                  <c:v>0.11374636979670869</c:v>
                </c:pt>
                <c:pt idx="1141">
                  <c:v>0.10116166505324298</c:v>
                </c:pt>
                <c:pt idx="1142">
                  <c:v>9.9225556631171385E-2</c:v>
                </c:pt>
                <c:pt idx="1143">
                  <c:v>0.11713455953533389</c:v>
                </c:pt>
                <c:pt idx="1144">
                  <c:v>0.12149080348499523</c:v>
                </c:pt>
                <c:pt idx="1145">
                  <c:v>0.12245885769603103</c:v>
                </c:pt>
                <c:pt idx="1146">
                  <c:v>0.13359148112294297</c:v>
                </c:pt>
                <c:pt idx="1147">
                  <c:v>0.10696999031945793</c:v>
                </c:pt>
                <c:pt idx="1148">
                  <c:v>0.12003872216844146</c:v>
                </c:pt>
                <c:pt idx="1149">
                  <c:v>0.12149080348499523</c:v>
                </c:pt>
                <c:pt idx="1150">
                  <c:v>0.127783155856728</c:v>
                </c:pt>
                <c:pt idx="1151">
                  <c:v>0.12439496611810262</c:v>
                </c:pt>
                <c:pt idx="1152">
                  <c:v>0.12342691190706682</c:v>
                </c:pt>
                <c:pt idx="1153">
                  <c:v>0.14036786060019354</c:v>
                </c:pt>
                <c:pt idx="1154">
                  <c:v>0.11810261374636986</c:v>
                </c:pt>
                <c:pt idx="1155">
                  <c:v>0.13746369796708616</c:v>
                </c:pt>
                <c:pt idx="1156">
                  <c:v>0.15634075508228462</c:v>
                </c:pt>
                <c:pt idx="1157">
                  <c:v>0.14859632139399809</c:v>
                </c:pt>
                <c:pt idx="1158">
                  <c:v>0.18005808325266209</c:v>
                </c:pt>
                <c:pt idx="1159">
                  <c:v>0.16844143272023235</c:v>
                </c:pt>
                <c:pt idx="1160">
                  <c:v>0.18199419167473385</c:v>
                </c:pt>
                <c:pt idx="1161">
                  <c:v>0.22023233301064862</c:v>
                </c:pt>
                <c:pt idx="1162">
                  <c:v>0.39738625363020336</c:v>
                </c:pt>
                <c:pt idx="1163">
                  <c:v>0.1103581800580833</c:v>
                </c:pt>
                <c:pt idx="1164">
                  <c:v>0.10648596321393995</c:v>
                </c:pt>
                <c:pt idx="1165">
                  <c:v>0.1132623426911907</c:v>
                </c:pt>
                <c:pt idx="1166">
                  <c:v>0.12487899322362044</c:v>
                </c:pt>
                <c:pt idx="1167">
                  <c:v>0.12294288480154884</c:v>
                </c:pt>
                <c:pt idx="1168">
                  <c:v>0.12391093901258464</c:v>
                </c:pt>
                <c:pt idx="1169">
                  <c:v>0.1142303969022265</c:v>
                </c:pt>
                <c:pt idx="1170">
                  <c:v>0.13988383349467573</c:v>
                </c:pt>
                <c:pt idx="1171">
                  <c:v>0.12149080348499523</c:v>
                </c:pt>
                <c:pt idx="1172">
                  <c:v>0.12536302032913843</c:v>
                </c:pt>
                <c:pt idx="1173">
                  <c:v>0.14181994191674732</c:v>
                </c:pt>
                <c:pt idx="1174">
                  <c:v>0.15343659244917707</c:v>
                </c:pt>
                <c:pt idx="1175">
                  <c:v>0.14085188770571153</c:v>
                </c:pt>
                <c:pt idx="1176">
                  <c:v>0.13262342691190698</c:v>
                </c:pt>
                <c:pt idx="1177">
                  <c:v>0.12487899322362044</c:v>
                </c:pt>
                <c:pt idx="1178">
                  <c:v>0.13262342691190698</c:v>
                </c:pt>
                <c:pt idx="1179">
                  <c:v>8.9545014520813232E-2</c:v>
                </c:pt>
                <c:pt idx="1180">
                  <c:v>8.8092933204259455E-2</c:v>
                </c:pt>
                <c:pt idx="1181">
                  <c:v>0.10358180058083255</c:v>
                </c:pt>
                <c:pt idx="1182">
                  <c:v>0.10019361084220718</c:v>
                </c:pt>
                <c:pt idx="1183">
                  <c:v>0.10358180058083255</c:v>
                </c:pt>
                <c:pt idx="1184">
                  <c:v>0.10358180058083255</c:v>
                </c:pt>
                <c:pt idx="1185">
                  <c:v>9.5837366892546003E-2</c:v>
                </c:pt>
                <c:pt idx="1186">
                  <c:v>0.10842207163601154</c:v>
                </c:pt>
                <c:pt idx="1187">
                  <c:v>0.10358180058083255</c:v>
                </c:pt>
                <c:pt idx="1188">
                  <c:v>9.244917715392062E-2</c:v>
                </c:pt>
                <c:pt idx="1189">
                  <c:v>9.4869312681510207E-2</c:v>
                </c:pt>
                <c:pt idx="1190">
                  <c:v>7.792836398838332E-2</c:v>
                </c:pt>
                <c:pt idx="1191">
                  <c:v>7.8412391093901301E-2</c:v>
                </c:pt>
                <c:pt idx="1192">
                  <c:v>7.5024201355275932E-2</c:v>
                </c:pt>
                <c:pt idx="1193">
                  <c:v>9.3901258470474411E-2</c:v>
                </c:pt>
                <c:pt idx="1194">
                  <c:v>9.4869312681510207E-2</c:v>
                </c:pt>
                <c:pt idx="1195">
                  <c:v>8.1800580832526684E-2</c:v>
                </c:pt>
                <c:pt idx="1196">
                  <c:v>0.10212971926427877</c:v>
                </c:pt>
                <c:pt idx="1197">
                  <c:v>9.4869312681510207E-2</c:v>
                </c:pt>
                <c:pt idx="1198">
                  <c:v>8.7608906098741474E-2</c:v>
                </c:pt>
                <c:pt idx="1199">
                  <c:v>7.8412391093901301E-2</c:v>
                </c:pt>
                <c:pt idx="1200">
                  <c:v>6.5827686350435594E-2</c:v>
                </c:pt>
                <c:pt idx="1201">
                  <c:v>5.0822846079380479E-2</c:v>
                </c:pt>
                <c:pt idx="1202">
                  <c:v>5.1790900290416275E-2</c:v>
                </c:pt>
                <c:pt idx="1203">
                  <c:v>3.049370764762822E-2</c:v>
                </c:pt>
                <c:pt idx="1204">
                  <c:v>4.2110358180058129E-2</c:v>
                </c:pt>
                <c:pt idx="1205">
                  <c:v>3.8722168441432753E-2</c:v>
                </c:pt>
                <c:pt idx="1206">
                  <c:v>3.4849951597289396E-2</c:v>
                </c:pt>
                <c:pt idx="1207">
                  <c:v>3.3881897386253768E-3</c:v>
                </c:pt>
                <c:pt idx="1208">
                  <c:v>3.8722168441431893E-3</c:v>
                </c:pt>
                <c:pt idx="1209">
                  <c:v>-1.936108422071629E-2</c:v>
                </c:pt>
                <c:pt idx="1210">
                  <c:v>-1.0648596321393942E-2</c:v>
                </c:pt>
                <c:pt idx="1211">
                  <c:v>-7.0183930300096601E-3</c:v>
                </c:pt>
                <c:pt idx="1212">
                  <c:v>3.8722168441431893E-3</c:v>
                </c:pt>
                <c:pt idx="1213">
                  <c:v>1.9361084220715947E-3</c:v>
                </c:pt>
                <c:pt idx="1214">
                  <c:v>-2.9041626331073921E-3</c:v>
                </c:pt>
                <c:pt idx="1215">
                  <c:v>3.3881897386253768E-3</c:v>
                </c:pt>
                <c:pt idx="1216">
                  <c:v>2.9041626331073921E-3</c:v>
                </c:pt>
                <c:pt idx="1217">
                  <c:v>-4.8402710551798464E-4</c:v>
                </c:pt>
                <c:pt idx="1218">
                  <c:v>-6.2923523717327689E-3</c:v>
                </c:pt>
                <c:pt idx="1219">
                  <c:v>1.3068731848983522E-2</c:v>
                </c:pt>
                <c:pt idx="1220">
                  <c:v>1.4520813165537821E-3</c:v>
                </c:pt>
                <c:pt idx="1221">
                  <c:v>4.2594385285575943E-2</c:v>
                </c:pt>
                <c:pt idx="1222">
                  <c:v>-7.2604065827685665E-3</c:v>
                </c:pt>
                <c:pt idx="1223">
                  <c:v>-1.8877057115198478E-2</c:v>
                </c:pt>
                <c:pt idx="1224">
                  <c:v>-9.1965150048403336E-3</c:v>
                </c:pt>
                <c:pt idx="1225">
                  <c:v>-2.6137463697967045E-2</c:v>
                </c:pt>
                <c:pt idx="1226">
                  <c:v>2.4201355275895796E-3</c:v>
                </c:pt>
                <c:pt idx="1227">
                  <c:v>-4.8402710551790899E-2</c:v>
                </c:pt>
                <c:pt idx="1228">
                  <c:v>-6.195546950629241E-2</c:v>
                </c:pt>
                <c:pt idx="1229">
                  <c:v>-2.6137463697967045E-2</c:v>
                </c:pt>
                <c:pt idx="1230">
                  <c:v>3.0977734753146205E-2</c:v>
                </c:pt>
                <c:pt idx="1231">
                  <c:v>3.0009680542110406E-2</c:v>
                </c:pt>
                <c:pt idx="1232">
                  <c:v>-1.1132623426911927E-2</c:v>
                </c:pt>
                <c:pt idx="1233">
                  <c:v>-2.904162633107461E-2</c:v>
                </c:pt>
                <c:pt idx="1234">
                  <c:v>-1.0890609874153022E-2</c:v>
                </c:pt>
                <c:pt idx="1235">
                  <c:v>-2.178121974830587E-2</c:v>
                </c:pt>
                <c:pt idx="1236">
                  <c:v>-1.7424975798644698E-2</c:v>
                </c:pt>
                <c:pt idx="1237">
                  <c:v>0</c:v>
                </c:pt>
                <c:pt idx="1238">
                  <c:v>8.2284607938043642E-3</c:v>
                </c:pt>
                <c:pt idx="1239">
                  <c:v>-1.0648596321393942E-2</c:v>
                </c:pt>
                <c:pt idx="1240">
                  <c:v>1.9361084220715947E-3</c:v>
                </c:pt>
                <c:pt idx="1241">
                  <c:v>1.8393030009680494E-2</c:v>
                </c:pt>
                <c:pt idx="1242">
                  <c:v>1.016456921587613E-2</c:v>
                </c:pt>
                <c:pt idx="1243">
                  <c:v>2.0329138431752089E-2</c:v>
                </c:pt>
                <c:pt idx="1244">
                  <c:v>1.960309777347537E-2</c:v>
                </c:pt>
                <c:pt idx="1245">
                  <c:v>4.114230396902268E-3</c:v>
                </c:pt>
                <c:pt idx="1246">
                  <c:v>2.807357212003864E-2</c:v>
                </c:pt>
                <c:pt idx="1247">
                  <c:v>1.9845111326234274E-2</c:v>
                </c:pt>
                <c:pt idx="1248">
                  <c:v>3.6302032913842833E-3</c:v>
                </c:pt>
                <c:pt idx="1249">
                  <c:v>1.4520813165537821E-3</c:v>
                </c:pt>
                <c:pt idx="1250">
                  <c:v>-1.1132623426911927E-2</c:v>
                </c:pt>
                <c:pt idx="1251">
                  <c:v>-1.258470474346571E-2</c:v>
                </c:pt>
                <c:pt idx="1252">
                  <c:v>-1.4520813165537821E-3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AC1C-441A-933A-29620D311C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9356250"/>
        <c:axId val="1234084499"/>
      </c:lineChart>
      <c:dateAx>
        <c:axId val="8935625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CA"/>
              </a:p>
            </c:rich>
          </c:tx>
          <c:overlay val="0"/>
        </c:title>
        <c:numFmt formatCode="m/d/yyyy" sourceLinked="1"/>
        <c:majorTickMark val="out"/>
        <c:minorTickMark val="none"/>
        <c:tickLblPos val="nextTo"/>
        <c:txPr>
          <a:bodyPr/>
          <a:lstStyle/>
          <a:p>
            <a:pPr lvl="0">
              <a:defRPr sz="9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234084499"/>
        <c:crosses val="autoZero"/>
        <c:auto val="1"/>
        <c:lblOffset val="100"/>
        <c:baseTimeUnit val="days"/>
      </c:dateAx>
      <c:valAx>
        <c:axId val="1234084499"/>
        <c:scaling>
          <c:orientation val="minMax"/>
          <c:max val="1.5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CA"/>
              </a:p>
            </c:rich>
          </c:tx>
          <c:overlay val="0"/>
        </c:title>
        <c:numFmt formatCode="0.00%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89356250"/>
        <c:crosses val="autoZero"/>
        <c:crossBetween val="between"/>
        <c:majorUnit val="0.5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/>
      <c:lineChart>
        <c:grouping val="standard"/>
        <c:varyColors val="1"/>
        <c:ser>
          <c:idx val="0"/>
          <c:order val="0"/>
          <c:tx>
            <c:v>QSR</c:v>
          </c:tx>
          <c:spPr>
            <a:ln w="19050" cmpd="sng">
              <a:solidFill>
                <a:srgbClr val="D6001C">
                  <a:alpha val="100000"/>
                </a:srgbClr>
              </a:solidFill>
            </a:ln>
          </c:spPr>
          <c:marker>
            <c:symbol val="none"/>
          </c:marker>
          <c:cat>
            <c:numRef>
              <c:f>'Share Price Performance'!$BE$3:$BE$1255</c:f>
              <c:numCache>
                <c:formatCode>m/d/yyyy</c:formatCode>
                <c:ptCount val="1253"/>
                <c:pt idx="0">
                  <c:v>46045</c:v>
                </c:pt>
                <c:pt idx="1">
                  <c:v>46044</c:v>
                </c:pt>
                <c:pt idx="2">
                  <c:v>46043</c:v>
                </c:pt>
                <c:pt idx="3">
                  <c:v>46042</c:v>
                </c:pt>
                <c:pt idx="4">
                  <c:v>46038</c:v>
                </c:pt>
                <c:pt idx="5">
                  <c:v>46037</c:v>
                </c:pt>
                <c:pt idx="6">
                  <c:v>46036</c:v>
                </c:pt>
                <c:pt idx="7">
                  <c:v>46035</c:v>
                </c:pt>
                <c:pt idx="8">
                  <c:v>46034</c:v>
                </c:pt>
                <c:pt idx="9">
                  <c:v>46031</c:v>
                </c:pt>
                <c:pt idx="10">
                  <c:v>46030</c:v>
                </c:pt>
                <c:pt idx="11">
                  <c:v>46029</c:v>
                </c:pt>
                <c:pt idx="12">
                  <c:v>46028</c:v>
                </c:pt>
                <c:pt idx="13">
                  <c:v>46027</c:v>
                </c:pt>
                <c:pt idx="14">
                  <c:v>46024</c:v>
                </c:pt>
                <c:pt idx="15">
                  <c:v>46022</c:v>
                </c:pt>
                <c:pt idx="16">
                  <c:v>46021</c:v>
                </c:pt>
                <c:pt idx="17">
                  <c:v>46020</c:v>
                </c:pt>
                <c:pt idx="18">
                  <c:v>46017</c:v>
                </c:pt>
                <c:pt idx="19">
                  <c:v>46015</c:v>
                </c:pt>
                <c:pt idx="20">
                  <c:v>46014</c:v>
                </c:pt>
                <c:pt idx="21">
                  <c:v>46013</c:v>
                </c:pt>
                <c:pt idx="22">
                  <c:v>46010</c:v>
                </c:pt>
                <c:pt idx="23">
                  <c:v>46009</c:v>
                </c:pt>
                <c:pt idx="24">
                  <c:v>46008</c:v>
                </c:pt>
                <c:pt idx="25">
                  <c:v>46007</c:v>
                </c:pt>
                <c:pt idx="26">
                  <c:v>46006</c:v>
                </c:pt>
                <c:pt idx="27">
                  <c:v>46003</c:v>
                </c:pt>
                <c:pt idx="28">
                  <c:v>46002</c:v>
                </c:pt>
                <c:pt idx="29">
                  <c:v>46001</c:v>
                </c:pt>
                <c:pt idx="30">
                  <c:v>46000</c:v>
                </c:pt>
                <c:pt idx="31">
                  <c:v>45999</c:v>
                </c:pt>
                <c:pt idx="32">
                  <c:v>45996</c:v>
                </c:pt>
                <c:pt idx="33">
                  <c:v>45995</c:v>
                </c:pt>
                <c:pt idx="34">
                  <c:v>45994</c:v>
                </c:pt>
                <c:pt idx="35">
                  <c:v>45993</c:v>
                </c:pt>
                <c:pt idx="36">
                  <c:v>45992</c:v>
                </c:pt>
                <c:pt idx="37">
                  <c:v>45989</c:v>
                </c:pt>
                <c:pt idx="38">
                  <c:v>45987</c:v>
                </c:pt>
                <c:pt idx="39">
                  <c:v>45986</c:v>
                </c:pt>
                <c:pt idx="40">
                  <c:v>45985</c:v>
                </c:pt>
                <c:pt idx="41">
                  <c:v>45982</c:v>
                </c:pt>
                <c:pt idx="42">
                  <c:v>45981</c:v>
                </c:pt>
                <c:pt idx="43">
                  <c:v>45980</c:v>
                </c:pt>
                <c:pt idx="44">
                  <c:v>45979</c:v>
                </c:pt>
                <c:pt idx="45">
                  <c:v>45978</c:v>
                </c:pt>
                <c:pt idx="46">
                  <c:v>45975</c:v>
                </c:pt>
                <c:pt idx="47">
                  <c:v>45974</c:v>
                </c:pt>
                <c:pt idx="48">
                  <c:v>45973</c:v>
                </c:pt>
                <c:pt idx="49">
                  <c:v>45972</c:v>
                </c:pt>
                <c:pt idx="50">
                  <c:v>45971</c:v>
                </c:pt>
                <c:pt idx="51">
                  <c:v>45968</c:v>
                </c:pt>
                <c:pt idx="52">
                  <c:v>45967</c:v>
                </c:pt>
                <c:pt idx="53">
                  <c:v>45966</c:v>
                </c:pt>
                <c:pt idx="54">
                  <c:v>45965</c:v>
                </c:pt>
                <c:pt idx="55">
                  <c:v>45964</c:v>
                </c:pt>
                <c:pt idx="56">
                  <c:v>45961</c:v>
                </c:pt>
                <c:pt idx="57">
                  <c:v>45960</c:v>
                </c:pt>
                <c:pt idx="58">
                  <c:v>45959</c:v>
                </c:pt>
                <c:pt idx="59">
                  <c:v>45958</c:v>
                </c:pt>
                <c:pt idx="60">
                  <c:v>45957</c:v>
                </c:pt>
                <c:pt idx="61">
                  <c:v>45954</c:v>
                </c:pt>
                <c:pt idx="62">
                  <c:v>45953</c:v>
                </c:pt>
                <c:pt idx="63">
                  <c:v>45952</c:v>
                </c:pt>
                <c:pt idx="64">
                  <c:v>45951</c:v>
                </c:pt>
                <c:pt idx="65">
                  <c:v>45950</c:v>
                </c:pt>
                <c:pt idx="66">
                  <c:v>45947</c:v>
                </c:pt>
                <c:pt idx="67">
                  <c:v>45946</c:v>
                </c:pt>
                <c:pt idx="68">
                  <c:v>45945</c:v>
                </c:pt>
                <c:pt idx="69">
                  <c:v>45944</c:v>
                </c:pt>
                <c:pt idx="70">
                  <c:v>45943</c:v>
                </c:pt>
                <c:pt idx="71">
                  <c:v>45940</c:v>
                </c:pt>
                <c:pt idx="72">
                  <c:v>45939</c:v>
                </c:pt>
                <c:pt idx="73">
                  <c:v>45938</c:v>
                </c:pt>
                <c:pt idx="74">
                  <c:v>45937</c:v>
                </c:pt>
                <c:pt idx="75">
                  <c:v>45936</c:v>
                </c:pt>
                <c:pt idx="76">
                  <c:v>45933</c:v>
                </c:pt>
                <c:pt idx="77">
                  <c:v>45932</c:v>
                </c:pt>
                <c:pt idx="78">
                  <c:v>45931</c:v>
                </c:pt>
                <c:pt idx="79">
                  <c:v>45930</c:v>
                </c:pt>
                <c:pt idx="80">
                  <c:v>45929</c:v>
                </c:pt>
                <c:pt idx="81">
                  <c:v>45926</c:v>
                </c:pt>
                <c:pt idx="82">
                  <c:v>45925</c:v>
                </c:pt>
                <c:pt idx="83">
                  <c:v>45924</c:v>
                </c:pt>
                <c:pt idx="84">
                  <c:v>45923</c:v>
                </c:pt>
                <c:pt idx="85">
                  <c:v>45922</c:v>
                </c:pt>
                <c:pt idx="86">
                  <c:v>45919</c:v>
                </c:pt>
                <c:pt idx="87">
                  <c:v>45918</c:v>
                </c:pt>
                <c:pt idx="88">
                  <c:v>45917</c:v>
                </c:pt>
                <c:pt idx="89">
                  <c:v>45916</c:v>
                </c:pt>
                <c:pt idx="90">
                  <c:v>45915</c:v>
                </c:pt>
                <c:pt idx="91">
                  <c:v>45912</c:v>
                </c:pt>
                <c:pt idx="92">
                  <c:v>45911</c:v>
                </c:pt>
                <c:pt idx="93">
                  <c:v>45910</c:v>
                </c:pt>
                <c:pt idx="94">
                  <c:v>45909</c:v>
                </c:pt>
                <c:pt idx="95">
                  <c:v>45908</c:v>
                </c:pt>
                <c:pt idx="96">
                  <c:v>45905</c:v>
                </c:pt>
                <c:pt idx="97">
                  <c:v>45904</c:v>
                </c:pt>
                <c:pt idx="98">
                  <c:v>45903</c:v>
                </c:pt>
                <c:pt idx="99">
                  <c:v>45902</c:v>
                </c:pt>
                <c:pt idx="100">
                  <c:v>45898</c:v>
                </c:pt>
                <c:pt idx="101">
                  <c:v>45897</c:v>
                </c:pt>
                <c:pt idx="102">
                  <c:v>45896</c:v>
                </c:pt>
                <c:pt idx="103">
                  <c:v>45895</c:v>
                </c:pt>
                <c:pt idx="104">
                  <c:v>45894</c:v>
                </c:pt>
                <c:pt idx="105">
                  <c:v>45891</c:v>
                </c:pt>
                <c:pt idx="106">
                  <c:v>45890</c:v>
                </c:pt>
                <c:pt idx="107">
                  <c:v>45889</c:v>
                </c:pt>
                <c:pt idx="108">
                  <c:v>45888</c:v>
                </c:pt>
                <c:pt idx="109">
                  <c:v>45887</c:v>
                </c:pt>
                <c:pt idx="110">
                  <c:v>45884</c:v>
                </c:pt>
                <c:pt idx="111">
                  <c:v>45883</c:v>
                </c:pt>
                <c:pt idx="112">
                  <c:v>45882</c:v>
                </c:pt>
                <c:pt idx="113">
                  <c:v>45881</c:v>
                </c:pt>
                <c:pt idx="114">
                  <c:v>45880</c:v>
                </c:pt>
                <c:pt idx="115">
                  <c:v>45877</c:v>
                </c:pt>
                <c:pt idx="116">
                  <c:v>45876</c:v>
                </c:pt>
                <c:pt idx="117">
                  <c:v>45875</c:v>
                </c:pt>
                <c:pt idx="118">
                  <c:v>45874</c:v>
                </c:pt>
                <c:pt idx="119">
                  <c:v>45873</c:v>
                </c:pt>
                <c:pt idx="120">
                  <c:v>45870</c:v>
                </c:pt>
                <c:pt idx="121">
                  <c:v>45869</c:v>
                </c:pt>
                <c:pt idx="122">
                  <c:v>45868</c:v>
                </c:pt>
                <c:pt idx="123">
                  <c:v>45867</c:v>
                </c:pt>
                <c:pt idx="124">
                  <c:v>45866</c:v>
                </c:pt>
                <c:pt idx="125">
                  <c:v>45863</c:v>
                </c:pt>
                <c:pt idx="126">
                  <c:v>45862</c:v>
                </c:pt>
                <c:pt idx="127">
                  <c:v>45861</c:v>
                </c:pt>
                <c:pt idx="128">
                  <c:v>45860</c:v>
                </c:pt>
                <c:pt idx="129">
                  <c:v>45859</c:v>
                </c:pt>
                <c:pt idx="130">
                  <c:v>45856</c:v>
                </c:pt>
                <c:pt idx="131">
                  <c:v>45855</c:v>
                </c:pt>
                <c:pt idx="132">
                  <c:v>45854</c:v>
                </c:pt>
                <c:pt idx="133">
                  <c:v>45853</c:v>
                </c:pt>
                <c:pt idx="134">
                  <c:v>45852</c:v>
                </c:pt>
                <c:pt idx="135">
                  <c:v>45849</c:v>
                </c:pt>
                <c:pt idx="136">
                  <c:v>45848</c:v>
                </c:pt>
                <c:pt idx="137">
                  <c:v>45847</c:v>
                </c:pt>
                <c:pt idx="138">
                  <c:v>45846</c:v>
                </c:pt>
                <c:pt idx="139">
                  <c:v>45845</c:v>
                </c:pt>
                <c:pt idx="140">
                  <c:v>45841</c:v>
                </c:pt>
                <c:pt idx="141">
                  <c:v>45840</c:v>
                </c:pt>
                <c:pt idx="142">
                  <c:v>45839</c:v>
                </c:pt>
                <c:pt idx="143">
                  <c:v>45838</c:v>
                </c:pt>
                <c:pt idx="144">
                  <c:v>45835</c:v>
                </c:pt>
                <c:pt idx="145">
                  <c:v>45834</c:v>
                </c:pt>
                <c:pt idx="146">
                  <c:v>45833</c:v>
                </c:pt>
                <c:pt idx="147">
                  <c:v>45832</c:v>
                </c:pt>
                <c:pt idx="148">
                  <c:v>45831</c:v>
                </c:pt>
                <c:pt idx="149">
                  <c:v>45828</c:v>
                </c:pt>
                <c:pt idx="150">
                  <c:v>45826</c:v>
                </c:pt>
                <c:pt idx="151">
                  <c:v>45825</c:v>
                </c:pt>
                <c:pt idx="152">
                  <c:v>45824</c:v>
                </c:pt>
                <c:pt idx="153">
                  <c:v>45821</c:v>
                </c:pt>
                <c:pt idx="154">
                  <c:v>45820</c:v>
                </c:pt>
                <c:pt idx="155">
                  <c:v>45819</c:v>
                </c:pt>
                <c:pt idx="156">
                  <c:v>45818</c:v>
                </c:pt>
                <c:pt idx="157">
                  <c:v>45817</c:v>
                </c:pt>
                <c:pt idx="158">
                  <c:v>45814</c:v>
                </c:pt>
                <c:pt idx="159">
                  <c:v>45813</c:v>
                </c:pt>
                <c:pt idx="160">
                  <c:v>45812</c:v>
                </c:pt>
                <c:pt idx="161">
                  <c:v>45811</c:v>
                </c:pt>
                <c:pt idx="162">
                  <c:v>45810</c:v>
                </c:pt>
                <c:pt idx="163">
                  <c:v>45807</c:v>
                </c:pt>
                <c:pt idx="164">
                  <c:v>45806</c:v>
                </c:pt>
                <c:pt idx="165">
                  <c:v>45805</c:v>
                </c:pt>
                <c:pt idx="166">
                  <c:v>45804</c:v>
                </c:pt>
                <c:pt idx="167">
                  <c:v>45800</c:v>
                </c:pt>
                <c:pt idx="168">
                  <c:v>45799</c:v>
                </c:pt>
                <c:pt idx="169">
                  <c:v>45798</c:v>
                </c:pt>
                <c:pt idx="170">
                  <c:v>45797</c:v>
                </c:pt>
                <c:pt idx="171">
                  <c:v>45796</c:v>
                </c:pt>
                <c:pt idx="172">
                  <c:v>45793</c:v>
                </c:pt>
                <c:pt idx="173">
                  <c:v>45792</c:v>
                </c:pt>
                <c:pt idx="174">
                  <c:v>45791</c:v>
                </c:pt>
                <c:pt idx="175">
                  <c:v>45790</c:v>
                </c:pt>
                <c:pt idx="176">
                  <c:v>45789</c:v>
                </c:pt>
                <c:pt idx="177">
                  <c:v>45786</c:v>
                </c:pt>
                <c:pt idx="178">
                  <c:v>45785</c:v>
                </c:pt>
                <c:pt idx="179">
                  <c:v>45784</c:v>
                </c:pt>
                <c:pt idx="180">
                  <c:v>45783</c:v>
                </c:pt>
                <c:pt idx="181">
                  <c:v>45782</c:v>
                </c:pt>
                <c:pt idx="182">
                  <c:v>45779</c:v>
                </c:pt>
                <c:pt idx="183">
                  <c:v>45778</c:v>
                </c:pt>
                <c:pt idx="184">
                  <c:v>45777</c:v>
                </c:pt>
                <c:pt idx="185">
                  <c:v>45776</c:v>
                </c:pt>
                <c:pt idx="186">
                  <c:v>45775</c:v>
                </c:pt>
                <c:pt idx="187">
                  <c:v>45772</c:v>
                </c:pt>
                <c:pt idx="188">
                  <c:v>45771</c:v>
                </c:pt>
                <c:pt idx="189">
                  <c:v>45770</c:v>
                </c:pt>
                <c:pt idx="190">
                  <c:v>45769</c:v>
                </c:pt>
                <c:pt idx="191">
                  <c:v>45768</c:v>
                </c:pt>
                <c:pt idx="192">
                  <c:v>45764</c:v>
                </c:pt>
                <c:pt idx="193">
                  <c:v>45763</c:v>
                </c:pt>
                <c:pt idx="194">
                  <c:v>45762</c:v>
                </c:pt>
                <c:pt idx="195">
                  <c:v>45761</c:v>
                </c:pt>
                <c:pt idx="196">
                  <c:v>45758</c:v>
                </c:pt>
                <c:pt idx="197">
                  <c:v>45757</c:v>
                </c:pt>
                <c:pt idx="198">
                  <c:v>45756</c:v>
                </c:pt>
                <c:pt idx="199">
                  <c:v>45755</c:v>
                </c:pt>
                <c:pt idx="200">
                  <c:v>45754</c:v>
                </c:pt>
                <c:pt idx="201">
                  <c:v>45751</c:v>
                </c:pt>
                <c:pt idx="202">
                  <c:v>45750</c:v>
                </c:pt>
                <c:pt idx="203">
                  <c:v>45749</c:v>
                </c:pt>
                <c:pt idx="204">
                  <c:v>45748</c:v>
                </c:pt>
                <c:pt idx="205">
                  <c:v>45747</c:v>
                </c:pt>
                <c:pt idx="206">
                  <c:v>45744</c:v>
                </c:pt>
                <c:pt idx="207">
                  <c:v>45743</c:v>
                </c:pt>
                <c:pt idx="208">
                  <c:v>45742</c:v>
                </c:pt>
                <c:pt idx="209">
                  <c:v>45741</c:v>
                </c:pt>
                <c:pt idx="210">
                  <c:v>45740</c:v>
                </c:pt>
                <c:pt idx="211">
                  <c:v>45737</c:v>
                </c:pt>
                <c:pt idx="212">
                  <c:v>45736</c:v>
                </c:pt>
                <c:pt idx="213">
                  <c:v>45735</c:v>
                </c:pt>
                <c:pt idx="214">
                  <c:v>45734</c:v>
                </c:pt>
                <c:pt idx="215">
                  <c:v>45733</c:v>
                </c:pt>
                <c:pt idx="216">
                  <c:v>45730</c:v>
                </c:pt>
                <c:pt idx="217">
                  <c:v>45729</c:v>
                </c:pt>
                <c:pt idx="218">
                  <c:v>45728</c:v>
                </c:pt>
                <c:pt idx="219">
                  <c:v>45727</c:v>
                </c:pt>
                <c:pt idx="220">
                  <c:v>45726</c:v>
                </c:pt>
                <c:pt idx="221">
                  <c:v>45723</c:v>
                </c:pt>
                <c:pt idx="222">
                  <c:v>45722</c:v>
                </c:pt>
                <c:pt idx="223">
                  <c:v>45721</c:v>
                </c:pt>
                <c:pt idx="224">
                  <c:v>45720</c:v>
                </c:pt>
                <c:pt idx="225">
                  <c:v>45719</c:v>
                </c:pt>
                <c:pt idx="226">
                  <c:v>45716</c:v>
                </c:pt>
                <c:pt idx="227">
                  <c:v>45715</c:v>
                </c:pt>
                <c:pt idx="228">
                  <c:v>45714</c:v>
                </c:pt>
                <c:pt idx="229">
                  <c:v>45713</c:v>
                </c:pt>
                <c:pt idx="230">
                  <c:v>45712</c:v>
                </c:pt>
                <c:pt idx="231">
                  <c:v>45709</c:v>
                </c:pt>
                <c:pt idx="232">
                  <c:v>45708</c:v>
                </c:pt>
                <c:pt idx="233">
                  <c:v>45707</c:v>
                </c:pt>
                <c:pt idx="234">
                  <c:v>45706</c:v>
                </c:pt>
                <c:pt idx="235">
                  <c:v>45702</c:v>
                </c:pt>
                <c:pt idx="236">
                  <c:v>45701</c:v>
                </c:pt>
                <c:pt idx="237">
                  <c:v>45700</c:v>
                </c:pt>
                <c:pt idx="238">
                  <c:v>45699</c:v>
                </c:pt>
                <c:pt idx="239">
                  <c:v>45698</c:v>
                </c:pt>
                <c:pt idx="240">
                  <c:v>45695</c:v>
                </c:pt>
                <c:pt idx="241">
                  <c:v>45694</c:v>
                </c:pt>
                <c:pt idx="242">
                  <c:v>45693</c:v>
                </c:pt>
                <c:pt idx="243">
                  <c:v>45692</c:v>
                </c:pt>
                <c:pt idx="244">
                  <c:v>45691</c:v>
                </c:pt>
                <c:pt idx="245">
                  <c:v>45688</c:v>
                </c:pt>
                <c:pt idx="246">
                  <c:v>45687</c:v>
                </c:pt>
                <c:pt idx="247">
                  <c:v>45686</c:v>
                </c:pt>
                <c:pt idx="248">
                  <c:v>45685</c:v>
                </c:pt>
                <c:pt idx="249">
                  <c:v>45684</c:v>
                </c:pt>
                <c:pt idx="250">
                  <c:v>45681</c:v>
                </c:pt>
                <c:pt idx="251">
                  <c:v>45680</c:v>
                </c:pt>
                <c:pt idx="252">
                  <c:v>45679</c:v>
                </c:pt>
                <c:pt idx="253">
                  <c:v>45678</c:v>
                </c:pt>
                <c:pt idx="254">
                  <c:v>45674</c:v>
                </c:pt>
                <c:pt idx="255">
                  <c:v>45673</c:v>
                </c:pt>
                <c:pt idx="256">
                  <c:v>45672</c:v>
                </c:pt>
                <c:pt idx="257">
                  <c:v>45671</c:v>
                </c:pt>
                <c:pt idx="258">
                  <c:v>45670</c:v>
                </c:pt>
                <c:pt idx="259">
                  <c:v>45667</c:v>
                </c:pt>
                <c:pt idx="260">
                  <c:v>45665</c:v>
                </c:pt>
                <c:pt idx="261">
                  <c:v>45664</c:v>
                </c:pt>
                <c:pt idx="262">
                  <c:v>45663</c:v>
                </c:pt>
                <c:pt idx="263">
                  <c:v>45660</c:v>
                </c:pt>
                <c:pt idx="264">
                  <c:v>45659</c:v>
                </c:pt>
                <c:pt idx="265">
                  <c:v>45657</c:v>
                </c:pt>
                <c:pt idx="266">
                  <c:v>45656</c:v>
                </c:pt>
                <c:pt idx="267">
                  <c:v>45653</c:v>
                </c:pt>
                <c:pt idx="268">
                  <c:v>45652</c:v>
                </c:pt>
                <c:pt idx="269">
                  <c:v>45650</c:v>
                </c:pt>
                <c:pt idx="270">
                  <c:v>45649</c:v>
                </c:pt>
                <c:pt idx="271">
                  <c:v>45646</c:v>
                </c:pt>
                <c:pt idx="272">
                  <c:v>45645</c:v>
                </c:pt>
                <c:pt idx="273">
                  <c:v>45644</c:v>
                </c:pt>
                <c:pt idx="274">
                  <c:v>45643</c:v>
                </c:pt>
                <c:pt idx="275">
                  <c:v>45642</c:v>
                </c:pt>
                <c:pt idx="276">
                  <c:v>45639</c:v>
                </c:pt>
                <c:pt idx="277">
                  <c:v>45638</c:v>
                </c:pt>
                <c:pt idx="278">
                  <c:v>45637</c:v>
                </c:pt>
                <c:pt idx="279">
                  <c:v>45636</c:v>
                </c:pt>
                <c:pt idx="280">
                  <c:v>45635</c:v>
                </c:pt>
                <c:pt idx="281">
                  <c:v>45632</c:v>
                </c:pt>
                <c:pt idx="282">
                  <c:v>45631</c:v>
                </c:pt>
                <c:pt idx="283">
                  <c:v>45630</c:v>
                </c:pt>
                <c:pt idx="284">
                  <c:v>45629</c:v>
                </c:pt>
                <c:pt idx="285">
                  <c:v>45628</c:v>
                </c:pt>
                <c:pt idx="286">
                  <c:v>45625</c:v>
                </c:pt>
                <c:pt idx="287">
                  <c:v>45623</c:v>
                </c:pt>
                <c:pt idx="288">
                  <c:v>45622</c:v>
                </c:pt>
                <c:pt idx="289">
                  <c:v>45621</c:v>
                </c:pt>
                <c:pt idx="290">
                  <c:v>45618</c:v>
                </c:pt>
                <c:pt idx="291">
                  <c:v>45617</c:v>
                </c:pt>
                <c:pt idx="292">
                  <c:v>45616</c:v>
                </c:pt>
                <c:pt idx="293">
                  <c:v>45615</c:v>
                </c:pt>
                <c:pt idx="294">
                  <c:v>45614</c:v>
                </c:pt>
                <c:pt idx="295">
                  <c:v>45611</c:v>
                </c:pt>
                <c:pt idx="296">
                  <c:v>45610</c:v>
                </c:pt>
                <c:pt idx="297">
                  <c:v>45609</c:v>
                </c:pt>
                <c:pt idx="298">
                  <c:v>45608</c:v>
                </c:pt>
                <c:pt idx="299">
                  <c:v>45607</c:v>
                </c:pt>
                <c:pt idx="300">
                  <c:v>45604</c:v>
                </c:pt>
                <c:pt idx="301">
                  <c:v>45603</c:v>
                </c:pt>
                <c:pt idx="302">
                  <c:v>45602</c:v>
                </c:pt>
                <c:pt idx="303">
                  <c:v>45601</c:v>
                </c:pt>
                <c:pt idx="304">
                  <c:v>45600</c:v>
                </c:pt>
                <c:pt idx="305">
                  <c:v>45597</c:v>
                </c:pt>
                <c:pt idx="306">
                  <c:v>45596</c:v>
                </c:pt>
                <c:pt idx="307">
                  <c:v>45595</c:v>
                </c:pt>
                <c:pt idx="308">
                  <c:v>45594</c:v>
                </c:pt>
                <c:pt idx="309">
                  <c:v>45593</c:v>
                </c:pt>
                <c:pt idx="310">
                  <c:v>45590</c:v>
                </c:pt>
                <c:pt idx="311">
                  <c:v>45589</c:v>
                </c:pt>
                <c:pt idx="312">
                  <c:v>45588</c:v>
                </c:pt>
                <c:pt idx="313">
                  <c:v>45587</c:v>
                </c:pt>
                <c:pt idx="314">
                  <c:v>45586</c:v>
                </c:pt>
                <c:pt idx="315">
                  <c:v>45583</c:v>
                </c:pt>
                <c:pt idx="316">
                  <c:v>45582</c:v>
                </c:pt>
                <c:pt idx="317">
                  <c:v>45581</c:v>
                </c:pt>
                <c:pt idx="318">
                  <c:v>45580</c:v>
                </c:pt>
                <c:pt idx="319">
                  <c:v>45579</c:v>
                </c:pt>
                <c:pt idx="320">
                  <c:v>45576</c:v>
                </c:pt>
                <c:pt idx="321">
                  <c:v>45575</c:v>
                </c:pt>
                <c:pt idx="322">
                  <c:v>45574</c:v>
                </c:pt>
                <c:pt idx="323">
                  <c:v>45573</c:v>
                </c:pt>
                <c:pt idx="324">
                  <c:v>45572</c:v>
                </c:pt>
                <c:pt idx="325">
                  <c:v>45569</c:v>
                </c:pt>
                <c:pt idx="326">
                  <c:v>45568</c:v>
                </c:pt>
                <c:pt idx="327">
                  <c:v>45567</c:v>
                </c:pt>
                <c:pt idx="328">
                  <c:v>45566</c:v>
                </c:pt>
                <c:pt idx="329">
                  <c:v>45565</c:v>
                </c:pt>
                <c:pt idx="330">
                  <c:v>45562</c:v>
                </c:pt>
                <c:pt idx="331">
                  <c:v>45561</c:v>
                </c:pt>
                <c:pt idx="332">
                  <c:v>45560</c:v>
                </c:pt>
                <c:pt idx="333">
                  <c:v>45559</c:v>
                </c:pt>
                <c:pt idx="334">
                  <c:v>45558</c:v>
                </c:pt>
                <c:pt idx="335">
                  <c:v>45555</c:v>
                </c:pt>
                <c:pt idx="336">
                  <c:v>45554</c:v>
                </c:pt>
                <c:pt idx="337">
                  <c:v>45553</c:v>
                </c:pt>
                <c:pt idx="338">
                  <c:v>45552</c:v>
                </c:pt>
                <c:pt idx="339">
                  <c:v>45551</c:v>
                </c:pt>
                <c:pt idx="340">
                  <c:v>45548</c:v>
                </c:pt>
                <c:pt idx="341">
                  <c:v>45547</c:v>
                </c:pt>
                <c:pt idx="342">
                  <c:v>45546</c:v>
                </c:pt>
                <c:pt idx="343">
                  <c:v>45545</c:v>
                </c:pt>
                <c:pt idx="344">
                  <c:v>45544</c:v>
                </c:pt>
                <c:pt idx="345">
                  <c:v>45541</c:v>
                </c:pt>
                <c:pt idx="346">
                  <c:v>45540</c:v>
                </c:pt>
                <c:pt idx="347">
                  <c:v>45539</c:v>
                </c:pt>
                <c:pt idx="348">
                  <c:v>45538</c:v>
                </c:pt>
                <c:pt idx="349">
                  <c:v>45534</c:v>
                </c:pt>
                <c:pt idx="350">
                  <c:v>45533</c:v>
                </c:pt>
                <c:pt idx="351">
                  <c:v>45532</c:v>
                </c:pt>
                <c:pt idx="352">
                  <c:v>45531</c:v>
                </c:pt>
                <c:pt idx="353">
                  <c:v>45530</c:v>
                </c:pt>
                <c:pt idx="354">
                  <c:v>45527</c:v>
                </c:pt>
                <c:pt idx="355">
                  <c:v>45526</c:v>
                </c:pt>
                <c:pt idx="356">
                  <c:v>45525</c:v>
                </c:pt>
                <c:pt idx="357">
                  <c:v>45524</c:v>
                </c:pt>
                <c:pt idx="358">
                  <c:v>45523</c:v>
                </c:pt>
                <c:pt idx="359">
                  <c:v>45520</c:v>
                </c:pt>
                <c:pt idx="360">
                  <c:v>45519</c:v>
                </c:pt>
                <c:pt idx="361">
                  <c:v>45518</c:v>
                </c:pt>
                <c:pt idx="362">
                  <c:v>45517</c:v>
                </c:pt>
                <c:pt idx="363">
                  <c:v>45516</c:v>
                </c:pt>
                <c:pt idx="364">
                  <c:v>45513</c:v>
                </c:pt>
                <c:pt idx="365">
                  <c:v>45512</c:v>
                </c:pt>
                <c:pt idx="366">
                  <c:v>45511</c:v>
                </c:pt>
                <c:pt idx="367">
                  <c:v>45510</c:v>
                </c:pt>
                <c:pt idx="368">
                  <c:v>45509</c:v>
                </c:pt>
                <c:pt idx="369">
                  <c:v>45506</c:v>
                </c:pt>
                <c:pt idx="370">
                  <c:v>45505</c:v>
                </c:pt>
                <c:pt idx="371">
                  <c:v>45504</c:v>
                </c:pt>
                <c:pt idx="372">
                  <c:v>45503</c:v>
                </c:pt>
                <c:pt idx="373">
                  <c:v>45502</c:v>
                </c:pt>
                <c:pt idx="374">
                  <c:v>45499</c:v>
                </c:pt>
                <c:pt idx="375">
                  <c:v>45498</c:v>
                </c:pt>
                <c:pt idx="376">
                  <c:v>45497</c:v>
                </c:pt>
                <c:pt idx="377">
                  <c:v>45496</c:v>
                </c:pt>
                <c:pt idx="378">
                  <c:v>45495</c:v>
                </c:pt>
                <c:pt idx="379">
                  <c:v>45492</c:v>
                </c:pt>
                <c:pt idx="380">
                  <c:v>45491</c:v>
                </c:pt>
                <c:pt idx="381">
                  <c:v>45490</c:v>
                </c:pt>
                <c:pt idx="382">
                  <c:v>45489</c:v>
                </c:pt>
                <c:pt idx="383">
                  <c:v>45488</c:v>
                </c:pt>
                <c:pt idx="384">
                  <c:v>45485</c:v>
                </c:pt>
                <c:pt idx="385">
                  <c:v>45484</c:v>
                </c:pt>
                <c:pt idx="386">
                  <c:v>45483</c:v>
                </c:pt>
                <c:pt idx="387">
                  <c:v>45482</c:v>
                </c:pt>
                <c:pt idx="388">
                  <c:v>45481</c:v>
                </c:pt>
                <c:pt idx="389">
                  <c:v>45478</c:v>
                </c:pt>
                <c:pt idx="390">
                  <c:v>45476</c:v>
                </c:pt>
                <c:pt idx="391">
                  <c:v>45475</c:v>
                </c:pt>
                <c:pt idx="392">
                  <c:v>45474</c:v>
                </c:pt>
                <c:pt idx="393">
                  <c:v>45471</c:v>
                </c:pt>
                <c:pt idx="394">
                  <c:v>45470</c:v>
                </c:pt>
                <c:pt idx="395">
                  <c:v>45469</c:v>
                </c:pt>
                <c:pt idx="396">
                  <c:v>45468</c:v>
                </c:pt>
                <c:pt idx="397">
                  <c:v>45467</c:v>
                </c:pt>
                <c:pt idx="398">
                  <c:v>45464</c:v>
                </c:pt>
                <c:pt idx="399">
                  <c:v>45463</c:v>
                </c:pt>
                <c:pt idx="400">
                  <c:v>45461</c:v>
                </c:pt>
                <c:pt idx="401">
                  <c:v>45460</c:v>
                </c:pt>
                <c:pt idx="402">
                  <c:v>45457</c:v>
                </c:pt>
                <c:pt idx="403">
                  <c:v>45456</c:v>
                </c:pt>
                <c:pt idx="404">
                  <c:v>45455</c:v>
                </c:pt>
                <c:pt idx="405">
                  <c:v>45454</c:v>
                </c:pt>
                <c:pt idx="406">
                  <c:v>45453</c:v>
                </c:pt>
                <c:pt idx="407">
                  <c:v>45450</c:v>
                </c:pt>
                <c:pt idx="408">
                  <c:v>45449</c:v>
                </c:pt>
                <c:pt idx="409">
                  <c:v>45448</c:v>
                </c:pt>
                <c:pt idx="410">
                  <c:v>45447</c:v>
                </c:pt>
                <c:pt idx="411">
                  <c:v>45446</c:v>
                </c:pt>
                <c:pt idx="412">
                  <c:v>45443</c:v>
                </c:pt>
                <c:pt idx="413">
                  <c:v>45442</c:v>
                </c:pt>
                <c:pt idx="414">
                  <c:v>45441</c:v>
                </c:pt>
                <c:pt idx="415">
                  <c:v>45440</c:v>
                </c:pt>
                <c:pt idx="416">
                  <c:v>45436</c:v>
                </c:pt>
                <c:pt idx="417">
                  <c:v>45435</c:v>
                </c:pt>
                <c:pt idx="418">
                  <c:v>45434</c:v>
                </c:pt>
                <c:pt idx="419">
                  <c:v>45433</c:v>
                </c:pt>
                <c:pt idx="420">
                  <c:v>45432</c:v>
                </c:pt>
                <c:pt idx="421">
                  <c:v>45429</c:v>
                </c:pt>
                <c:pt idx="422">
                  <c:v>45428</c:v>
                </c:pt>
                <c:pt idx="423">
                  <c:v>45427</c:v>
                </c:pt>
                <c:pt idx="424">
                  <c:v>45426</c:v>
                </c:pt>
                <c:pt idx="425">
                  <c:v>45425</c:v>
                </c:pt>
                <c:pt idx="426">
                  <c:v>45422</c:v>
                </c:pt>
                <c:pt idx="427">
                  <c:v>45421</c:v>
                </c:pt>
                <c:pt idx="428">
                  <c:v>45420</c:v>
                </c:pt>
                <c:pt idx="429">
                  <c:v>45419</c:v>
                </c:pt>
                <c:pt idx="430">
                  <c:v>45418</c:v>
                </c:pt>
                <c:pt idx="431">
                  <c:v>45415</c:v>
                </c:pt>
                <c:pt idx="432">
                  <c:v>45414</c:v>
                </c:pt>
                <c:pt idx="433">
                  <c:v>45413</c:v>
                </c:pt>
                <c:pt idx="434">
                  <c:v>45412</c:v>
                </c:pt>
                <c:pt idx="435">
                  <c:v>45411</c:v>
                </c:pt>
                <c:pt idx="436">
                  <c:v>45408</c:v>
                </c:pt>
                <c:pt idx="437">
                  <c:v>45407</c:v>
                </c:pt>
                <c:pt idx="438">
                  <c:v>45406</c:v>
                </c:pt>
                <c:pt idx="439">
                  <c:v>45405</c:v>
                </c:pt>
                <c:pt idx="440">
                  <c:v>45404</c:v>
                </c:pt>
                <c:pt idx="441">
                  <c:v>45401</c:v>
                </c:pt>
                <c:pt idx="442">
                  <c:v>45400</c:v>
                </c:pt>
                <c:pt idx="443">
                  <c:v>45399</c:v>
                </c:pt>
                <c:pt idx="444">
                  <c:v>45398</c:v>
                </c:pt>
                <c:pt idx="445">
                  <c:v>45397</c:v>
                </c:pt>
                <c:pt idx="446">
                  <c:v>45394</c:v>
                </c:pt>
                <c:pt idx="447">
                  <c:v>45393</c:v>
                </c:pt>
                <c:pt idx="448">
                  <c:v>45392</c:v>
                </c:pt>
                <c:pt idx="449">
                  <c:v>45391</c:v>
                </c:pt>
                <c:pt idx="450">
                  <c:v>45390</c:v>
                </c:pt>
                <c:pt idx="451">
                  <c:v>45387</c:v>
                </c:pt>
                <c:pt idx="452">
                  <c:v>45386</c:v>
                </c:pt>
                <c:pt idx="453">
                  <c:v>45385</c:v>
                </c:pt>
                <c:pt idx="454">
                  <c:v>45384</c:v>
                </c:pt>
                <c:pt idx="455">
                  <c:v>45383</c:v>
                </c:pt>
                <c:pt idx="456">
                  <c:v>45379</c:v>
                </c:pt>
                <c:pt idx="457">
                  <c:v>45378</c:v>
                </c:pt>
                <c:pt idx="458">
                  <c:v>45377</c:v>
                </c:pt>
                <c:pt idx="459">
                  <c:v>45376</c:v>
                </c:pt>
                <c:pt idx="460">
                  <c:v>45373</c:v>
                </c:pt>
                <c:pt idx="461">
                  <c:v>45372</c:v>
                </c:pt>
                <c:pt idx="462">
                  <c:v>45371</c:v>
                </c:pt>
                <c:pt idx="463">
                  <c:v>45370</c:v>
                </c:pt>
                <c:pt idx="464">
                  <c:v>45369</c:v>
                </c:pt>
                <c:pt idx="465">
                  <c:v>45366</c:v>
                </c:pt>
                <c:pt idx="466">
                  <c:v>45365</c:v>
                </c:pt>
                <c:pt idx="467">
                  <c:v>45364</c:v>
                </c:pt>
                <c:pt idx="468">
                  <c:v>45363</c:v>
                </c:pt>
                <c:pt idx="469">
                  <c:v>45362</c:v>
                </c:pt>
                <c:pt idx="470">
                  <c:v>45359</c:v>
                </c:pt>
                <c:pt idx="471">
                  <c:v>45358</c:v>
                </c:pt>
                <c:pt idx="472">
                  <c:v>45357</c:v>
                </c:pt>
                <c:pt idx="473">
                  <c:v>45356</c:v>
                </c:pt>
                <c:pt idx="474">
                  <c:v>45355</c:v>
                </c:pt>
                <c:pt idx="475">
                  <c:v>45352</c:v>
                </c:pt>
                <c:pt idx="476">
                  <c:v>45351</c:v>
                </c:pt>
                <c:pt idx="477">
                  <c:v>45350</c:v>
                </c:pt>
                <c:pt idx="478">
                  <c:v>45349</c:v>
                </c:pt>
                <c:pt idx="479">
                  <c:v>45348</c:v>
                </c:pt>
                <c:pt idx="480">
                  <c:v>45345</c:v>
                </c:pt>
                <c:pt idx="481">
                  <c:v>45344</c:v>
                </c:pt>
                <c:pt idx="482">
                  <c:v>45343</c:v>
                </c:pt>
                <c:pt idx="483">
                  <c:v>45342</c:v>
                </c:pt>
                <c:pt idx="484">
                  <c:v>45338</c:v>
                </c:pt>
                <c:pt idx="485">
                  <c:v>45337</c:v>
                </c:pt>
                <c:pt idx="486">
                  <c:v>45336</c:v>
                </c:pt>
                <c:pt idx="487">
                  <c:v>45335</c:v>
                </c:pt>
                <c:pt idx="488">
                  <c:v>45334</c:v>
                </c:pt>
                <c:pt idx="489">
                  <c:v>45331</c:v>
                </c:pt>
                <c:pt idx="490">
                  <c:v>45330</c:v>
                </c:pt>
                <c:pt idx="491">
                  <c:v>45329</c:v>
                </c:pt>
                <c:pt idx="492">
                  <c:v>45328</c:v>
                </c:pt>
                <c:pt idx="493">
                  <c:v>45327</c:v>
                </c:pt>
                <c:pt idx="494">
                  <c:v>45324</c:v>
                </c:pt>
                <c:pt idx="495">
                  <c:v>45323</c:v>
                </c:pt>
                <c:pt idx="496">
                  <c:v>45322</c:v>
                </c:pt>
                <c:pt idx="497">
                  <c:v>45321</c:v>
                </c:pt>
                <c:pt idx="498">
                  <c:v>45320</c:v>
                </c:pt>
                <c:pt idx="499">
                  <c:v>45317</c:v>
                </c:pt>
                <c:pt idx="500">
                  <c:v>45316</c:v>
                </c:pt>
                <c:pt idx="501">
                  <c:v>45315</c:v>
                </c:pt>
                <c:pt idx="502">
                  <c:v>45314</c:v>
                </c:pt>
                <c:pt idx="503">
                  <c:v>45313</c:v>
                </c:pt>
                <c:pt idx="504">
                  <c:v>45310</c:v>
                </c:pt>
                <c:pt idx="505">
                  <c:v>45309</c:v>
                </c:pt>
                <c:pt idx="506">
                  <c:v>45308</c:v>
                </c:pt>
                <c:pt idx="507">
                  <c:v>45307</c:v>
                </c:pt>
                <c:pt idx="508">
                  <c:v>45303</c:v>
                </c:pt>
                <c:pt idx="509">
                  <c:v>45302</c:v>
                </c:pt>
                <c:pt idx="510">
                  <c:v>45301</c:v>
                </c:pt>
                <c:pt idx="511">
                  <c:v>45300</c:v>
                </c:pt>
                <c:pt idx="512">
                  <c:v>45299</c:v>
                </c:pt>
                <c:pt idx="513">
                  <c:v>45296</c:v>
                </c:pt>
                <c:pt idx="514">
                  <c:v>45295</c:v>
                </c:pt>
                <c:pt idx="515">
                  <c:v>45294</c:v>
                </c:pt>
                <c:pt idx="516">
                  <c:v>45293</c:v>
                </c:pt>
                <c:pt idx="517">
                  <c:v>45289</c:v>
                </c:pt>
                <c:pt idx="518">
                  <c:v>45288</c:v>
                </c:pt>
                <c:pt idx="519">
                  <c:v>45287</c:v>
                </c:pt>
                <c:pt idx="520">
                  <c:v>45286</c:v>
                </c:pt>
                <c:pt idx="521">
                  <c:v>45282</c:v>
                </c:pt>
                <c:pt idx="522">
                  <c:v>45281</c:v>
                </c:pt>
                <c:pt idx="523">
                  <c:v>45280</c:v>
                </c:pt>
                <c:pt idx="524">
                  <c:v>45279</c:v>
                </c:pt>
                <c:pt idx="525">
                  <c:v>45278</c:v>
                </c:pt>
                <c:pt idx="526">
                  <c:v>45275</c:v>
                </c:pt>
                <c:pt idx="527">
                  <c:v>45274</c:v>
                </c:pt>
                <c:pt idx="528">
                  <c:v>45273</c:v>
                </c:pt>
                <c:pt idx="529">
                  <c:v>45272</c:v>
                </c:pt>
                <c:pt idx="530">
                  <c:v>45271</c:v>
                </c:pt>
                <c:pt idx="531">
                  <c:v>45268</c:v>
                </c:pt>
                <c:pt idx="532">
                  <c:v>45267</c:v>
                </c:pt>
                <c:pt idx="533">
                  <c:v>45266</c:v>
                </c:pt>
                <c:pt idx="534">
                  <c:v>45265</c:v>
                </c:pt>
                <c:pt idx="535">
                  <c:v>45264</c:v>
                </c:pt>
                <c:pt idx="536">
                  <c:v>45261</c:v>
                </c:pt>
                <c:pt idx="537">
                  <c:v>45260</c:v>
                </c:pt>
                <c:pt idx="538">
                  <c:v>45259</c:v>
                </c:pt>
                <c:pt idx="539">
                  <c:v>45258</c:v>
                </c:pt>
                <c:pt idx="540">
                  <c:v>45257</c:v>
                </c:pt>
                <c:pt idx="541">
                  <c:v>45254</c:v>
                </c:pt>
                <c:pt idx="542">
                  <c:v>45252</c:v>
                </c:pt>
                <c:pt idx="543">
                  <c:v>45251</c:v>
                </c:pt>
                <c:pt idx="544">
                  <c:v>45250</c:v>
                </c:pt>
                <c:pt idx="545">
                  <c:v>45247</c:v>
                </c:pt>
                <c:pt idx="546">
                  <c:v>45246</c:v>
                </c:pt>
                <c:pt idx="547">
                  <c:v>45245</c:v>
                </c:pt>
                <c:pt idx="548">
                  <c:v>45244</c:v>
                </c:pt>
                <c:pt idx="549">
                  <c:v>45243</c:v>
                </c:pt>
                <c:pt idx="550">
                  <c:v>45240</c:v>
                </c:pt>
                <c:pt idx="551">
                  <c:v>45239</c:v>
                </c:pt>
                <c:pt idx="552">
                  <c:v>45238</c:v>
                </c:pt>
                <c:pt idx="553">
                  <c:v>45237</c:v>
                </c:pt>
                <c:pt idx="554">
                  <c:v>45236</c:v>
                </c:pt>
                <c:pt idx="555">
                  <c:v>45233</c:v>
                </c:pt>
                <c:pt idx="556">
                  <c:v>45232</c:v>
                </c:pt>
                <c:pt idx="557">
                  <c:v>45231</c:v>
                </c:pt>
                <c:pt idx="558">
                  <c:v>45230</c:v>
                </c:pt>
                <c:pt idx="559">
                  <c:v>45229</c:v>
                </c:pt>
                <c:pt idx="560">
                  <c:v>45226</c:v>
                </c:pt>
                <c:pt idx="561">
                  <c:v>45225</c:v>
                </c:pt>
                <c:pt idx="562">
                  <c:v>45224</c:v>
                </c:pt>
                <c:pt idx="563">
                  <c:v>45223</c:v>
                </c:pt>
                <c:pt idx="564">
                  <c:v>45222</c:v>
                </c:pt>
                <c:pt idx="565">
                  <c:v>45219</c:v>
                </c:pt>
                <c:pt idx="566">
                  <c:v>45218</c:v>
                </c:pt>
                <c:pt idx="567">
                  <c:v>45217</c:v>
                </c:pt>
                <c:pt idx="568">
                  <c:v>45216</c:v>
                </c:pt>
                <c:pt idx="569">
                  <c:v>45215</c:v>
                </c:pt>
                <c:pt idx="570">
                  <c:v>45212</c:v>
                </c:pt>
                <c:pt idx="571">
                  <c:v>45211</c:v>
                </c:pt>
                <c:pt idx="572">
                  <c:v>45210</c:v>
                </c:pt>
                <c:pt idx="573">
                  <c:v>45209</c:v>
                </c:pt>
                <c:pt idx="574">
                  <c:v>45208</c:v>
                </c:pt>
                <c:pt idx="575">
                  <c:v>45205</c:v>
                </c:pt>
                <c:pt idx="576">
                  <c:v>45204</c:v>
                </c:pt>
                <c:pt idx="577">
                  <c:v>45203</c:v>
                </c:pt>
                <c:pt idx="578">
                  <c:v>45202</c:v>
                </c:pt>
                <c:pt idx="579">
                  <c:v>45201</c:v>
                </c:pt>
                <c:pt idx="580">
                  <c:v>45198</c:v>
                </c:pt>
                <c:pt idx="581">
                  <c:v>45197</c:v>
                </c:pt>
                <c:pt idx="582">
                  <c:v>45196</c:v>
                </c:pt>
                <c:pt idx="583">
                  <c:v>45195</c:v>
                </c:pt>
                <c:pt idx="584">
                  <c:v>45194</c:v>
                </c:pt>
                <c:pt idx="585">
                  <c:v>45191</c:v>
                </c:pt>
                <c:pt idx="586">
                  <c:v>45190</c:v>
                </c:pt>
                <c:pt idx="587">
                  <c:v>45189</c:v>
                </c:pt>
                <c:pt idx="588">
                  <c:v>45188</c:v>
                </c:pt>
                <c:pt idx="589">
                  <c:v>45187</c:v>
                </c:pt>
                <c:pt idx="590">
                  <c:v>45184</c:v>
                </c:pt>
                <c:pt idx="591">
                  <c:v>45183</c:v>
                </c:pt>
                <c:pt idx="592">
                  <c:v>45182</c:v>
                </c:pt>
                <c:pt idx="593">
                  <c:v>45181</c:v>
                </c:pt>
                <c:pt idx="594">
                  <c:v>45180</c:v>
                </c:pt>
                <c:pt idx="595">
                  <c:v>45177</c:v>
                </c:pt>
                <c:pt idx="596">
                  <c:v>45176</c:v>
                </c:pt>
                <c:pt idx="597">
                  <c:v>45175</c:v>
                </c:pt>
                <c:pt idx="598">
                  <c:v>45174</c:v>
                </c:pt>
                <c:pt idx="599">
                  <c:v>45170</c:v>
                </c:pt>
                <c:pt idx="600">
                  <c:v>45169</c:v>
                </c:pt>
                <c:pt idx="601">
                  <c:v>45168</c:v>
                </c:pt>
                <c:pt idx="602">
                  <c:v>45167</c:v>
                </c:pt>
                <c:pt idx="603">
                  <c:v>45166</c:v>
                </c:pt>
                <c:pt idx="604">
                  <c:v>45163</c:v>
                </c:pt>
                <c:pt idx="605">
                  <c:v>45162</c:v>
                </c:pt>
                <c:pt idx="606">
                  <c:v>45161</c:v>
                </c:pt>
                <c:pt idx="607">
                  <c:v>45160</c:v>
                </c:pt>
                <c:pt idx="608">
                  <c:v>45159</c:v>
                </c:pt>
                <c:pt idx="609">
                  <c:v>45156</c:v>
                </c:pt>
                <c:pt idx="610">
                  <c:v>45155</c:v>
                </c:pt>
                <c:pt idx="611">
                  <c:v>45154</c:v>
                </c:pt>
                <c:pt idx="612">
                  <c:v>45153</c:v>
                </c:pt>
                <c:pt idx="613">
                  <c:v>45152</c:v>
                </c:pt>
                <c:pt idx="614">
                  <c:v>45149</c:v>
                </c:pt>
                <c:pt idx="615">
                  <c:v>45148</c:v>
                </c:pt>
                <c:pt idx="616">
                  <c:v>45147</c:v>
                </c:pt>
                <c:pt idx="617">
                  <c:v>45146</c:v>
                </c:pt>
                <c:pt idx="618">
                  <c:v>45145</c:v>
                </c:pt>
                <c:pt idx="619">
                  <c:v>45142</c:v>
                </c:pt>
                <c:pt idx="620">
                  <c:v>45141</c:v>
                </c:pt>
                <c:pt idx="621">
                  <c:v>45140</c:v>
                </c:pt>
                <c:pt idx="622">
                  <c:v>45139</c:v>
                </c:pt>
                <c:pt idx="623">
                  <c:v>45138</c:v>
                </c:pt>
                <c:pt idx="624">
                  <c:v>45135</c:v>
                </c:pt>
                <c:pt idx="625">
                  <c:v>45134</c:v>
                </c:pt>
                <c:pt idx="626">
                  <c:v>45133</c:v>
                </c:pt>
                <c:pt idx="627">
                  <c:v>45132</c:v>
                </c:pt>
                <c:pt idx="628">
                  <c:v>45131</c:v>
                </c:pt>
                <c:pt idx="629">
                  <c:v>45128</c:v>
                </c:pt>
                <c:pt idx="630">
                  <c:v>45127</c:v>
                </c:pt>
                <c:pt idx="631">
                  <c:v>45126</c:v>
                </c:pt>
                <c:pt idx="632">
                  <c:v>45125</c:v>
                </c:pt>
                <c:pt idx="633">
                  <c:v>45124</c:v>
                </c:pt>
                <c:pt idx="634">
                  <c:v>45121</c:v>
                </c:pt>
                <c:pt idx="635">
                  <c:v>45120</c:v>
                </c:pt>
                <c:pt idx="636">
                  <c:v>45119</c:v>
                </c:pt>
                <c:pt idx="637">
                  <c:v>45118</c:v>
                </c:pt>
                <c:pt idx="638">
                  <c:v>45117</c:v>
                </c:pt>
                <c:pt idx="639">
                  <c:v>45114</c:v>
                </c:pt>
                <c:pt idx="640">
                  <c:v>45113</c:v>
                </c:pt>
                <c:pt idx="641">
                  <c:v>45112</c:v>
                </c:pt>
                <c:pt idx="642">
                  <c:v>45110</c:v>
                </c:pt>
                <c:pt idx="643">
                  <c:v>45107</c:v>
                </c:pt>
                <c:pt idx="644">
                  <c:v>45106</c:v>
                </c:pt>
                <c:pt idx="645">
                  <c:v>45105</c:v>
                </c:pt>
                <c:pt idx="646">
                  <c:v>45104</c:v>
                </c:pt>
                <c:pt idx="647">
                  <c:v>45103</c:v>
                </c:pt>
                <c:pt idx="648">
                  <c:v>45100</c:v>
                </c:pt>
                <c:pt idx="649">
                  <c:v>45099</c:v>
                </c:pt>
                <c:pt idx="650">
                  <c:v>45098</c:v>
                </c:pt>
                <c:pt idx="651">
                  <c:v>45097</c:v>
                </c:pt>
                <c:pt idx="652">
                  <c:v>45093</c:v>
                </c:pt>
                <c:pt idx="653">
                  <c:v>45092</c:v>
                </c:pt>
                <c:pt idx="654">
                  <c:v>45091</c:v>
                </c:pt>
                <c:pt idx="655">
                  <c:v>45090</c:v>
                </c:pt>
                <c:pt idx="656">
                  <c:v>45089</c:v>
                </c:pt>
                <c:pt idx="657">
                  <c:v>45086</c:v>
                </c:pt>
                <c:pt idx="658">
                  <c:v>45085</c:v>
                </c:pt>
                <c:pt idx="659">
                  <c:v>45084</c:v>
                </c:pt>
                <c:pt idx="660">
                  <c:v>45083</c:v>
                </c:pt>
                <c:pt idx="661">
                  <c:v>45082</c:v>
                </c:pt>
                <c:pt idx="662">
                  <c:v>45079</c:v>
                </c:pt>
                <c:pt idx="663">
                  <c:v>45078</c:v>
                </c:pt>
                <c:pt idx="664">
                  <c:v>45077</c:v>
                </c:pt>
                <c:pt idx="665">
                  <c:v>45076</c:v>
                </c:pt>
                <c:pt idx="666">
                  <c:v>45072</c:v>
                </c:pt>
                <c:pt idx="667">
                  <c:v>45071</c:v>
                </c:pt>
                <c:pt idx="668">
                  <c:v>45070</c:v>
                </c:pt>
                <c:pt idx="669">
                  <c:v>45069</c:v>
                </c:pt>
                <c:pt idx="670">
                  <c:v>45068</c:v>
                </c:pt>
                <c:pt idx="671">
                  <c:v>45065</c:v>
                </c:pt>
                <c:pt idx="672">
                  <c:v>45064</c:v>
                </c:pt>
                <c:pt idx="673">
                  <c:v>45063</c:v>
                </c:pt>
                <c:pt idx="674">
                  <c:v>45062</c:v>
                </c:pt>
                <c:pt idx="675">
                  <c:v>45061</c:v>
                </c:pt>
                <c:pt idx="676">
                  <c:v>45058</c:v>
                </c:pt>
                <c:pt idx="677">
                  <c:v>45057</c:v>
                </c:pt>
                <c:pt idx="678">
                  <c:v>45056</c:v>
                </c:pt>
                <c:pt idx="679">
                  <c:v>45055</c:v>
                </c:pt>
                <c:pt idx="680">
                  <c:v>45054</c:v>
                </c:pt>
                <c:pt idx="681">
                  <c:v>45051</c:v>
                </c:pt>
                <c:pt idx="682">
                  <c:v>45050</c:v>
                </c:pt>
                <c:pt idx="683">
                  <c:v>45049</c:v>
                </c:pt>
                <c:pt idx="684">
                  <c:v>45048</c:v>
                </c:pt>
                <c:pt idx="685">
                  <c:v>45047</c:v>
                </c:pt>
                <c:pt idx="686">
                  <c:v>45044</c:v>
                </c:pt>
                <c:pt idx="687">
                  <c:v>45043</c:v>
                </c:pt>
                <c:pt idx="688">
                  <c:v>45042</c:v>
                </c:pt>
                <c:pt idx="689">
                  <c:v>45041</c:v>
                </c:pt>
                <c:pt idx="690">
                  <c:v>45040</c:v>
                </c:pt>
                <c:pt idx="691">
                  <c:v>45037</c:v>
                </c:pt>
                <c:pt idx="692">
                  <c:v>45036</c:v>
                </c:pt>
                <c:pt idx="693">
                  <c:v>45035</c:v>
                </c:pt>
                <c:pt idx="694">
                  <c:v>45034</c:v>
                </c:pt>
                <c:pt idx="695">
                  <c:v>45033</c:v>
                </c:pt>
                <c:pt idx="696">
                  <c:v>45030</c:v>
                </c:pt>
                <c:pt idx="697">
                  <c:v>45029</c:v>
                </c:pt>
                <c:pt idx="698">
                  <c:v>45028</c:v>
                </c:pt>
                <c:pt idx="699">
                  <c:v>45027</c:v>
                </c:pt>
                <c:pt idx="700">
                  <c:v>45026</c:v>
                </c:pt>
                <c:pt idx="701">
                  <c:v>45022</c:v>
                </c:pt>
                <c:pt idx="702">
                  <c:v>45021</c:v>
                </c:pt>
                <c:pt idx="703">
                  <c:v>45020</c:v>
                </c:pt>
                <c:pt idx="704">
                  <c:v>45019</c:v>
                </c:pt>
                <c:pt idx="705">
                  <c:v>45016</c:v>
                </c:pt>
                <c:pt idx="706">
                  <c:v>45015</c:v>
                </c:pt>
                <c:pt idx="707">
                  <c:v>45014</c:v>
                </c:pt>
                <c:pt idx="708">
                  <c:v>45013</c:v>
                </c:pt>
                <c:pt idx="709">
                  <c:v>45012</c:v>
                </c:pt>
                <c:pt idx="710">
                  <c:v>45009</c:v>
                </c:pt>
                <c:pt idx="711">
                  <c:v>45008</c:v>
                </c:pt>
                <c:pt idx="712">
                  <c:v>45007</c:v>
                </c:pt>
                <c:pt idx="713">
                  <c:v>45006</c:v>
                </c:pt>
                <c:pt idx="714">
                  <c:v>45005</c:v>
                </c:pt>
                <c:pt idx="715">
                  <c:v>45002</c:v>
                </c:pt>
                <c:pt idx="716">
                  <c:v>45001</c:v>
                </c:pt>
                <c:pt idx="717">
                  <c:v>45000</c:v>
                </c:pt>
                <c:pt idx="718">
                  <c:v>44999</c:v>
                </c:pt>
                <c:pt idx="719">
                  <c:v>44998</c:v>
                </c:pt>
                <c:pt idx="720">
                  <c:v>44995</c:v>
                </c:pt>
                <c:pt idx="721">
                  <c:v>44994</c:v>
                </c:pt>
                <c:pt idx="722">
                  <c:v>44993</c:v>
                </c:pt>
                <c:pt idx="723">
                  <c:v>44992</c:v>
                </c:pt>
                <c:pt idx="724">
                  <c:v>44991</c:v>
                </c:pt>
                <c:pt idx="725">
                  <c:v>44988</c:v>
                </c:pt>
                <c:pt idx="726">
                  <c:v>44987</c:v>
                </c:pt>
                <c:pt idx="727">
                  <c:v>44986</c:v>
                </c:pt>
                <c:pt idx="728">
                  <c:v>44985</c:v>
                </c:pt>
                <c:pt idx="729">
                  <c:v>44984</c:v>
                </c:pt>
                <c:pt idx="730">
                  <c:v>44981</c:v>
                </c:pt>
                <c:pt idx="731">
                  <c:v>44980</c:v>
                </c:pt>
                <c:pt idx="732">
                  <c:v>44979</c:v>
                </c:pt>
                <c:pt idx="733">
                  <c:v>44978</c:v>
                </c:pt>
                <c:pt idx="734">
                  <c:v>44974</c:v>
                </c:pt>
                <c:pt idx="735">
                  <c:v>44973</c:v>
                </c:pt>
                <c:pt idx="736">
                  <c:v>44972</c:v>
                </c:pt>
                <c:pt idx="737">
                  <c:v>44971</c:v>
                </c:pt>
                <c:pt idx="738">
                  <c:v>44970</c:v>
                </c:pt>
                <c:pt idx="739">
                  <c:v>44967</c:v>
                </c:pt>
                <c:pt idx="740">
                  <c:v>44966</c:v>
                </c:pt>
                <c:pt idx="741">
                  <c:v>44965</c:v>
                </c:pt>
                <c:pt idx="742">
                  <c:v>44964</c:v>
                </c:pt>
                <c:pt idx="743">
                  <c:v>44963</c:v>
                </c:pt>
                <c:pt idx="744">
                  <c:v>44960</c:v>
                </c:pt>
                <c:pt idx="745">
                  <c:v>44959</c:v>
                </c:pt>
                <c:pt idx="746">
                  <c:v>44958</c:v>
                </c:pt>
                <c:pt idx="747">
                  <c:v>44957</c:v>
                </c:pt>
                <c:pt idx="748">
                  <c:v>44956</c:v>
                </c:pt>
                <c:pt idx="749">
                  <c:v>44953</c:v>
                </c:pt>
                <c:pt idx="750">
                  <c:v>44952</c:v>
                </c:pt>
                <c:pt idx="751">
                  <c:v>44951</c:v>
                </c:pt>
                <c:pt idx="752">
                  <c:v>44950</c:v>
                </c:pt>
                <c:pt idx="753">
                  <c:v>44949</c:v>
                </c:pt>
                <c:pt idx="754">
                  <c:v>44946</c:v>
                </c:pt>
                <c:pt idx="755">
                  <c:v>44945</c:v>
                </c:pt>
                <c:pt idx="756">
                  <c:v>44944</c:v>
                </c:pt>
                <c:pt idx="757">
                  <c:v>44943</c:v>
                </c:pt>
                <c:pt idx="758">
                  <c:v>44939</c:v>
                </c:pt>
                <c:pt idx="759">
                  <c:v>44938</c:v>
                </c:pt>
                <c:pt idx="760">
                  <c:v>44937</c:v>
                </c:pt>
                <c:pt idx="761">
                  <c:v>44936</c:v>
                </c:pt>
                <c:pt idx="762">
                  <c:v>44935</c:v>
                </c:pt>
                <c:pt idx="763">
                  <c:v>44932</c:v>
                </c:pt>
                <c:pt idx="764">
                  <c:v>44931</c:v>
                </c:pt>
                <c:pt idx="765">
                  <c:v>44930</c:v>
                </c:pt>
                <c:pt idx="766">
                  <c:v>44929</c:v>
                </c:pt>
                <c:pt idx="767">
                  <c:v>44925</c:v>
                </c:pt>
                <c:pt idx="768">
                  <c:v>44924</c:v>
                </c:pt>
                <c:pt idx="769">
                  <c:v>44923</c:v>
                </c:pt>
                <c:pt idx="770">
                  <c:v>44922</c:v>
                </c:pt>
                <c:pt idx="771">
                  <c:v>44918</c:v>
                </c:pt>
                <c:pt idx="772">
                  <c:v>44917</c:v>
                </c:pt>
                <c:pt idx="773">
                  <c:v>44916</c:v>
                </c:pt>
                <c:pt idx="774">
                  <c:v>44915</c:v>
                </c:pt>
                <c:pt idx="775">
                  <c:v>44914</c:v>
                </c:pt>
                <c:pt idx="776">
                  <c:v>44911</c:v>
                </c:pt>
                <c:pt idx="777">
                  <c:v>44910</c:v>
                </c:pt>
                <c:pt idx="778">
                  <c:v>44909</c:v>
                </c:pt>
                <c:pt idx="779">
                  <c:v>44908</c:v>
                </c:pt>
                <c:pt idx="780">
                  <c:v>44907</c:v>
                </c:pt>
                <c:pt idx="781">
                  <c:v>44904</c:v>
                </c:pt>
                <c:pt idx="782">
                  <c:v>44903</c:v>
                </c:pt>
                <c:pt idx="783">
                  <c:v>44902</c:v>
                </c:pt>
                <c:pt idx="784">
                  <c:v>44901</c:v>
                </c:pt>
                <c:pt idx="785">
                  <c:v>44900</c:v>
                </c:pt>
                <c:pt idx="786">
                  <c:v>44897</c:v>
                </c:pt>
                <c:pt idx="787">
                  <c:v>44896</c:v>
                </c:pt>
                <c:pt idx="788">
                  <c:v>44895</c:v>
                </c:pt>
                <c:pt idx="789">
                  <c:v>44894</c:v>
                </c:pt>
                <c:pt idx="790">
                  <c:v>44893</c:v>
                </c:pt>
                <c:pt idx="791">
                  <c:v>44890</c:v>
                </c:pt>
                <c:pt idx="792">
                  <c:v>44888</c:v>
                </c:pt>
                <c:pt idx="793">
                  <c:v>44887</c:v>
                </c:pt>
                <c:pt idx="794">
                  <c:v>44886</c:v>
                </c:pt>
                <c:pt idx="795">
                  <c:v>44883</c:v>
                </c:pt>
                <c:pt idx="796">
                  <c:v>44882</c:v>
                </c:pt>
                <c:pt idx="797">
                  <c:v>44881</c:v>
                </c:pt>
                <c:pt idx="798">
                  <c:v>44880</c:v>
                </c:pt>
                <c:pt idx="799">
                  <c:v>44879</c:v>
                </c:pt>
                <c:pt idx="800">
                  <c:v>44876</c:v>
                </c:pt>
                <c:pt idx="801">
                  <c:v>44875</c:v>
                </c:pt>
                <c:pt idx="802">
                  <c:v>44874</c:v>
                </c:pt>
                <c:pt idx="803">
                  <c:v>44873</c:v>
                </c:pt>
                <c:pt idx="804">
                  <c:v>44872</c:v>
                </c:pt>
                <c:pt idx="805">
                  <c:v>44869</c:v>
                </c:pt>
                <c:pt idx="806">
                  <c:v>44868</c:v>
                </c:pt>
                <c:pt idx="807">
                  <c:v>44867</c:v>
                </c:pt>
                <c:pt idx="808">
                  <c:v>44866</c:v>
                </c:pt>
                <c:pt idx="809">
                  <c:v>44865</c:v>
                </c:pt>
                <c:pt idx="810">
                  <c:v>44862</c:v>
                </c:pt>
                <c:pt idx="811">
                  <c:v>44861</c:v>
                </c:pt>
                <c:pt idx="812">
                  <c:v>44860</c:v>
                </c:pt>
                <c:pt idx="813">
                  <c:v>44859</c:v>
                </c:pt>
                <c:pt idx="814">
                  <c:v>44858</c:v>
                </c:pt>
                <c:pt idx="815">
                  <c:v>44855</c:v>
                </c:pt>
                <c:pt idx="816">
                  <c:v>44854</c:v>
                </c:pt>
                <c:pt idx="817">
                  <c:v>44853</c:v>
                </c:pt>
                <c:pt idx="818">
                  <c:v>44852</c:v>
                </c:pt>
                <c:pt idx="819">
                  <c:v>44851</c:v>
                </c:pt>
                <c:pt idx="820">
                  <c:v>44848</c:v>
                </c:pt>
                <c:pt idx="821">
                  <c:v>44847</c:v>
                </c:pt>
                <c:pt idx="822">
                  <c:v>44846</c:v>
                </c:pt>
                <c:pt idx="823">
                  <c:v>44845</c:v>
                </c:pt>
                <c:pt idx="824">
                  <c:v>44844</c:v>
                </c:pt>
                <c:pt idx="825">
                  <c:v>44841</c:v>
                </c:pt>
                <c:pt idx="826">
                  <c:v>44840</c:v>
                </c:pt>
                <c:pt idx="827">
                  <c:v>44839</c:v>
                </c:pt>
                <c:pt idx="828">
                  <c:v>44838</c:v>
                </c:pt>
                <c:pt idx="829">
                  <c:v>44837</c:v>
                </c:pt>
                <c:pt idx="830">
                  <c:v>44834</c:v>
                </c:pt>
                <c:pt idx="831">
                  <c:v>44833</c:v>
                </c:pt>
                <c:pt idx="832">
                  <c:v>44832</c:v>
                </c:pt>
                <c:pt idx="833">
                  <c:v>44831</c:v>
                </c:pt>
                <c:pt idx="834">
                  <c:v>44830</c:v>
                </c:pt>
                <c:pt idx="835">
                  <c:v>44827</c:v>
                </c:pt>
                <c:pt idx="836">
                  <c:v>44826</c:v>
                </c:pt>
                <c:pt idx="837">
                  <c:v>44825</c:v>
                </c:pt>
                <c:pt idx="838">
                  <c:v>44824</c:v>
                </c:pt>
                <c:pt idx="839">
                  <c:v>44823</c:v>
                </c:pt>
                <c:pt idx="840">
                  <c:v>44820</c:v>
                </c:pt>
                <c:pt idx="841">
                  <c:v>44819</c:v>
                </c:pt>
                <c:pt idx="842">
                  <c:v>44818</c:v>
                </c:pt>
                <c:pt idx="843">
                  <c:v>44817</c:v>
                </c:pt>
                <c:pt idx="844">
                  <c:v>44816</c:v>
                </c:pt>
                <c:pt idx="845">
                  <c:v>44813</c:v>
                </c:pt>
                <c:pt idx="846">
                  <c:v>44812</c:v>
                </c:pt>
                <c:pt idx="847">
                  <c:v>44811</c:v>
                </c:pt>
                <c:pt idx="848">
                  <c:v>44810</c:v>
                </c:pt>
                <c:pt idx="849">
                  <c:v>44806</c:v>
                </c:pt>
                <c:pt idx="850">
                  <c:v>44805</c:v>
                </c:pt>
                <c:pt idx="851">
                  <c:v>44804</c:v>
                </c:pt>
                <c:pt idx="852">
                  <c:v>44803</c:v>
                </c:pt>
                <c:pt idx="853">
                  <c:v>44802</c:v>
                </c:pt>
                <c:pt idx="854">
                  <c:v>44799</c:v>
                </c:pt>
                <c:pt idx="855">
                  <c:v>44798</c:v>
                </c:pt>
                <c:pt idx="856">
                  <c:v>44797</c:v>
                </c:pt>
                <c:pt idx="857">
                  <c:v>44796</c:v>
                </c:pt>
                <c:pt idx="858">
                  <c:v>44795</c:v>
                </c:pt>
                <c:pt idx="859">
                  <c:v>44792</c:v>
                </c:pt>
                <c:pt idx="860">
                  <c:v>44791</c:v>
                </c:pt>
                <c:pt idx="861">
                  <c:v>44790</c:v>
                </c:pt>
                <c:pt idx="862">
                  <c:v>44789</c:v>
                </c:pt>
                <c:pt idx="863">
                  <c:v>44788</c:v>
                </c:pt>
                <c:pt idx="864">
                  <c:v>44785</c:v>
                </c:pt>
                <c:pt idx="865">
                  <c:v>44784</c:v>
                </c:pt>
                <c:pt idx="866">
                  <c:v>44783</c:v>
                </c:pt>
                <c:pt idx="867">
                  <c:v>44782</c:v>
                </c:pt>
                <c:pt idx="868">
                  <c:v>44781</c:v>
                </c:pt>
                <c:pt idx="869">
                  <c:v>44778</c:v>
                </c:pt>
                <c:pt idx="870">
                  <c:v>44777</c:v>
                </c:pt>
                <c:pt idx="871">
                  <c:v>44776</c:v>
                </c:pt>
                <c:pt idx="872">
                  <c:v>44775</c:v>
                </c:pt>
                <c:pt idx="873">
                  <c:v>44774</c:v>
                </c:pt>
                <c:pt idx="874">
                  <c:v>44771</c:v>
                </c:pt>
                <c:pt idx="875">
                  <c:v>44770</c:v>
                </c:pt>
                <c:pt idx="876">
                  <c:v>44769</c:v>
                </c:pt>
                <c:pt idx="877">
                  <c:v>44768</c:v>
                </c:pt>
                <c:pt idx="878">
                  <c:v>44767</c:v>
                </c:pt>
                <c:pt idx="879">
                  <c:v>44764</c:v>
                </c:pt>
                <c:pt idx="880">
                  <c:v>44763</c:v>
                </c:pt>
                <c:pt idx="881">
                  <c:v>44762</c:v>
                </c:pt>
                <c:pt idx="882">
                  <c:v>44761</c:v>
                </c:pt>
                <c:pt idx="883">
                  <c:v>44760</c:v>
                </c:pt>
                <c:pt idx="884">
                  <c:v>44757</c:v>
                </c:pt>
                <c:pt idx="885">
                  <c:v>44756</c:v>
                </c:pt>
                <c:pt idx="886">
                  <c:v>44755</c:v>
                </c:pt>
                <c:pt idx="887">
                  <c:v>44754</c:v>
                </c:pt>
                <c:pt idx="888">
                  <c:v>44753</c:v>
                </c:pt>
                <c:pt idx="889">
                  <c:v>44750</c:v>
                </c:pt>
                <c:pt idx="890">
                  <c:v>44749</c:v>
                </c:pt>
                <c:pt idx="891">
                  <c:v>44748</c:v>
                </c:pt>
                <c:pt idx="892">
                  <c:v>44747</c:v>
                </c:pt>
                <c:pt idx="893">
                  <c:v>44743</c:v>
                </c:pt>
                <c:pt idx="894">
                  <c:v>44742</c:v>
                </c:pt>
                <c:pt idx="895">
                  <c:v>44741</c:v>
                </c:pt>
                <c:pt idx="896">
                  <c:v>44740</c:v>
                </c:pt>
                <c:pt idx="897">
                  <c:v>44739</c:v>
                </c:pt>
                <c:pt idx="898">
                  <c:v>44736</c:v>
                </c:pt>
                <c:pt idx="899">
                  <c:v>44735</c:v>
                </c:pt>
                <c:pt idx="900">
                  <c:v>44734</c:v>
                </c:pt>
                <c:pt idx="901">
                  <c:v>44733</c:v>
                </c:pt>
                <c:pt idx="902">
                  <c:v>44729</c:v>
                </c:pt>
                <c:pt idx="903">
                  <c:v>44728</c:v>
                </c:pt>
                <c:pt idx="904">
                  <c:v>44727</c:v>
                </c:pt>
                <c:pt idx="905">
                  <c:v>44726</c:v>
                </c:pt>
                <c:pt idx="906">
                  <c:v>44725</c:v>
                </c:pt>
                <c:pt idx="907">
                  <c:v>44722</c:v>
                </c:pt>
                <c:pt idx="908">
                  <c:v>44721</c:v>
                </c:pt>
                <c:pt idx="909">
                  <c:v>44720</c:v>
                </c:pt>
                <c:pt idx="910">
                  <c:v>44719</c:v>
                </c:pt>
                <c:pt idx="911">
                  <c:v>44718</c:v>
                </c:pt>
                <c:pt idx="912">
                  <c:v>44715</c:v>
                </c:pt>
                <c:pt idx="913">
                  <c:v>44714</c:v>
                </c:pt>
                <c:pt idx="914">
                  <c:v>44713</c:v>
                </c:pt>
                <c:pt idx="915">
                  <c:v>44712</c:v>
                </c:pt>
                <c:pt idx="916">
                  <c:v>44708</c:v>
                </c:pt>
                <c:pt idx="917">
                  <c:v>44707</c:v>
                </c:pt>
                <c:pt idx="918">
                  <c:v>44706</c:v>
                </c:pt>
                <c:pt idx="919">
                  <c:v>44705</c:v>
                </c:pt>
                <c:pt idx="920">
                  <c:v>44704</c:v>
                </c:pt>
                <c:pt idx="921">
                  <c:v>44701</c:v>
                </c:pt>
                <c:pt idx="922">
                  <c:v>44700</c:v>
                </c:pt>
                <c:pt idx="923">
                  <c:v>44699</c:v>
                </c:pt>
                <c:pt idx="924">
                  <c:v>44698</c:v>
                </c:pt>
                <c:pt idx="925">
                  <c:v>44697</c:v>
                </c:pt>
                <c:pt idx="926">
                  <c:v>44694</c:v>
                </c:pt>
                <c:pt idx="927">
                  <c:v>44693</c:v>
                </c:pt>
                <c:pt idx="928">
                  <c:v>44692</c:v>
                </c:pt>
                <c:pt idx="929">
                  <c:v>44691</c:v>
                </c:pt>
                <c:pt idx="930">
                  <c:v>44690</c:v>
                </c:pt>
                <c:pt idx="931">
                  <c:v>44687</c:v>
                </c:pt>
                <c:pt idx="932">
                  <c:v>44686</c:v>
                </c:pt>
                <c:pt idx="933">
                  <c:v>44685</c:v>
                </c:pt>
                <c:pt idx="934">
                  <c:v>44684</c:v>
                </c:pt>
                <c:pt idx="935">
                  <c:v>44683</c:v>
                </c:pt>
                <c:pt idx="936">
                  <c:v>44680</c:v>
                </c:pt>
                <c:pt idx="937">
                  <c:v>44679</c:v>
                </c:pt>
                <c:pt idx="938">
                  <c:v>44678</c:v>
                </c:pt>
                <c:pt idx="939">
                  <c:v>44677</c:v>
                </c:pt>
                <c:pt idx="940">
                  <c:v>44676</c:v>
                </c:pt>
                <c:pt idx="941">
                  <c:v>44673</c:v>
                </c:pt>
                <c:pt idx="942">
                  <c:v>44672</c:v>
                </c:pt>
                <c:pt idx="943">
                  <c:v>44671</c:v>
                </c:pt>
                <c:pt idx="944">
                  <c:v>44670</c:v>
                </c:pt>
                <c:pt idx="945">
                  <c:v>44669</c:v>
                </c:pt>
                <c:pt idx="946">
                  <c:v>44665</c:v>
                </c:pt>
                <c:pt idx="947">
                  <c:v>44664</c:v>
                </c:pt>
                <c:pt idx="948">
                  <c:v>44663</c:v>
                </c:pt>
                <c:pt idx="949">
                  <c:v>44662</c:v>
                </c:pt>
                <c:pt idx="950">
                  <c:v>44659</c:v>
                </c:pt>
                <c:pt idx="951">
                  <c:v>44658</c:v>
                </c:pt>
                <c:pt idx="952">
                  <c:v>44657</c:v>
                </c:pt>
                <c:pt idx="953">
                  <c:v>44656</c:v>
                </c:pt>
                <c:pt idx="954">
                  <c:v>44655</c:v>
                </c:pt>
                <c:pt idx="955">
                  <c:v>44652</c:v>
                </c:pt>
                <c:pt idx="956">
                  <c:v>44651</c:v>
                </c:pt>
                <c:pt idx="957">
                  <c:v>44650</c:v>
                </c:pt>
                <c:pt idx="958">
                  <c:v>44649</c:v>
                </c:pt>
                <c:pt idx="959">
                  <c:v>44648</c:v>
                </c:pt>
                <c:pt idx="960">
                  <c:v>44645</c:v>
                </c:pt>
                <c:pt idx="961">
                  <c:v>44644</c:v>
                </c:pt>
                <c:pt idx="962">
                  <c:v>44643</c:v>
                </c:pt>
                <c:pt idx="963">
                  <c:v>44642</c:v>
                </c:pt>
                <c:pt idx="964">
                  <c:v>44641</c:v>
                </c:pt>
                <c:pt idx="965">
                  <c:v>44638</c:v>
                </c:pt>
                <c:pt idx="966">
                  <c:v>44637</c:v>
                </c:pt>
                <c:pt idx="967">
                  <c:v>44636</c:v>
                </c:pt>
                <c:pt idx="968">
                  <c:v>44635</c:v>
                </c:pt>
                <c:pt idx="969">
                  <c:v>44634</c:v>
                </c:pt>
                <c:pt idx="970">
                  <c:v>44631</c:v>
                </c:pt>
                <c:pt idx="971">
                  <c:v>44630</c:v>
                </c:pt>
                <c:pt idx="972">
                  <c:v>44629</c:v>
                </c:pt>
                <c:pt idx="973">
                  <c:v>44628</c:v>
                </c:pt>
                <c:pt idx="974">
                  <c:v>44627</c:v>
                </c:pt>
                <c:pt idx="975">
                  <c:v>44624</c:v>
                </c:pt>
                <c:pt idx="976">
                  <c:v>44623</c:v>
                </c:pt>
                <c:pt idx="977">
                  <c:v>44622</c:v>
                </c:pt>
                <c:pt idx="978">
                  <c:v>44621</c:v>
                </c:pt>
                <c:pt idx="979">
                  <c:v>44620</c:v>
                </c:pt>
                <c:pt idx="980">
                  <c:v>44617</c:v>
                </c:pt>
                <c:pt idx="981">
                  <c:v>44616</c:v>
                </c:pt>
                <c:pt idx="982">
                  <c:v>44615</c:v>
                </c:pt>
                <c:pt idx="983">
                  <c:v>44614</c:v>
                </c:pt>
                <c:pt idx="984">
                  <c:v>44610</c:v>
                </c:pt>
                <c:pt idx="985">
                  <c:v>44609</c:v>
                </c:pt>
                <c:pt idx="986">
                  <c:v>44608</c:v>
                </c:pt>
                <c:pt idx="987">
                  <c:v>44607</c:v>
                </c:pt>
                <c:pt idx="988">
                  <c:v>44606</c:v>
                </c:pt>
                <c:pt idx="989">
                  <c:v>44603</c:v>
                </c:pt>
                <c:pt idx="990">
                  <c:v>44602</c:v>
                </c:pt>
                <c:pt idx="991">
                  <c:v>44601</c:v>
                </c:pt>
                <c:pt idx="992">
                  <c:v>44600</c:v>
                </c:pt>
                <c:pt idx="993">
                  <c:v>44599</c:v>
                </c:pt>
                <c:pt idx="994">
                  <c:v>44596</c:v>
                </c:pt>
                <c:pt idx="995">
                  <c:v>44595</c:v>
                </c:pt>
                <c:pt idx="996">
                  <c:v>44594</c:v>
                </c:pt>
                <c:pt idx="997">
                  <c:v>44593</c:v>
                </c:pt>
                <c:pt idx="998">
                  <c:v>44592</c:v>
                </c:pt>
                <c:pt idx="999">
                  <c:v>44589</c:v>
                </c:pt>
                <c:pt idx="1000">
                  <c:v>44588</c:v>
                </c:pt>
                <c:pt idx="1001">
                  <c:v>44587</c:v>
                </c:pt>
                <c:pt idx="1002">
                  <c:v>44586</c:v>
                </c:pt>
                <c:pt idx="1003">
                  <c:v>44585</c:v>
                </c:pt>
                <c:pt idx="1004">
                  <c:v>44582</c:v>
                </c:pt>
                <c:pt idx="1005">
                  <c:v>44581</c:v>
                </c:pt>
                <c:pt idx="1006">
                  <c:v>44580</c:v>
                </c:pt>
                <c:pt idx="1007">
                  <c:v>44579</c:v>
                </c:pt>
                <c:pt idx="1008">
                  <c:v>44575</c:v>
                </c:pt>
                <c:pt idx="1009">
                  <c:v>44574</c:v>
                </c:pt>
                <c:pt idx="1010">
                  <c:v>44573</c:v>
                </c:pt>
                <c:pt idx="1011">
                  <c:v>44572</c:v>
                </c:pt>
                <c:pt idx="1012">
                  <c:v>44571</c:v>
                </c:pt>
                <c:pt idx="1013">
                  <c:v>44568</c:v>
                </c:pt>
                <c:pt idx="1014">
                  <c:v>44567</c:v>
                </c:pt>
                <c:pt idx="1015">
                  <c:v>44566</c:v>
                </c:pt>
                <c:pt idx="1016">
                  <c:v>44565</c:v>
                </c:pt>
                <c:pt idx="1017">
                  <c:v>44564</c:v>
                </c:pt>
                <c:pt idx="1018">
                  <c:v>44561</c:v>
                </c:pt>
                <c:pt idx="1019">
                  <c:v>44560</c:v>
                </c:pt>
                <c:pt idx="1020">
                  <c:v>44559</c:v>
                </c:pt>
                <c:pt idx="1021">
                  <c:v>44558</c:v>
                </c:pt>
                <c:pt idx="1022">
                  <c:v>44557</c:v>
                </c:pt>
                <c:pt idx="1023">
                  <c:v>44553</c:v>
                </c:pt>
                <c:pt idx="1024">
                  <c:v>44552</c:v>
                </c:pt>
                <c:pt idx="1025">
                  <c:v>44551</c:v>
                </c:pt>
                <c:pt idx="1026">
                  <c:v>44550</c:v>
                </c:pt>
                <c:pt idx="1027">
                  <c:v>44547</c:v>
                </c:pt>
                <c:pt idx="1028">
                  <c:v>44546</c:v>
                </c:pt>
                <c:pt idx="1029">
                  <c:v>44545</c:v>
                </c:pt>
                <c:pt idx="1030">
                  <c:v>44544</c:v>
                </c:pt>
                <c:pt idx="1031">
                  <c:v>44543</c:v>
                </c:pt>
                <c:pt idx="1032">
                  <c:v>44540</c:v>
                </c:pt>
                <c:pt idx="1033">
                  <c:v>44539</c:v>
                </c:pt>
                <c:pt idx="1034">
                  <c:v>44538</c:v>
                </c:pt>
                <c:pt idx="1035">
                  <c:v>44537</c:v>
                </c:pt>
                <c:pt idx="1036">
                  <c:v>44536</c:v>
                </c:pt>
                <c:pt idx="1037">
                  <c:v>44533</c:v>
                </c:pt>
                <c:pt idx="1038">
                  <c:v>44532</c:v>
                </c:pt>
                <c:pt idx="1039">
                  <c:v>44531</c:v>
                </c:pt>
                <c:pt idx="1040">
                  <c:v>44530</c:v>
                </c:pt>
                <c:pt idx="1041">
                  <c:v>44529</c:v>
                </c:pt>
                <c:pt idx="1042">
                  <c:v>44526</c:v>
                </c:pt>
                <c:pt idx="1043">
                  <c:v>44524</c:v>
                </c:pt>
                <c:pt idx="1044">
                  <c:v>44523</c:v>
                </c:pt>
                <c:pt idx="1045">
                  <c:v>44522</c:v>
                </c:pt>
                <c:pt idx="1046">
                  <c:v>44519</c:v>
                </c:pt>
                <c:pt idx="1047">
                  <c:v>44518</c:v>
                </c:pt>
                <c:pt idx="1048">
                  <c:v>44517</c:v>
                </c:pt>
                <c:pt idx="1049">
                  <c:v>44516</c:v>
                </c:pt>
                <c:pt idx="1050">
                  <c:v>44515</c:v>
                </c:pt>
                <c:pt idx="1051">
                  <c:v>44512</c:v>
                </c:pt>
                <c:pt idx="1052">
                  <c:v>44511</c:v>
                </c:pt>
                <c:pt idx="1053">
                  <c:v>44510</c:v>
                </c:pt>
                <c:pt idx="1054">
                  <c:v>44509</c:v>
                </c:pt>
                <c:pt idx="1055">
                  <c:v>44508</c:v>
                </c:pt>
                <c:pt idx="1056">
                  <c:v>44505</c:v>
                </c:pt>
                <c:pt idx="1057">
                  <c:v>44504</c:v>
                </c:pt>
                <c:pt idx="1058">
                  <c:v>44503</c:v>
                </c:pt>
                <c:pt idx="1059">
                  <c:v>44502</c:v>
                </c:pt>
                <c:pt idx="1060">
                  <c:v>44501</c:v>
                </c:pt>
                <c:pt idx="1061">
                  <c:v>44498</c:v>
                </c:pt>
                <c:pt idx="1062">
                  <c:v>44497</c:v>
                </c:pt>
                <c:pt idx="1063">
                  <c:v>44496</c:v>
                </c:pt>
                <c:pt idx="1064">
                  <c:v>44495</c:v>
                </c:pt>
                <c:pt idx="1065">
                  <c:v>44494</c:v>
                </c:pt>
                <c:pt idx="1066">
                  <c:v>44491</c:v>
                </c:pt>
                <c:pt idx="1067">
                  <c:v>44490</c:v>
                </c:pt>
                <c:pt idx="1068">
                  <c:v>44489</c:v>
                </c:pt>
                <c:pt idx="1069">
                  <c:v>44488</c:v>
                </c:pt>
                <c:pt idx="1070">
                  <c:v>44487</c:v>
                </c:pt>
                <c:pt idx="1071">
                  <c:v>44484</c:v>
                </c:pt>
                <c:pt idx="1072">
                  <c:v>44483</c:v>
                </c:pt>
                <c:pt idx="1073">
                  <c:v>44482</c:v>
                </c:pt>
                <c:pt idx="1074">
                  <c:v>44481</c:v>
                </c:pt>
                <c:pt idx="1075">
                  <c:v>44480</c:v>
                </c:pt>
                <c:pt idx="1076">
                  <c:v>44477</c:v>
                </c:pt>
                <c:pt idx="1077">
                  <c:v>44476</c:v>
                </c:pt>
                <c:pt idx="1078">
                  <c:v>44475</c:v>
                </c:pt>
                <c:pt idx="1079">
                  <c:v>44474</c:v>
                </c:pt>
                <c:pt idx="1080">
                  <c:v>44473</c:v>
                </c:pt>
                <c:pt idx="1081">
                  <c:v>44470</c:v>
                </c:pt>
                <c:pt idx="1082">
                  <c:v>44469</c:v>
                </c:pt>
                <c:pt idx="1083">
                  <c:v>44468</c:v>
                </c:pt>
                <c:pt idx="1084">
                  <c:v>44467</c:v>
                </c:pt>
                <c:pt idx="1085">
                  <c:v>44466</c:v>
                </c:pt>
                <c:pt idx="1086">
                  <c:v>44463</c:v>
                </c:pt>
                <c:pt idx="1087">
                  <c:v>44462</c:v>
                </c:pt>
                <c:pt idx="1088">
                  <c:v>44461</c:v>
                </c:pt>
                <c:pt idx="1089">
                  <c:v>44460</c:v>
                </c:pt>
                <c:pt idx="1090">
                  <c:v>44459</c:v>
                </c:pt>
                <c:pt idx="1091">
                  <c:v>44456</c:v>
                </c:pt>
                <c:pt idx="1092">
                  <c:v>44455</c:v>
                </c:pt>
                <c:pt idx="1093">
                  <c:v>44454</c:v>
                </c:pt>
                <c:pt idx="1094">
                  <c:v>44453</c:v>
                </c:pt>
                <c:pt idx="1095">
                  <c:v>44452</c:v>
                </c:pt>
                <c:pt idx="1096">
                  <c:v>44449</c:v>
                </c:pt>
                <c:pt idx="1097">
                  <c:v>44448</c:v>
                </c:pt>
                <c:pt idx="1098">
                  <c:v>44447</c:v>
                </c:pt>
                <c:pt idx="1099">
                  <c:v>44446</c:v>
                </c:pt>
                <c:pt idx="1100">
                  <c:v>44442</c:v>
                </c:pt>
                <c:pt idx="1101">
                  <c:v>44441</c:v>
                </c:pt>
                <c:pt idx="1102">
                  <c:v>44440</c:v>
                </c:pt>
                <c:pt idx="1103">
                  <c:v>44439</c:v>
                </c:pt>
                <c:pt idx="1104">
                  <c:v>44438</c:v>
                </c:pt>
                <c:pt idx="1105">
                  <c:v>44435</c:v>
                </c:pt>
                <c:pt idx="1106">
                  <c:v>44434</c:v>
                </c:pt>
                <c:pt idx="1107">
                  <c:v>44433</c:v>
                </c:pt>
                <c:pt idx="1108">
                  <c:v>44432</c:v>
                </c:pt>
                <c:pt idx="1109">
                  <c:v>44431</c:v>
                </c:pt>
                <c:pt idx="1110">
                  <c:v>44428</c:v>
                </c:pt>
                <c:pt idx="1111">
                  <c:v>44427</c:v>
                </c:pt>
                <c:pt idx="1112">
                  <c:v>44426</c:v>
                </c:pt>
                <c:pt idx="1113">
                  <c:v>44425</c:v>
                </c:pt>
                <c:pt idx="1114">
                  <c:v>44424</c:v>
                </c:pt>
                <c:pt idx="1115">
                  <c:v>44421</c:v>
                </c:pt>
                <c:pt idx="1116">
                  <c:v>44420</c:v>
                </c:pt>
                <c:pt idx="1117">
                  <c:v>44419</c:v>
                </c:pt>
                <c:pt idx="1118">
                  <c:v>44418</c:v>
                </c:pt>
                <c:pt idx="1119">
                  <c:v>44417</c:v>
                </c:pt>
                <c:pt idx="1120">
                  <c:v>44414</c:v>
                </c:pt>
                <c:pt idx="1121">
                  <c:v>44413</c:v>
                </c:pt>
                <c:pt idx="1122">
                  <c:v>44412</c:v>
                </c:pt>
                <c:pt idx="1123">
                  <c:v>44411</c:v>
                </c:pt>
                <c:pt idx="1124">
                  <c:v>44410</c:v>
                </c:pt>
                <c:pt idx="1125">
                  <c:v>44407</c:v>
                </c:pt>
                <c:pt idx="1126">
                  <c:v>44406</c:v>
                </c:pt>
                <c:pt idx="1127">
                  <c:v>44405</c:v>
                </c:pt>
                <c:pt idx="1128">
                  <c:v>44404</c:v>
                </c:pt>
                <c:pt idx="1129">
                  <c:v>44403</c:v>
                </c:pt>
                <c:pt idx="1130">
                  <c:v>44400</c:v>
                </c:pt>
                <c:pt idx="1131">
                  <c:v>44399</c:v>
                </c:pt>
                <c:pt idx="1132">
                  <c:v>44398</c:v>
                </c:pt>
                <c:pt idx="1133">
                  <c:v>44397</c:v>
                </c:pt>
                <c:pt idx="1134">
                  <c:v>44396</c:v>
                </c:pt>
                <c:pt idx="1135">
                  <c:v>44393</c:v>
                </c:pt>
                <c:pt idx="1136">
                  <c:v>44392</c:v>
                </c:pt>
                <c:pt idx="1137">
                  <c:v>44391</c:v>
                </c:pt>
                <c:pt idx="1138">
                  <c:v>44390</c:v>
                </c:pt>
                <c:pt idx="1139">
                  <c:v>44389</c:v>
                </c:pt>
                <c:pt idx="1140">
                  <c:v>44386</c:v>
                </c:pt>
                <c:pt idx="1141">
                  <c:v>44385</c:v>
                </c:pt>
                <c:pt idx="1142">
                  <c:v>44384</c:v>
                </c:pt>
                <c:pt idx="1143">
                  <c:v>44383</c:v>
                </c:pt>
                <c:pt idx="1144">
                  <c:v>44379</c:v>
                </c:pt>
                <c:pt idx="1145">
                  <c:v>44378</c:v>
                </c:pt>
                <c:pt idx="1146">
                  <c:v>44377</c:v>
                </c:pt>
                <c:pt idx="1147">
                  <c:v>44376</c:v>
                </c:pt>
                <c:pt idx="1148">
                  <c:v>44375</c:v>
                </c:pt>
                <c:pt idx="1149">
                  <c:v>44372</c:v>
                </c:pt>
                <c:pt idx="1150">
                  <c:v>44371</c:v>
                </c:pt>
                <c:pt idx="1151">
                  <c:v>44370</c:v>
                </c:pt>
                <c:pt idx="1152">
                  <c:v>44369</c:v>
                </c:pt>
                <c:pt idx="1153">
                  <c:v>44368</c:v>
                </c:pt>
                <c:pt idx="1154">
                  <c:v>44365</c:v>
                </c:pt>
                <c:pt idx="1155">
                  <c:v>44364</c:v>
                </c:pt>
                <c:pt idx="1156">
                  <c:v>44363</c:v>
                </c:pt>
                <c:pt idx="1157">
                  <c:v>44362</c:v>
                </c:pt>
                <c:pt idx="1158">
                  <c:v>44361</c:v>
                </c:pt>
                <c:pt idx="1159">
                  <c:v>44358</c:v>
                </c:pt>
                <c:pt idx="1160">
                  <c:v>44357</c:v>
                </c:pt>
                <c:pt idx="1161">
                  <c:v>44356</c:v>
                </c:pt>
                <c:pt idx="1162">
                  <c:v>44355</c:v>
                </c:pt>
                <c:pt idx="1163">
                  <c:v>44354</c:v>
                </c:pt>
                <c:pt idx="1164">
                  <c:v>44351</c:v>
                </c:pt>
                <c:pt idx="1165">
                  <c:v>44350</c:v>
                </c:pt>
                <c:pt idx="1166">
                  <c:v>44349</c:v>
                </c:pt>
                <c:pt idx="1167">
                  <c:v>44348</c:v>
                </c:pt>
                <c:pt idx="1168">
                  <c:v>44344</c:v>
                </c:pt>
                <c:pt idx="1169">
                  <c:v>44343</c:v>
                </c:pt>
                <c:pt idx="1170">
                  <c:v>44342</c:v>
                </c:pt>
                <c:pt idx="1171">
                  <c:v>44341</c:v>
                </c:pt>
                <c:pt idx="1172">
                  <c:v>44340</c:v>
                </c:pt>
                <c:pt idx="1173">
                  <c:v>44337</c:v>
                </c:pt>
                <c:pt idx="1174">
                  <c:v>44336</c:v>
                </c:pt>
                <c:pt idx="1175">
                  <c:v>44335</c:v>
                </c:pt>
                <c:pt idx="1176">
                  <c:v>44334</c:v>
                </c:pt>
                <c:pt idx="1177">
                  <c:v>44333</c:v>
                </c:pt>
                <c:pt idx="1178">
                  <c:v>44330</c:v>
                </c:pt>
                <c:pt idx="1179">
                  <c:v>44329</c:v>
                </c:pt>
                <c:pt idx="1180">
                  <c:v>44328</c:v>
                </c:pt>
                <c:pt idx="1181">
                  <c:v>44327</c:v>
                </c:pt>
                <c:pt idx="1182">
                  <c:v>44326</c:v>
                </c:pt>
                <c:pt idx="1183">
                  <c:v>44323</c:v>
                </c:pt>
                <c:pt idx="1184">
                  <c:v>44322</c:v>
                </c:pt>
                <c:pt idx="1185">
                  <c:v>44321</c:v>
                </c:pt>
                <c:pt idx="1186">
                  <c:v>44320</c:v>
                </c:pt>
                <c:pt idx="1187">
                  <c:v>44319</c:v>
                </c:pt>
                <c:pt idx="1188">
                  <c:v>44316</c:v>
                </c:pt>
                <c:pt idx="1189">
                  <c:v>44315</c:v>
                </c:pt>
                <c:pt idx="1190">
                  <c:v>44314</c:v>
                </c:pt>
                <c:pt idx="1191">
                  <c:v>44313</c:v>
                </c:pt>
                <c:pt idx="1192">
                  <c:v>44312</c:v>
                </c:pt>
                <c:pt idx="1193">
                  <c:v>44309</c:v>
                </c:pt>
                <c:pt idx="1194">
                  <c:v>44308</c:v>
                </c:pt>
                <c:pt idx="1195">
                  <c:v>44307</c:v>
                </c:pt>
                <c:pt idx="1196">
                  <c:v>44306</c:v>
                </c:pt>
                <c:pt idx="1197">
                  <c:v>44305</c:v>
                </c:pt>
                <c:pt idx="1198">
                  <c:v>44302</c:v>
                </c:pt>
                <c:pt idx="1199">
                  <c:v>44301</c:v>
                </c:pt>
                <c:pt idx="1200">
                  <c:v>44300</c:v>
                </c:pt>
                <c:pt idx="1201">
                  <c:v>44299</c:v>
                </c:pt>
                <c:pt idx="1202">
                  <c:v>44298</c:v>
                </c:pt>
                <c:pt idx="1203">
                  <c:v>44295</c:v>
                </c:pt>
                <c:pt idx="1204">
                  <c:v>44294</c:v>
                </c:pt>
                <c:pt idx="1205">
                  <c:v>44293</c:v>
                </c:pt>
                <c:pt idx="1206">
                  <c:v>44292</c:v>
                </c:pt>
                <c:pt idx="1207">
                  <c:v>44291</c:v>
                </c:pt>
                <c:pt idx="1208">
                  <c:v>44287</c:v>
                </c:pt>
                <c:pt idx="1209">
                  <c:v>44286</c:v>
                </c:pt>
                <c:pt idx="1210">
                  <c:v>44285</c:v>
                </c:pt>
                <c:pt idx="1211">
                  <c:v>44284</c:v>
                </c:pt>
                <c:pt idx="1212">
                  <c:v>44281</c:v>
                </c:pt>
                <c:pt idx="1213">
                  <c:v>44280</c:v>
                </c:pt>
                <c:pt idx="1214">
                  <c:v>44279</c:v>
                </c:pt>
                <c:pt idx="1215">
                  <c:v>44278</c:v>
                </c:pt>
                <c:pt idx="1216">
                  <c:v>44277</c:v>
                </c:pt>
                <c:pt idx="1217">
                  <c:v>44274</c:v>
                </c:pt>
                <c:pt idx="1218">
                  <c:v>44273</c:v>
                </c:pt>
                <c:pt idx="1219">
                  <c:v>44272</c:v>
                </c:pt>
                <c:pt idx="1220">
                  <c:v>44271</c:v>
                </c:pt>
                <c:pt idx="1221">
                  <c:v>44270</c:v>
                </c:pt>
                <c:pt idx="1222">
                  <c:v>44267</c:v>
                </c:pt>
                <c:pt idx="1223">
                  <c:v>44266</c:v>
                </c:pt>
                <c:pt idx="1224">
                  <c:v>44265</c:v>
                </c:pt>
                <c:pt idx="1225">
                  <c:v>44264</c:v>
                </c:pt>
                <c:pt idx="1226">
                  <c:v>44263</c:v>
                </c:pt>
                <c:pt idx="1227">
                  <c:v>44260</c:v>
                </c:pt>
                <c:pt idx="1228">
                  <c:v>44259</c:v>
                </c:pt>
                <c:pt idx="1229">
                  <c:v>44258</c:v>
                </c:pt>
                <c:pt idx="1230">
                  <c:v>44257</c:v>
                </c:pt>
                <c:pt idx="1231">
                  <c:v>44256</c:v>
                </c:pt>
                <c:pt idx="1232">
                  <c:v>44253</c:v>
                </c:pt>
                <c:pt idx="1233">
                  <c:v>44252</c:v>
                </c:pt>
                <c:pt idx="1234">
                  <c:v>44251</c:v>
                </c:pt>
                <c:pt idx="1235">
                  <c:v>44250</c:v>
                </c:pt>
                <c:pt idx="1236">
                  <c:v>44249</c:v>
                </c:pt>
                <c:pt idx="1237">
                  <c:v>44246</c:v>
                </c:pt>
                <c:pt idx="1238">
                  <c:v>44245</c:v>
                </c:pt>
                <c:pt idx="1239">
                  <c:v>44244</c:v>
                </c:pt>
                <c:pt idx="1240">
                  <c:v>44243</c:v>
                </c:pt>
                <c:pt idx="1241">
                  <c:v>44239</c:v>
                </c:pt>
                <c:pt idx="1242">
                  <c:v>44238</c:v>
                </c:pt>
                <c:pt idx="1243">
                  <c:v>44237</c:v>
                </c:pt>
                <c:pt idx="1244">
                  <c:v>44236</c:v>
                </c:pt>
                <c:pt idx="1245">
                  <c:v>44235</c:v>
                </c:pt>
                <c:pt idx="1246">
                  <c:v>44232</c:v>
                </c:pt>
                <c:pt idx="1247">
                  <c:v>44231</c:v>
                </c:pt>
                <c:pt idx="1248">
                  <c:v>44230</c:v>
                </c:pt>
                <c:pt idx="1249">
                  <c:v>44229</c:v>
                </c:pt>
                <c:pt idx="1250">
                  <c:v>44228</c:v>
                </c:pt>
                <c:pt idx="1251">
                  <c:v>44225</c:v>
                </c:pt>
                <c:pt idx="1252">
                  <c:v>44224</c:v>
                </c:pt>
              </c:numCache>
            </c:numRef>
          </c:cat>
          <c:val>
            <c:numRef>
              <c:f>'Share Price Performance'!$BF$3:$BF$1255</c:f>
              <c:numCache>
                <c:formatCode>0.00%</c:formatCode>
                <c:ptCount val="1253"/>
                <c:pt idx="0">
                  <c:v>0.19768867098581697</c:v>
                </c:pt>
                <c:pt idx="1">
                  <c:v>0.20031518122920675</c:v>
                </c:pt>
                <c:pt idx="2">
                  <c:v>0.19103484503589557</c:v>
                </c:pt>
                <c:pt idx="3">
                  <c:v>0.19558746279110492</c:v>
                </c:pt>
                <c:pt idx="4">
                  <c:v>0.19646296620556819</c:v>
                </c:pt>
                <c:pt idx="5">
                  <c:v>0.21747504815268784</c:v>
                </c:pt>
                <c:pt idx="6">
                  <c:v>0.22360357205393094</c:v>
                </c:pt>
                <c:pt idx="7">
                  <c:v>0.21274732971458599</c:v>
                </c:pt>
                <c:pt idx="8">
                  <c:v>0.21729994746979509</c:v>
                </c:pt>
                <c:pt idx="9">
                  <c:v>0.20819471195937667</c:v>
                </c:pt>
                <c:pt idx="10">
                  <c:v>0.20224128874102604</c:v>
                </c:pt>
                <c:pt idx="11">
                  <c:v>0.18122920679390639</c:v>
                </c:pt>
                <c:pt idx="12">
                  <c:v>0.18508142181754522</c:v>
                </c:pt>
                <c:pt idx="13">
                  <c:v>0.16862195762563467</c:v>
                </c:pt>
                <c:pt idx="14">
                  <c:v>0.18735773069514977</c:v>
                </c:pt>
                <c:pt idx="15">
                  <c:v>0.19471195937664165</c:v>
                </c:pt>
                <c:pt idx="16">
                  <c:v>0.20381719488706007</c:v>
                </c:pt>
                <c:pt idx="17">
                  <c:v>0.20766940991069865</c:v>
                </c:pt>
                <c:pt idx="18">
                  <c:v>0.22360357205393094</c:v>
                </c:pt>
                <c:pt idx="19">
                  <c:v>0.21817545088425835</c:v>
                </c:pt>
                <c:pt idx="20">
                  <c:v>0.20574330239887936</c:v>
                </c:pt>
                <c:pt idx="21">
                  <c:v>0.23148310278410084</c:v>
                </c:pt>
                <c:pt idx="22">
                  <c:v>0.22658028366310626</c:v>
                </c:pt>
                <c:pt idx="23">
                  <c:v>0.22412887410260895</c:v>
                </c:pt>
                <c:pt idx="24">
                  <c:v>0.22920679390649629</c:v>
                </c:pt>
                <c:pt idx="25">
                  <c:v>0.23393451234459814</c:v>
                </c:pt>
                <c:pt idx="26">
                  <c:v>0.24303974785501656</c:v>
                </c:pt>
                <c:pt idx="27">
                  <c:v>0.24093853966030476</c:v>
                </c:pt>
                <c:pt idx="28">
                  <c:v>0.23358431097881288</c:v>
                </c:pt>
                <c:pt idx="29">
                  <c:v>0.23901243214848547</c:v>
                </c:pt>
                <c:pt idx="30">
                  <c:v>0.24216424444055329</c:v>
                </c:pt>
                <c:pt idx="31">
                  <c:v>0.25529679565750302</c:v>
                </c:pt>
                <c:pt idx="32">
                  <c:v>0.28769042199264588</c:v>
                </c:pt>
                <c:pt idx="33">
                  <c:v>0.25949921204692711</c:v>
                </c:pt>
                <c:pt idx="34">
                  <c:v>0.25984941341271239</c:v>
                </c:pt>
                <c:pt idx="35">
                  <c:v>0.24794256697601114</c:v>
                </c:pt>
                <c:pt idx="36">
                  <c:v>0.25389599019436176</c:v>
                </c:pt>
                <c:pt idx="37">
                  <c:v>0.2675538434599895</c:v>
                </c:pt>
                <c:pt idx="38">
                  <c:v>0.26457713185081422</c:v>
                </c:pt>
                <c:pt idx="39">
                  <c:v>0.26125021887585365</c:v>
                </c:pt>
                <c:pt idx="40">
                  <c:v>0.22465417615128697</c:v>
                </c:pt>
                <c:pt idx="41">
                  <c:v>0.2346349150761689</c:v>
                </c:pt>
                <c:pt idx="42">
                  <c:v>0.19050954298721756</c:v>
                </c:pt>
                <c:pt idx="43">
                  <c:v>0.18770793206093503</c:v>
                </c:pt>
                <c:pt idx="44">
                  <c:v>0.18000350201365786</c:v>
                </c:pt>
                <c:pt idx="45">
                  <c:v>0.19173524776746634</c:v>
                </c:pt>
                <c:pt idx="46">
                  <c:v>0.20259149010681154</c:v>
                </c:pt>
                <c:pt idx="47">
                  <c:v>0.23288390824724212</c:v>
                </c:pt>
                <c:pt idx="48">
                  <c:v>0.21064612151987394</c:v>
                </c:pt>
                <c:pt idx="49">
                  <c:v>0.20626860444755737</c:v>
                </c:pt>
                <c:pt idx="50">
                  <c:v>0.21134652425144471</c:v>
                </c:pt>
                <c:pt idx="51">
                  <c:v>0.18613202591490099</c:v>
                </c:pt>
                <c:pt idx="52">
                  <c:v>0.19348625459639288</c:v>
                </c:pt>
                <c:pt idx="53">
                  <c:v>0.173699877429522</c:v>
                </c:pt>
                <c:pt idx="54">
                  <c:v>0.15969182279810901</c:v>
                </c:pt>
                <c:pt idx="55">
                  <c:v>0.15181229206793909</c:v>
                </c:pt>
                <c:pt idx="56">
                  <c:v>0.15023638592190508</c:v>
                </c:pt>
                <c:pt idx="57">
                  <c:v>0.17334967606373675</c:v>
                </c:pt>
                <c:pt idx="58">
                  <c:v>0.15601470845736293</c:v>
                </c:pt>
                <c:pt idx="59">
                  <c:v>0.16844685694274217</c:v>
                </c:pt>
                <c:pt idx="60">
                  <c:v>0.1796533006478726</c:v>
                </c:pt>
                <c:pt idx="61">
                  <c:v>0.18052880406233587</c:v>
                </c:pt>
                <c:pt idx="62">
                  <c:v>0.18105410611101388</c:v>
                </c:pt>
                <c:pt idx="63">
                  <c:v>0.18490632113465247</c:v>
                </c:pt>
                <c:pt idx="64">
                  <c:v>0.1817545088425844</c:v>
                </c:pt>
                <c:pt idx="65">
                  <c:v>0.1864822272806865</c:v>
                </c:pt>
                <c:pt idx="66">
                  <c:v>0.17982840133076511</c:v>
                </c:pt>
                <c:pt idx="67">
                  <c:v>0.18052880406233587</c:v>
                </c:pt>
                <c:pt idx="68">
                  <c:v>0.2134477324461565</c:v>
                </c:pt>
                <c:pt idx="69">
                  <c:v>0.20241638942391879</c:v>
                </c:pt>
                <c:pt idx="70">
                  <c:v>0.16949746104009819</c:v>
                </c:pt>
                <c:pt idx="71">
                  <c:v>0.17037296445456143</c:v>
                </c:pt>
                <c:pt idx="72">
                  <c:v>0.16704605147960089</c:v>
                </c:pt>
                <c:pt idx="73">
                  <c:v>0.17842759586762386</c:v>
                </c:pt>
                <c:pt idx="74">
                  <c:v>0.17772719313605334</c:v>
                </c:pt>
                <c:pt idx="75">
                  <c:v>0.20591840308177212</c:v>
                </c:pt>
                <c:pt idx="76">
                  <c:v>0.19908947644895822</c:v>
                </c:pt>
                <c:pt idx="77">
                  <c:v>0.18508142181754522</c:v>
                </c:pt>
                <c:pt idx="78">
                  <c:v>0.15846611801786023</c:v>
                </c:pt>
                <c:pt idx="79">
                  <c:v>0.12309578007354231</c:v>
                </c:pt>
                <c:pt idx="80">
                  <c:v>0.14866047977587105</c:v>
                </c:pt>
                <c:pt idx="81">
                  <c:v>0.13657853265627731</c:v>
                </c:pt>
                <c:pt idx="82">
                  <c:v>0.13045000875503421</c:v>
                </c:pt>
                <c:pt idx="83">
                  <c:v>0.12922430397478543</c:v>
                </c:pt>
                <c:pt idx="84">
                  <c:v>0.12327088075643507</c:v>
                </c:pt>
                <c:pt idx="85">
                  <c:v>0.13255121694974623</c:v>
                </c:pt>
                <c:pt idx="86">
                  <c:v>0.11644195412362106</c:v>
                </c:pt>
                <c:pt idx="87">
                  <c:v>0.10190859744353004</c:v>
                </c:pt>
                <c:pt idx="88">
                  <c:v>0.11871826300122573</c:v>
                </c:pt>
                <c:pt idx="89">
                  <c:v>0.11801786026965509</c:v>
                </c:pt>
                <c:pt idx="90">
                  <c:v>0.1185431623183331</c:v>
                </c:pt>
                <c:pt idx="91">
                  <c:v>0.10173349676063741</c:v>
                </c:pt>
                <c:pt idx="92">
                  <c:v>0.11153913500262647</c:v>
                </c:pt>
                <c:pt idx="93">
                  <c:v>8.4223428471371084E-2</c:v>
                </c:pt>
                <c:pt idx="94">
                  <c:v>8.3172824374015061E-2</c:v>
                </c:pt>
                <c:pt idx="95">
                  <c:v>8.5974435300297733E-2</c:v>
                </c:pt>
                <c:pt idx="96">
                  <c:v>0.10488530905270534</c:v>
                </c:pt>
                <c:pt idx="97">
                  <c:v>8.7375240763439013E-2</c:v>
                </c:pt>
                <c:pt idx="98">
                  <c:v>9.2803361933111492E-2</c:v>
                </c:pt>
                <c:pt idx="99">
                  <c:v>9.4379268079145526E-2</c:v>
                </c:pt>
                <c:pt idx="100">
                  <c:v>0.10891262475923655</c:v>
                </c:pt>
                <c:pt idx="101">
                  <c:v>0.10400980563824196</c:v>
                </c:pt>
                <c:pt idx="102">
                  <c:v>9.6655576956750186E-2</c:v>
                </c:pt>
                <c:pt idx="103">
                  <c:v>9.8931885834354735E-2</c:v>
                </c:pt>
                <c:pt idx="104">
                  <c:v>9.8406583785676724E-2</c:v>
                </c:pt>
                <c:pt idx="105">
                  <c:v>0.11013832953948519</c:v>
                </c:pt>
                <c:pt idx="106">
                  <c:v>0.11696725617229907</c:v>
                </c:pt>
                <c:pt idx="107">
                  <c:v>0.11626685344072843</c:v>
                </c:pt>
                <c:pt idx="108">
                  <c:v>0.16547014533356685</c:v>
                </c:pt>
                <c:pt idx="109">
                  <c:v>0.15286289616529511</c:v>
                </c:pt>
                <c:pt idx="110">
                  <c:v>0.14323235860619868</c:v>
                </c:pt>
                <c:pt idx="111">
                  <c:v>0.14130625109437939</c:v>
                </c:pt>
                <c:pt idx="112">
                  <c:v>0.14725967431272977</c:v>
                </c:pt>
                <c:pt idx="113">
                  <c:v>0.13482752582735077</c:v>
                </c:pt>
                <c:pt idx="114">
                  <c:v>0.14060584836280865</c:v>
                </c:pt>
                <c:pt idx="115">
                  <c:v>0.12939940465767819</c:v>
                </c:pt>
                <c:pt idx="116">
                  <c:v>0.13938014358255987</c:v>
                </c:pt>
                <c:pt idx="117">
                  <c:v>0.20119068464367001</c:v>
                </c:pt>
                <c:pt idx="118">
                  <c:v>0.19348625459639288</c:v>
                </c:pt>
                <c:pt idx="119">
                  <c:v>0.21082122220276669</c:v>
                </c:pt>
                <c:pt idx="120">
                  <c:v>0.19103484503589557</c:v>
                </c:pt>
                <c:pt idx="121">
                  <c:v>0.18823323410961304</c:v>
                </c:pt>
                <c:pt idx="122">
                  <c:v>0.20311679215548931</c:v>
                </c:pt>
                <c:pt idx="123">
                  <c:v>0.2050428996673086</c:v>
                </c:pt>
                <c:pt idx="124">
                  <c:v>0.20907021537383991</c:v>
                </c:pt>
                <c:pt idx="125">
                  <c:v>0.21800035020136585</c:v>
                </c:pt>
                <c:pt idx="126">
                  <c:v>0.22605498161442825</c:v>
                </c:pt>
                <c:pt idx="127">
                  <c:v>0.24566625809840661</c:v>
                </c:pt>
                <c:pt idx="128">
                  <c:v>0.24916827175625991</c:v>
                </c:pt>
                <c:pt idx="129">
                  <c:v>0.20644370513045013</c:v>
                </c:pt>
                <c:pt idx="130">
                  <c:v>0.21064612151987394</c:v>
                </c:pt>
                <c:pt idx="131">
                  <c:v>0.21817545088425835</c:v>
                </c:pt>
                <c:pt idx="132">
                  <c:v>0.18998424093853955</c:v>
                </c:pt>
                <c:pt idx="133">
                  <c:v>0.17317457538084399</c:v>
                </c:pt>
                <c:pt idx="134">
                  <c:v>0.17842759586762386</c:v>
                </c:pt>
                <c:pt idx="135">
                  <c:v>0.17912799859919462</c:v>
                </c:pt>
                <c:pt idx="136">
                  <c:v>0.18630712659779375</c:v>
                </c:pt>
                <c:pt idx="137">
                  <c:v>0.17755209245316059</c:v>
                </c:pt>
                <c:pt idx="138">
                  <c:v>0.19418665732796364</c:v>
                </c:pt>
                <c:pt idx="139">
                  <c:v>0.18823323410961304</c:v>
                </c:pt>
                <c:pt idx="140">
                  <c:v>0.20679390649623539</c:v>
                </c:pt>
                <c:pt idx="141">
                  <c:v>0.19541236210821217</c:v>
                </c:pt>
                <c:pt idx="142">
                  <c:v>0.18928383820696904</c:v>
                </c:pt>
                <c:pt idx="143">
                  <c:v>0.160742426895465</c:v>
                </c:pt>
                <c:pt idx="144">
                  <c:v>0.14428296270355445</c:v>
                </c:pt>
                <c:pt idx="145">
                  <c:v>0.14778497636140778</c:v>
                </c:pt>
                <c:pt idx="146">
                  <c:v>0.13570302924181404</c:v>
                </c:pt>
                <c:pt idx="147">
                  <c:v>0.14708457362983726</c:v>
                </c:pt>
                <c:pt idx="148">
                  <c:v>0.15461390299422165</c:v>
                </c:pt>
                <c:pt idx="149">
                  <c:v>0.1568902118718262</c:v>
                </c:pt>
                <c:pt idx="150">
                  <c:v>0.1572404132376117</c:v>
                </c:pt>
                <c:pt idx="151">
                  <c:v>0.16932236035720544</c:v>
                </c:pt>
                <c:pt idx="152">
                  <c:v>0.17527578357555604</c:v>
                </c:pt>
                <c:pt idx="153">
                  <c:v>0.17772719313605334</c:v>
                </c:pt>
                <c:pt idx="154">
                  <c:v>0.19611276483978293</c:v>
                </c:pt>
                <c:pt idx="155">
                  <c:v>0.1840308177201892</c:v>
                </c:pt>
                <c:pt idx="156">
                  <c:v>0.21274732971458599</c:v>
                </c:pt>
                <c:pt idx="157">
                  <c:v>0.22132726317632639</c:v>
                </c:pt>
                <c:pt idx="158">
                  <c:v>0.24846786902468915</c:v>
                </c:pt>
                <c:pt idx="159">
                  <c:v>0.25004377517072318</c:v>
                </c:pt>
                <c:pt idx="160">
                  <c:v>0.25284538609700574</c:v>
                </c:pt>
                <c:pt idx="161">
                  <c:v>0.25599719838907381</c:v>
                </c:pt>
                <c:pt idx="162">
                  <c:v>0.26072491682717563</c:v>
                </c:pt>
                <c:pt idx="163">
                  <c:v>0.25039397653650847</c:v>
                </c:pt>
                <c:pt idx="164">
                  <c:v>0.23796182805112945</c:v>
                </c:pt>
                <c:pt idx="165">
                  <c:v>0.25722290316932234</c:v>
                </c:pt>
                <c:pt idx="166">
                  <c:v>0.25372088951146898</c:v>
                </c:pt>
                <c:pt idx="167">
                  <c:v>0.22693048502889152</c:v>
                </c:pt>
                <c:pt idx="168">
                  <c:v>0.2157240413237613</c:v>
                </c:pt>
                <c:pt idx="169">
                  <c:v>0.21554894064086855</c:v>
                </c:pt>
                <c:pt idx="170">
                  <c:v>0.23971283488005599</c:v>
                </c:pt>
                <c:pt idx="171">
                  <c:v>0.24951847312204517</c:v>
                </c:pt>
                <c:pt idx="172">
                  <c:v>0.2365610225879882</c:v>
                </c:pt>
                <c:pt idx="173">
                  <c:v>0.22010155839607787</c:v>
                </c:pt>
                <c:pt idx="174">
                  <c:v>0.19103484503589557</c:v>
                </c:pt>
                <c:pt idx="175">
                  <c:v>0.18788303274382778</c:v>
                </c:pt>
                <c:pt idx="176">
                  <c:v>0.20451759761863084</c:v>
                </c:pt>
                <c:pt idx="177">
                  <c:v>0.17545088425844854</c:v>
                </c:pt>
                <c:pt idx="178">
                  <c:v>0.18245491157415517</c:v>
                </c:pt>
                <c:pt idx="179">
                  <c:v>0.18875853615829105</c:v>
                </c:pt>
                <c:pt idx="180">
                  <c:v>0.18665732796357901</c:v>
                </c:pt>
                <c:pt idx="181">
                  <c:v>0.16862195762563467</c:v>
                </c:pt>
                <c:pt idx="182">
                  <c:v>0.16652074943092288</c:v>
                </c:pt>
                <c:pt idx="183">
                  <c:v>0.14253195587462791</c:v>
                </c:pt>
                <c:pt idx="184">
                  <c:v>0.12764839782875165</c:v>
                </c:pt>
                <c:pt idx="185">
                  <c:v>0.11731745753808445</c:v>
                </c:pt>
                <c:pt idx="186">
                  <c:v>0.11381544388023114</c:v>
                </c:pt>
                <c:pt idx="187">
                  <c:v>0.10138329539485202</c:v>
                </c:pt>
                <c:pt idx="188">
                  <c:v>9.5955174225179546E-2</c:v>
                </c:pt>
                <c:pt idx="189">
                  <c:v>9.7881281736998837E-2</c:v>
                </c:pt>
                <c:pt idx="190">
                  <c:v>0.11836806163544035</c:v>
                </c:pt>
                <c:pt idx="191">
                  <c:v>9.9982489931710744E-2</c:v>
                </c:pt>
                <c:pt idx="192">
                  <c:v>0.10698651724741726</c:v>
                </c:pt>
                <c:pt idx="193">
                  <c:v>9.0001751006828931E-2</c:v>
                </c:pt>
                <c:pt idx="194">
                  <c:v>9.2102959201540852E-2</c:v>
                </c:pt>
                <c:pt idx="195">
                  <c:v>0.10295920154088606</c:v>
                </c:pt>
                <c:pt idx="196">
                  <c:v>0.1012081947119594</c:v>
                </c:pt>
                <c:pt idx="197">
                  <c:v>7.44177902293819E-2</c:v>
                </c:pt>
                <c:pt idx="198">
                  <c:v>8.2472421642444421E-2</c:v>
                </c:pt>
                <c:pt idx="199">
                  <c:v>5.1129399404657709E-2</c:v>
                </c:pt>
                <c:pt idx="200">
                  <c:v>8.5799334617404979E-2</c:v>
                </c:pt>
                <c:pt idx="201">
                  <c:v>0.11329014183155313</c:v>
                </c:pt>
                <c:pt idx="202">
                  <c:v>0.18753283137804228</c:v>
                </c:pt>
                <c:pt idx="203">
                  <c:v>0.1712484678690247</c:v>
                </c:pt>
                <c:pt idx="204">
                  <c:v>0.17615128699001931</c:v>
                </c:pt>
                <c:pt idx="205">
                  <c:v>0.16687095079670813</c:v>
                </c:pt>
                <c:pt idx="206">
                  <c:v>0.12974960602346344</c:v>
                </c:pt>
                <c:pt idx="207">
                  <c:v>0.20364209420416732</c:v>
                </c:pt>
                <c:pt idx="208">
                  <c:v>0.18788303274382778</c:v>
                </c:pt>
                <c:pt idx="209">
                  <c:v>0.16582034669935211</c:v>
                </c:pt>
                <c:pt idx="210">
                  <c:v>0.17457538084398527</c:v>
                </c:pt>
                <c:pt idx="211">
                  <c:v>0.17317457538084399</c:v>
                </c:pt>
                <c:pt idx="212">
                  <c:v>0.1901593416214323</c:v>
                </c:pt>
                <c:pt idx="213">
                  <c:v>0.19120994571878833</c:v>
                </c:pt>
                <c:pt idx="214">
                  <c:v>0.18805813342672029</c:v>
                </c:pt>
                <c:pt idx="215">
                  <c:v>0.18210471020836991</c:v>
                </c:pt>
                <c:pt idx="216">
                  <c:v>0.15671511118893369</c:v>
                </c:pt>
                <c:pt idx="217">
                  <c:v>0.15111188933636832</c:v>
                </c:pt>
                <c:pt idx="218">
                  <c:v>0.16722115216249339</c:v>
                </c:pt>
                <c:pt idx="219">
                  <c:v>0.19085974435300307</c:v>
                </c:pt>
                <c:pt idx="220">
                  <c:v>0.20556820171598661</c:v>
                </c:pt>
                <c:pt idx="221">
                  <c:v>0.21817545088425835</c:v>
                </c:pt>
                <c:pt idx="222">
                  <c:v>0.18210471020836991</c:v>
                </c:pt>
                <c:pt idx="223">
                  <c:v>0.16687095079670813</c:v>
                </c:pt>
                <c:pt idx="224">
                  <c:v>0.14498336543512522</c:v>
                </c:pt>
                <c:pt idx="225">
                  <c:v>0.13517772719313603</c:v>
                </c:pt>
                <c:pt idx="226">
                  <c:v>0.14253195587462791</c:v>
                </c:pt>
                <c:pt idx="227">
                  <c:v>0.14148135177727189</c:v>
                </c:pt>
                <c:pt idx="228">
                  <c:v>0.11539135002626516</c:v>
                </c:pt>
                <c:pt idx="229">
                  <c:v>0.12537208895114685</c:v>
                </c:pt>
                <c:pt idx="230">
                  <c:v>0.11784275958676246</c:v>
                </c:pt>
                <c:pt idx="231">
                  <c:v>9.1052355104184954E-2</c:v>
                </c:pt>
                <c:pt idx="232">
                  <c:v>0.10681141656452463</c:v>
                </c:pt>
                <c:pt idx="233">
                  <c:v>0.10646121519873925</c:v>
                </c:pt>
                <c:pt idx="234">
                  <c:v>0.13202591490106821</c:v>
                </c:pt>
                <c:pt idx="235">
                  <c:v>0.12974960602346344</c:v>
                </c:pt>
                <c:pt idx="236">
                  <c:v>0.16249343372439154</c:v>
                </c:pt>
                <c:pt idx="237">
                  <c:v>0.15268779548240236</c:v>
                </c:pt>
                <c:pt idx="238">
                  <c:v>0.1712484678690247</c:v>
                </c:pt>
                <c:pt idx="239">
                  <c:v>0.16214323235860628</c:v>
                </c:pt>
                <c:pt idx="240">
                  <c:v>0.12309578007354231</c:v>
                </c:pt>
                <c:pt idx="241">
                  <c:v>0.12222027665907904</c:v>
                </c:pt>
                <c:pt idx="242">
                  <c:v>9.8056382419891466E-2</c:v>
                </c:pt>
                <c:pt idx="243">
                  <c:v>8.4398529154263713E-2</c:v>
                </c:pt>
                <c:pt idx="244">
                  <c:v>8.0371213447732501E-2</c:v>
                </c:pt>
                <c:pt idx="245">
                  <c:v>7.7569602521449829E-2</c:v>
                </c:pt>
                <c:pt idx="246">
                  <c:v>9.3853966030467514E-2</c:v>
                </c:pt>
                <c:pt idx="247">
                  <c:v>8.5449133251619722E-2</c:v>
                </c:pt>
                <c:pt idx="248">
                  <c:v>9.2803361933111492E-2</c:v>
                </c:pt>
                <c:pt idx="249">
                  <c:v>9.2102959201540852E-2</c:v>
                </c:pt>
                <c:pt idx="250">
                  <c:v>8.7025039397653631E-2</c:v>
                </c:pt>
                <c:pt idx="251">
                  <c:v>7.73945018385572E-2</c:v>
                </c:pt>
                <c:pt idx="252">
                  <c:v>6.0059534232183499E-2</c:v>
                </c:pt>
                <c:pt idx="253">
                  <c:v>6.3561547890036818E-2</c:v>
                </c:pt>
                <c:pt idx="254">
                  <c:v>5.9008930134827484E-2</c:v>
                </c:pt>
                <c:pt idx="255">
                  <c:v>5.8833829451934855E-2</c:v>
                </c:pt>
                <c:pt idx="256">
                  <c:v>5.8308527403256843E-2</c:v>
                </c:pt>
                <c:pt idx="257">
                  <c:v>6.5837856767641353E-2</c:v>
                </c:pt>
                <c:pt idx="258">
                  <c:v>6.7063561547890005E-2</c:v>
                </c:pt>
                <c:pt idx="259">
                  <c:v>6.6012957450534107E-2</c:v>
                </c:pt>
                <c:pt idx="260">
                  <c:v>9.5079670810716152E-2</c:v>
                </c:pt>
                <c:pt idx="261">
                  <c:v>0.10558571178427598</c:v>
                </c:pt>
                <c:pt idx="262">
                  <c:v>0.11906846436701098</c:v>
                </c:pt>
                <c:pt idx="263">
                  <c:v>0.13710383470495532</c:v>
                </c:pt>
                <c:pt idx="264">
                  <c:v>0.14796007704430053</c:v>
                </c:pt>
                <c:pt idx="265">
                  <c:v>0.14130625109437939</c:v>
                </c:pt>
                <c:pt idx="266">
                  <c:v>0.13657853265627731</c:v>
                </c:pt>
                <c:pt idx="267">
                  <c:v>0.14760987567851527</c:v>
                </c:pt>
                <c:pt idx="268">
                  <c:v>0.15286289616529511</c:v>
                </c:pt>
                <c:pt idx="269">
                  <c:v>0.14936088250744181</c:v>
                </c:pt>
                <c:pt idx="270">
                  <c:v>0.159166520749431</c:v>
                </c:pt>
                <c:pt idx="271">
                  <c:v>0.16914725967431268</c:v>
                </c:pt>
                <c:pt idx="272">
                  <c:v>0.14725967431272977</c:v>
                </c:pt>
                <c:pt idx="273">
                  <c:v>0.1547890036771144</c:v>
                </c:pt>
                <c:pt idx="274">
                  <c:v>0.1815794081596919</c:v>
                </c:pt>
                <c:pt idx="275">
                  <c:v>0.18227981089126241</c:v>
                </c:pt>
                <c:pt idx="276">
                  <c:v>0.19558746279110492</c:v>
                </c:pt>
                <c:pt idx="277">
                  <c:v>0.21187182630012247</c:v>
                </c:pt>
                <c:pt idx="278">
                  <c:v>0.22220276659078966</c:v>
                </c:pt>
                <c:pt idx="279">
                  <c:v>0.22570478024864299</c:v>
                </c:pt>
                <c:pt idx="280">
                  <c:v>0.22658028366310626</c:v>
                </c:pt>
                <c:pt idx="281">
                  <c:v>0.20801961127648391</c:v>
                </c:pt>
                <c:pt idx="282">
                  <c:v>0.22115216249343364</c:v>
                </c:pt>
                <c:pt idx="283">
                  <c:v>0.2451409560497286</c:v>
                </c:pt>
                <c:pt idx="284">
                  <c:v>0.24006303624584124</c:v>
                </c:pt>
                <c:pt idx="285">
                  <c:v>0.22080196112764838</c:v>
                </c:pt>
                <c:pt idx="286">
                  <c:v>0.21887585361582909</c:v>
                </c:pt>
                <c:pt idx="287">
                  <c:v>0.22885659254071103</c:v>
                </c:pt>
                <c:pt idx="288">
                  <c:v>0.21187182630012247</c:v>
                </c:pt>
                <c:pt idx="289">
                  <c:v>0.22237786727368242</c:v>
                </c:pt>
                <c:pt idx="290">
                  <c:v>0.20994571878830318</c:v>
                </c:pt>
                <c:pt idx="291">
                  <c:v>0.22185256522500441</c:v>
                </c:pt>
                <c:pt idx="292">
                  <c:v>0.21537383995797579</c:v>
                </c:pt>
                <c:pt idx="293">
                  <c:v>0.21607424268954656</c:v>
                </c:pt>
                <c:pt idx="294">
                  <c:v>0.20661880581334263</c:v>
                </c:pt>
                <c:pt idx="295">
                  <c:v>0.18227981089126241</c:v>
                </c:pt>
                <c:pt idx="296">
                  <c:v>0.19891437576606549</c:v>
                </c:pt>
                <c:pt idx="297">
                  <c:v>0.18910873752407631</c:v>
                </c:pt>
                <c:pt idx="298">
                  <c:v>0.1796533006478726</c:v>
                </c:pt>
                <c:pt idx="299">
                  <c:v>0.18840833479250579</c:v>
                </c:pt>
                <c:pt idx="300">
                  <c:v>0.19050954298721756</c:v>
                </c:pt>
                <c:pt idx="301">
                  <c:v>0.20136578532656277</c:v>
                </c:pt>
                <c:pt idx="302">
                  <c:v>0.19523726142531966</c:v>
                </c:pt>
                <c:pt idx="303">
                  <c:v>0.19418665732796364</c:v>
                </c:pt>
                <c:pt idx="304">
                  <c:v>0.22640518298021375</c:v>
                </c:pt>
                <c:pt idx="305">
                  <c:v>0.22535457888285773</c:v>
                </c:pt>
                <c:pt idx="306">
                  <c:v>0.2178252495184731</c:v>
                </c:pt>
                <c:pt idx="307">
                  <c:v>0.22763088776046228</c:v>
                </c:pt>
                <c:pt idx="308">
                  <c:v>0.23445981439327615</c:v>
                </c:pt>
                <c:pt idx="309">
                  <c:v>0.24496585536683585</c:v>
                </c:pt>
                <c:pt idx="310">
                  <c:v>0.23516021712484692</c:v>
                </c:pt>
                <c:pt idx="311">
                  <c:v>0.26405182980213621</c:v>
                </c:pt>
                <c:pt idx="312">
                  <c:v>0.28681491857818237</c:v>
                </c:pt>
                <c:pt idx="313">
                  <c:v>0.26300122570478018</c:v>
                </c:pt>
                <c:pt idx="314">
                  <c:v>0.27385746804412536</c:v>
                </c:pt>
                <c:pt idx="315">
                  <c:v>0.23533531780773942</c:v>
                </c:pt>
                <c:pt idx="316">
                  <c:v>0.24444055331815784</c:v>
                </c:pt>
                <c:pt idx="317">
                  <c:v>0.26282612502188768</c:v>
                </c:pt>
                <c:pt idx="318">
                  <c:v>0.24689196287865514</c:v>
                </c:pt>
                <c:pt idx="319">
                  <c:v>0.25354578882857648</c:v>
                </c:pt>
                <c:pt idx="320">
                  <c:v>0.23988793556294874</c:v>
                </c:pt>
                <c:pt idx="321">
                  <c:v>0.22955699527228154</c:v>
                </c:pt>
                <c:pt idx="322">
                  <c:v>0.2342847137103834</c:v>
                </c:pt>
                <c:pt idx="323">
                  <c:v>0.22272806863946767</c:v>
                </c:pt>
                <c:pt idx="324">
                  <c:v>0.22360357205393094</c:v>
                </c:pt>
                <c:pt idx="325">
                  <c:v>0.25652250043775182</c:v>
                </c:pt>
                <c:pt idx="326">
                  <c:v>0.24181404307476803</c:v>
                </c:pt>
                <c:pt idx="327">
                  <c:v>0.26790404482577479</c:v>
                </c:pt>
                <c:pt idx="328">
                  <c:v>0.26930485028891604</c:v>
                </c:pt>
                <c:pt idx="329">
                  <c:v>0.26282612502188768</c:v>
                </c:pt>
                <c:pt idx="330">
                  <c:v>0.24811766765890389</c:v>
                </c:pt>
                <c:pt idx="331">
                  <c:v>0.24058833829451926</c:v>
                </c:pt>
                <c:pt idx="332">
                  <c:v>0.22010155839607787</c:v>
                </c:pt>
                <c:pt idx="333">
                  <c:v>0.23691122395377345</c:v>
                </c:pt>
                <c:pt idx="334">
                  <c:v>0.23516021712484692</c:v>
                </c:pt>
                <c:pt idx="335">
                  <c:v>0.23060759936963757</c:v>
                </c:pt>
                <c:pt idx="336">
                  <c:v>0.24444055331815784</c:v>
                </c:pt>
                <c:pt idx="337">
                  <c:v>0.21257222903169323</c:v>
                </c:pt>
                <c:pt idx="338">
                  <c:v>0.21309753108037124</c:v>
                </c:pt>
                <c:pt idx="339">
                  <c:v>0.22447907546839446</c:v>
                </c:pt>
                <c:pt idx="340">
                  <c:v>0.21134652425144471</c:v>
                </c:pt>
                <c:pt idx="341">
                  <c:v>0.21064612151987394</c:v>
                </c:pt>
                <c:pt idx="342">
                  <c:v>0.20661880581334263</c:v>
                </c:pt>
                <c:pt idx="343">
                  <c:v>0.1652950446506741</c:v>
                </c:pt>
                <c:pt idx="344">
                  <c:v>0.18735773069514977</c:v>
                </c:pt>
                <c:pt idx="345">
                  <c:v>0.1842059184030817</c:v>
                </c:pt>
                <c:pt idx="346">
                  <c:v>0.18945893888986179</c:v>
                </c:pt>
                <c:pt idx="347">
                  <c:v>0.20206618805813353</c:v>
                </c:pt>
                <c:pt idx="348">
                  <c:v>0.19838907371738748</c:v>
                </c:pt>
                <c:pt idx="349">
                  <c:v>0.21659954473822457</c:v>
                </c:pt>
                <c:pt idx="350">
                  <c:v>0.20942041673962516</c:v>
                </c:pt>
                <c:pt idx="351">
                  <c:v>0.21012081947119593</c:v>
                </c:pt>
                <c:pt idx="352">
                  <c:v>0.21677464542111707</c:v>
                </c:pt>
                <c:pt idx="353">
                  <c:v>0.22500437751707222</c:v>
                </c:pt>
                <c:pt idx="354">
                  <c:v>0.23200840483277885</c:v>
                </c:pt>
                <c:pt idx="355">
                  <c:v>0.24916827175625991</c:v>
                </c:pt>
                <c:pt idx="356">
                  <c:v>0.26475223253370694</c:v>
                </c:pt>
                <c:pt idx="357">
                  <c:v>0.25161968131675722</c:v>
                </c:pt>
                <c:pt idx="358">
                  <c:v>0.25354578882857648</c:v>
                </c:pt>
                <c:pt idx="359">
                  <c:v>0.23988793556294874</c:v>
                </c:pt>
                <c:pt idx="360">
                  <c:v>0.24794256697601114</c:v>
                </c:pt>
                <c:pt idx="361">
                  <c:v>0.23621082122220269</c:v>
                </c:pt>
                <c:pt idx="362">
                  <c:v>0.23726142531955871</c:v>
                </c:pt>
                <c:pt idx="363">
                  <c:v>0.22237786727368242</c:v>
                </c:pt>
                <c:pt idx="364">
                  <c:v>0.2346349150761689</c:v>
                </c:pt>
                <c:pt idx="365">
                  <c:v>0.25949921204692711</c:v>
                </c:pt>
                <c:pt idx="366">
                  <c:v>0.23481001575906141</c:v>
                </c:pt>
                <c:pt idx="367">
                  <c:v>0.2556469970232883</c:v>
                </c:pt>
                <c:pt idx="368">
                  <c:v>0.21905095429872184</c:v>
                </c:pt>
                <c:pt idx="369">
                  <c:v>0.22850639117492552</c:v>
                </c:pt>
                <c:pt idx="370">
                  <c:v>0.22115216249343364</c:v>
                </c:pt>
                <c:pt idx="371">
                  <c:v>0.22552967956575024</c:v>
                </c:pt>
                <c:pt idx="372">
                  <c:v>0.20977061810541067</c:v>
                </c:pt>
                <c:pt idx="373">
                  <c:v>0.21519873927508329</c:v>
                </c:pt>
                <c:pt idx="374">
                  <c:v>0.19033444230432506</c:v>
                </c:pt>
                <c:pt idx="375">
                  <c:v>0.200665382594992</c:v>
                </c:pt>
                <c:pt idx="376">
                  <c:v>0.22430397478550171</c:v>
                </c:pt>
                <c:pt idx="377">
                  <c:v>0.24689196287865514</c:v>
                </c:pt>
                <c:pt idx="378">
                  <c:v>0.27280686394676934</c:v>
                </c:pt>
                <c:pt idx="379">
                  <c:v>0.27368236736123264</c:v>
                </c:pt>
                <c:pt idx="380">
                  <c:v>0.2675538434599895</c:v>
                </c:pt>
                <c:pt idx="381">
                  <c:v>0.31202941691472608</c:v>
                </c:pt>
                <c:pt idx="382">
                  <c:v>0.30887760462265806</c:v>
                </c:pt>
                <c:pt idx="383">
                  <c:v>0.26720364209420427</c:v>
                </c:pt>
                <c:pt idx="384">
                  <c:v>0.27700928033619343</c:v>
                </c:pt>
                <c:pt idx="385">
                  <c:v>0.26107511819296092</c:v>
                </c:pt>
                <c:pt idx="386">
                  <c:v>0.22237786727368242</c:v>
                </c:pt>
                <c:pt idx="387">
                  <c:v>0.19191034845035884</c:v>
                </c:pt>
                <c:pt idx="388">
                  <c:v>0.226230082297321</c:v>
                </c:pt>
                <c:pt idx="389">
                  <c:v>0.21887585361582909</c:v>
                </c:pt>
                <c:pt idx="390">
                  <c:v>0.22447907546839446</c:v>
                </c:pt>
                <c:pt idx="391">
                  <c:v>0.20311679215548931</c:v>
                </c:pt>
                <c:pt idx="392">
                  <c:v>0.23078270005253032</c:v>
                </c:pt>
                <c:pt idx="393">
                  <c:v>0.2321835055156716</c:v>
                </c:pt>
                <c:pt idx="394">
                  <c:v>0.21659954473822457</c:v>
                </c:pt>
                <c:pt idx="395">
                  <c:v>0.21397303449483451</c:v>
                </c:pt>
                <c:pt idx="396">
                  <c:v>0.21502363859219054</c:v>
                </c:pt>
                <c:pt idx="397">
                  <c:v>0.22903169322360353</c:v>
                </c:pt>
                <c:pt idx="398">
                  <c:v>0.21239712834880048</c:v>
                </c:pt>
                <c:pt idx="399">
                  <c:v>0.20644370513045013</c:v>
                </c:pt>
                <c:pt idx="400">
                  <c:v>0.20591840308177212</c:v>
                </c:pt>
                <c:pt idx="401">
                  <c:v>0.2134477324461565</c:v>
                </c:pt>
                <c:pt idx="402">
                  <c:v>0.20644370513045013</c:v>
                </c:pt>
                <c:pt idx="403">
                  <c:v>0.21414813517772727</c:v>
                </c:pt>
                <c:pt idx="404">
                  <c:v>0.20591840308177212</c:v>
                </c:pt>
                <c:pt idx="405">
                  <c:v>0.19331115391350037</c:v>
                </c:pt>
                <c:pt idx="406">
                  <c:v>0.1842059184030817</c:v>
                </c:pt>
                <c:pt idx="407">
                  <c:v>0.20434249693573808</c:v>
                </c:pt>
                <c:pt idx="408">
                  <c:v>0.24444055331815784</c:v>
                </c:pt>
                <c:pt idx="409">
                  <c:v>0.24058833829451926</c:v>
                </c:pt>
                <c:pt idx="410">
                  <c:v>0.22552967956575024</c:v>
                </c:pt>
                <c:pt idx="411">
                  <c:v>0.22710558571178427</c:v>
                </c:pt>
                <c:pt idx="412">
                  <c:v>0.20084048327788476</c:v>
                </c:pt>
                <c:pt idx="413">
                  <c:v>0.16932236035720544</c:v>
                </c:pt>
                <c:pt idx="414">
                  <c:v>0.160742426895465</c:v>
                </c:pt>
                <c:pt idx="415">
                  <c:v>0.17720189108737533</c:v>
                </c:pt>
                <c:pt idx="416">
                  <c:v>0.18245491157415517</c:v>
                </c:pt>
                <c:pt idx="417">
                  <c:v>0.17702679040448258</c:v>
                </c:pt>
                <c:pt idx="418">
                  <c:v>0.19593766415689018</c:v>
                </c:pt>
                <c:pt idx="419">
                  <c:v>0.20819471195937667</c:v>
                </c:pt>
                <c:pt idx="420">
                  <c:v>0.22570478024864299</c:v>
                </c:pt>
                <c:pt idx="421">
                  <c:v>0.24076343897741201</c:v>
                </c:pt>
                <c:pt idx="422">
                  <c:v>0.25372088951146898</c:v>
                </c:pt>
                <c:pt idx="423">
                  <c:v>0.25074417790229397</c:v>
                </c:pt>
                <c:pt idx="424">
                  <c:v>0.25634739975485904</c:v>
                </c:pt>
                <c:pt idx="425">
                  <c:v>0.2626510243389949</c:v>
                </c:pt>
                <c:pt idx="426">
                  <c:v>0.28243740150586577</c:v>
                </c:pt>
                <c:pt idx="427">
                  <c:v>0.28874102609000168</c:v>
                </c:pt>
                <c:pt idx="428">
                  <c:v>0.2848888110663631</c:v>
                </c:pt>
                <c:pt idx="429">
                  <c:v>0.3011731745753809</c:v>
                </c:pt>
                <c:pt idx="430">
                  <c:v>0.31938364559621774</c:v>
                </c:pt>
                <c:pt idx="431">
                  <c:v>0.32778847837506564</c:v>
                </c:pt>
                <c:pt idx="432">
                  <c:v>0.29942216774645414</c:v>
                </c:pt>
                <c:pt idx="433">
                  <c:v>0.28208720014008054</c:v>
                </c:pt>
                <c:pt idx="434">
                  <c:v>0.32813867974085092</c:v>
                </c:pt>
                <c:pt idx="435">
                  <c:v>0.29294344247942572</c:v>
                </c:pt>
                <c:pt idx="436">
                  <c:v>0.29259324111364021</c:v>
                </c:pt>
                <c:pt idx="437">
                  <c:v>0.27946068989669048</c:v>
                </c:pt>
                <c:pt idx="438">
                  <c:v>0.28909122745578719</c:v>
                </c:pt>
                <c:pt idx="439">
                  <c:v>0.30187357730695141</c:v>
                </c:pt>
                <c:pt idx="440">
                  <c:v>0.28348800560322179</c:v>
                </c:pt>
                <c:pt idx="441">
                  <c:v>0.25056907721940119</c:v>
                </c:pt>
                <c:pt idx="442">
                  <c:v>0.24951847312204517</c:v>
                </c:pt>
                <c:pt idx="443">
                  <c:v>0.23848713009980746</c:v>
                </c:pt>
                <c:pt idx="444">
                  <c:v>0.24006303624584124</c:v>
                </c:pt>
                <c:pt idx="445">
                  <c:v>0.23498511644195416</c:v>
                </c:pt>
                <c:pt idx="446">
                  <c:v>0.24794256697601114</c:v>
                </c:pt>
                <c:pt idx="447">
                  <c:v>0.26440203116792144</c:v>
                </c:pt>
                <c:pt idx="448">
                  <c:v>0.26912974960602354</c:v>
                </c:pt>
                <c:pt idx="449">
                  <c:v>0.29994746979513215</c:v>
                </c:pt>
                <c:pt idx="450">
                  <c:v>0.30222377867273692</c:v>
                </c:pt>
                <c:pt idx="451">
                  <c:v>0.30537559096480471</c:v>
                </c:pt>
                <c:pt idx="452">
                  <c:v>0.30572579233059</c:v>
                </c:pt>
                <c:pt idx="453">
                  <c:v>0.34284713710383469</c:v>
                </c:pt>
                <c:pt idx="454">
                  <c:v>0.3645596217825251</c:v>
                </c:pt>
                <c:pt idx="455">
                  <c:v>0.37366485729294352</c:v>
                </c:pt>
                <c:pt idx="456">
                  <c:v>0.39117492558220984</c:v>
                </c:pt>
                <c:pt idx="457">
                  <c:v>0.38522150236385921</c:v>
                </c:pt>
                <c:pt idx="458">
                  <c:v>0.37716687095079682</c:v>
                </c:pt>
                <c:pt idx="459">
                  <c:v>0.3775170723165821</c:v>
                </c:pt>
                <c:pt idx="460">
                  <c:v>0.38784801260724927</c:v>
                </c:pt>
                <c:pt idx="461">
                  <c:v>0.40780949045701287</c:v>
                </c:pt>
                <c:pt idx="462">
                  <c:v>0.41551392050429004</c:v>
                </c:pt>
                <c:pt idx="463">
                  <c:v>0.41656452460164606</c:v>
                </c:pt>
                <c:pt idx="464">
                  <c:v>0.41096130274908071</c:v>
                </c:pt>
                <c:pt idx="465">
                  <c:v>0.38347049553493268</c:v>
                </c:pt>
                <c:pt idx="466">
                  <c:v>0.42777096830677652</c:v>
                </c:pt>
                <c:pt idx="467">
                  <c:v>0.44895815093678865</c:v>
                </c:pt>
                <c:pt idx="468">
                  <c:v>0.43354929084223437</c:v>
                </c:pt>
                <c:pt idx="469">
                  <c:v>0.40640868499387139</c:v>
                </c:pt>
                <c:pt idx="470">
                  <c:v>0.39555244265452644</c:v>
                </c:pt>
                <c:pt idx="471">
                  <c:v>0.41166170548065145</c:v>
                </c:pt>
                <c:pt idx="472">
                  <c:v>0.42251794781999641</c:v>
                </c:pt>
                <c:pt idx="473">
                  <c:v>0.3855717037296445</c:v>
                </c:pt>
                <c:pt idx="474">
                  <c:v>0.36683593066012965</c:v>
                </c:pt>
                <c:pt idx="475">
                  <c:v>0.36070740675888624</c:v>
                </c:pt>
                <c:pt idx="476">
                  <c:v>0.35965680266153049</c:v>
                </c:pt>
                <c:pt idx="477">
                  <c:v>0.3389949220801961</c:v>
                </c:pt>
                <c:pt idx="478">
                  <c:v>0.32201015583960779</c:v>
                </c:pt>
                <c:pt idx="479">
                  <c:v>0.33741901593416207</c:v>
                </c:pt>
                <c:pt idx="480">
                  <c:v>0.33304149886184548</c:v>
                </c:pt>
                <c:pt idx="481">
                  <c:v>0.31990894764489575</c:v>
                </c:pt>
                <c:pt idx="482">
                  <c:v>0.32586237086324638</c:v>
                </c:pt>
                <c:pt idx="483">
                  <c:v>0.33671861320259155</c:v>
                </c:pt>
                <c:pt idx="484">
                  <c:v>0.35160217124846782</c:v>
                </c:pt>
                <c:pt idx="485">
                  <c:v>0.33111539135002621</c:v>
                </c:pt>
                <c:pt idx="486">
                  <c:v>0.3398704254946594</c:v>
                </c:pt>
                <c:pt idx="487">
                  <c:v>0.30905270530555079</c:v>
                </c:pt>
                <c:pt idx="488">
                  <c:v>0.37051304500087545</c:v>
                </c:pt>
                <c:pt idx="489">
                  <c:v>0.34862545963929253</c:v>
                </c:pt>
                <c:pt idx="490">
                  <c:v>0.35160217124846782</c:v>
                </c:pt>
                <c:pt idx="491">
                  <c:v>0.34547364734722474</c:v>
                </c:pt>
                <c:pt idx="492">
                  <c:v>0.33671861320259155</c:v>
                </c:pt>
                <c:pt idx="493">
                  <c:v>0.35562948695499919</c:v>
                </c:pt>
                <c:pt idx="494">
                  <c:v>0.38872351602171251</c:v>
                </c:pt>
                <c:pt idx="495">
                  <c:v>0.39029942216774655</c:v>
                </c:pt>
                <c:pt idx="496">
                  <c:v>0.36718613202591488</c:v>
                </c:pt>
                <c:pt idx="497">
                  <c:v>0.37786727368236733</c:v>
                </c:pt>
                <c:pt idx="498">
                  <c:v>0.37856767641393807</c:v>
                </c:pt>
                <c:pt idx="499">
                  <c:v>0.34617405007879526</c:v>
                </c:pt>
                <c:pt idx="500">
                  <c:v>0.34547364734722474</c:v>
                </c:pt>
                <c:pt idx="501">
                  <c:v>0.33339170022763098</c:v>
                </c:pt>
                <c:pt idx="502">
                  <c:v>0.33181579408159695</c:v>
                </c:pt>
                <c:pt idx="503">
                  <c:v>0.32323586061985632</c:v>
                </c:pt>
                <c:pt idx="504">
                  <c:v>0.34617405007879526</c:v>
                </c:pt>
                <c:pt idx="505">
                  <c:v>0.34372264051829793</c:v>
                </c:pt>
                <c:pt idx="506">
                  <c:v>0.32743827700928041</c:v>
                </c:pt>
                <c:pt idx="507">
                  <c:v>0.32778847837506564</c:v>
                </c:pt>
                <c:pt idx="508">
                  <c:v>0.37366485729294352</c:v>
                </c:pt>
                <c:pt idx="509">
                  <c:v>0.36911223953773414</c:v>
                </c:pt>
                <c:pt idx="510">
                  <c:v>0.37681666958501131</c:v>
                </c:pt>
                <c:pt idx="511">
                  <c:v>0.36420942041673959</c:v>
                </c:pt>
                <c:pt idx="512">
                  <c:v>0.36858693748905619</c:v>
                </c:pt>
                <c:pt idx="513">
                  <c:v>0.33829451934862559</c:v>
                </c:pt>
                <c:pt idx="514">
                  <c:v>0.33654351251969883</c:v>
                </c:pt>
                <c:pt idx="515">
                  <c:v>0.33776921729994758</c:v>
                </c:pt>
                <c:pt idx="516">
                  <c:v>0.34582384871300997</c:v>
                </c:pt>
                <c:pt idx="517">
                  <c:v>0.36806163544037818</c:v>
                </c:pt>
                <c:pt idx="518">
                  <c:v>0.36736123270880766</c:v>
                </c:pt>
                <c:pt idx="519">
                  <c:v>0.36981264226930494</c:v>
                </c:pt>
                <c:pt idx="520">
                  <c:v>0.3647347224654176</c:v>
                </c:pt>
                <c:pt idx="521">
                  <c:v>0.35562948695499919</c:v>
                </c:pt>
                <c:pt idx="522">
                  <c:v>0.33671861320259155</c:v>
                </c:pt>
                <c:pt idx="523">
                  <c:v>0.30870250393976528</c:v>
                </c:pt>
                <c:pt idx="524">
                  <c:v>0.34634915076168798</c:v>
                </c:pt>
                <c:pt idx="525">
                  <c:v>0.31868324286464722</c:v>
                </c:pt>
                <c:pt idx="526">
                  <c:v>0.29066713360182095</c:v>
                </c:pt>
                <c:pt idx="527">
                  <c:v>0.29784626160042033</c:v>
                </c:pt>
                <c:pt idx="528">
                  <c:v>0.30432498686744869</c:v>
                </c:pt>
                <c:pt idx="529">
                  <c:v>0.28856592540710918</c:v>
                </c:pt>
                <c:pt idx="530">
                  <c:v>0.26597793731395547</c:v>
                </c:pt>
                <c:pt idx="531">
                  <c:v>0.2591490106811416</c:v>
                </c:pt>
                <c:pt idx="532">
                  <c:v>0.27350726667834013</c:v>
                </c:pt>
                <c:pt idx="533">
                  <c:v>0.28436350901768509</c:v>
                </c:pt>
                <c:pt idx="534">
                  <c:v>0.27841008579933474</c:v>
                </c:pt>
                <c:pt idx="535">
                  <c:v>0.28191209945718776</c:v>
                </c:pt>
                <c:pt idx="536">
                  <c:v>0.27123095780073536</c:v>
                </c:pt>
                <c:pt idx="537">
                  <c:v>0.24461565400105059</c:v>
                </c:pt>
                <c:pt idx="538">
                  <c:v>0.21975135703029236</c:v>
                </c:pt>
                <c:pt idx="539">
                  <c:v>0.22938189458938879</c:v>
                </c:pt>
                <c:pt idx="540">
                  <c:v>0.23200840483277885</c:v>
                </c:pt>
                <c:pt idx="541">
                  <c:v>0.21467343722640528</c:v>
                </c:pt>
                <c:pt idx="542">
                  <c:v>0.2321835055156716</c:v>
                </c:pt>
                <c:pt idx="543">
                  <c:v>0.22920679390649629</c:v>
                </c:pt>
                <c:pt idx="544">
                  <c:v>0.24374015058658732</c:v>
                </c:pt>
                <c:pt idx="545">
                  <c:v>0.24531605673262136</c:v>
                </c:pt>
                <c:pt idx="546">
                  <c:v>0.23988793556294874</c:v>
                </c:pt>
                <c:pt idx="547">
                  <c:v>0.23253370688145686</c:v>
                </c:pt>
                <c:pt idx="548">
                  <c:v>0.22903169322360353</c:v>
                </c:pt>
                <c:pt idx="549">
                  <c:v>0.20084048327788476</c:v>
                </c:pt>
                <c:pt idx="550">
                  <c:v>0.20364209420416732</c:v>
                </c:pt>
                <c:pt idx="551">
                  <c:v>0.20119068464367001</c:v>
                </c:pt>
                <c:pt idx="552">
                  <c:v>0.19366135527928563</c:v>
                </c:pt>
                <c:pt idx="553">
                  <c:v>0.19733846962003146</c:v>
                </c:pt>
                <c:pt idx="554">
                  <c:v>0.17334967606373675</c:v>
                </c:pt>
                <c:pt idx="555">
                  <c:v>0.18718263001225702</c:v>
                </c:pt>
                <c:pt idx="556">
                  <c:v>0.20977061810541067</c:v>
                </c:pt>
                <c:pt idx="557">
                  <c:v>0.17422517947820002</c:v>
                </c:pt>
                <c:pt idx="558">
                  <c:v>0.17667658903869732</c:v>
                </c:pt>
                <c:pt idx="559">
                  <c:v>0.16301873577306955</c:v>
                </c:pt>
                <c:pt idx="560">
                  <c:v>0.15356329889686562</c:v>
                </c:pt>
                <c:pt idx="561">
                  <c:v>0.16336893713885481</c:v>
                </c:pt>
                <c:pt idx="562">
                  <c:v>0.1780773945018386</c:v>
                </c:pt>
                <c:pt idx="563">
                  <c:v>0.17334967606373675</c:v>
                </c:pt>
                <c:pt idx="564">
                  <c:v>0.14971108387322707</c:v>
                </c:pt>
                <c:pt idx="565">
                  <c:v>0.14655927158115925</c:v>
                </c:pt>
                <c:pt idx="566">
                  <c:v>0.15531430572579241</c:v>
                </c:pt>
                <c:pt idx="567">
                  <c:v>0.12607249168271761</c:v>
                </c:pt>
                <c:pt idx="568">
                  <c:v>0.12484678690246884</c:v>
                </c:pt>
                <c:pt idx="569">
                  <c:v>0.10978812817369993</c:v>
                </c:pt>
                <c:pt idx="570">
                  <c:v>9.7355979688320826E-2</c:v>
                </c:pt>
                <c:pt idx="571">
                  <c:v>0.1012081947119594</c:v>
                </c:pt>
                <c:pt idx="572">
                  <c:v>0.12957450534057094</c:v>
                </c:pt>
                <c:pt idx="573">
                  <c:v>0.11801786026965509</c:v>
                </c:pt>
                <c:pt idx="574">
                  <c:v>9.9632288565925362E-2</c:v>
                </c:pt>
                <c:pt idx="575">
                  <c:v>0.1027841008579933</c:v>
                </c:pt>
                <c:pt idx="576">
                  <c:v>0.12659779373139562</c:v>
                </c:pt>
                <c:pt idx="577">
                  <c:v>0.12187007529329354</c:v>
                </c:pt>
                <c:pt idx="578">
                  <c:v>0.11486604797758715</c:v>
                </c:pt>
                <c:pt idx="579">
                  <c:v>0.1385046401680966</c:v>
                </c:pt>
                <c:pt idx="580">
                  <c:v>0.16652074943092288</c:v>
                </c:pt>
                <c:pt idx="581">
                  <c:v>0.16844685694274217</c:v>
                </c:pt>
                <c:pt idx="582">
                  <c:v>0.15426370162843639</c:v>
                </c:pt>
                <c:pt idx="583">
                  <c:v>0.15881631938364574</c:v>
                </c:pt>
                <c:pt idx="584">
                  <c:v>0.1780773945018386</c:v>
                </c:pt>
                <c:pt idx="585">
                  <c:v>0.18753283137804228</c:v>
                </c:pt>
                <c:pt idx="586">
                  <c:v>0.17510068289266328</c:v>
                </c:pt>
                <c:pt idx="587">
                  <c:v>0.20854491332516192</c:v>
                </c:pt>
                <c:pt idx="588">
                  <c:v>0.20014008054631424</c:v>
                </c:pt>
                <c:pt idx="589">
                  <c:v>0.22307827000525293</c:v>
                </c:pt>
                <c:pt idx="590">
                  <c:v>0.20084048327788476</c:v>
                </c:pt>
                <c:pt idx="591">
                  <c:v>0.20872001400805465</c:v>
                </c:pt>
                <c:pt idx="592">
                  <c:v>0.18350551567151119</c:v>
                </c:pt>
                <c:pt idx="593">
                  <c:v>0.16967256172299069</c:v>
                </c:pt>
                <c:pt idx="594">
                  <c:v>0.17107336718613195</c:v>
                </c:pt>
                <c:pt idx="595">
                  <c:v>0.18490632113465247</c:v>
                </c:pt>
                <c:pt idx="596">
                  <c:v>0.18052880406233587</c:v>
                </c:pt>
                <c:pt idx="597">
                  <c:v>0.17194887060059547</c:v>
                </c:pt>
                <c:pt idx="598">
                  <c:v>0.20101558396077751</c:v>
                </c:pt>
                <c:pt idx="599">
                  <c:v>0.22395377341971645</c:v>
                </c:pt>
                <c:pt idx="600">
                  <c:v>0.21607424268954656</c:v>
                </c:pt>
                <c:pt idx="601">
                  <c:v>0.21117142356855195</c:v>
                </c:pt>
                <c:pt idx="602">
                  <c:v>0.20259149010681154</c:v>
                </c:pt>
                <c:pt idx="603">
                  <c:v>0.18525652250043773</c:v>
                </c:pt>
                <c:pt idx="604">
                  <c:v>0.18875853615829105</c:v>
                </c:pt>
                <c:pt idx="605">
                  <c:v>0.19558746279110492</c:v>
                </c:pt>
                <c:pt idx="606">
                  <c:v>0.21817545088425835</c:v>
                </c:pt>
                <c:pt idx="607">
                  <c:v>0.20924531605673266</c:v>
                </c:pt>
                <c:pt idx="608">
                  <c:v>0.21414813517772727</c:v>
                </c:pt>
                <c:pt idx="609">
                  <c:v>0.20276659078970405</c:v>
                </c:pt>
                <c:pt idx="610">
                  <c:v>0.21835055156715111</c:v>
                </c:pt>
                <c:pt idx="611">
                  <c:v>0.23638592190509544</c:v>
                </c:pt>
                <c:pt idx="612">
                  <c:v>0.2426895464892313</c:v>
                </c:pt>
                <c:pt idx="613">
                  <c:v>0.26912974960602354</c:v>
                </c:pt>
                <c:pt idx="614">
                  <c:v>0.27770968306776395</c:v>
                </c:pt>
                <c:pt idx="615">
                  <c:v>0.28366310628611457</c:v>
                </c:pt>
                <c:pt idx="616">
                  <c:v>0.28331290492032929</c:v>
                </c:pt>
                <c:pt idx="617">
                  <c:v>0.30082297320959561</c:v>
                </c:pt>
                <c:pt idx="618">
                  <c:v>0.30537559096480471</c:v>
                </c:pt>
                <c:pt idx="619">
                  <c:v>0.28628961652950435</c:v>
                </c:pt>
                <c:pt idx="620">
                  <c:v>0.27508317282437389</c:v>
                </c:pt>
                <c:pt idx="621">
                  <c:v>0.29872176501488362</c:v>
                </c:pt>
                <c:pt idx="622">
                  <c:v>0.31903344423043251</c:v>
                </c:pt>
                <c:pt idx="623">
                  <c:v>0.34057082822623014</c:v>
                </c:pt>
                <c:pt idx="624">
                  <c:v>0.34669935212747327</c:v>
                </c:pt>
                <c:pt idx="625">
                  <c:v>0.34284713710383469</c:v>
                </c:pt>
                <c:pt idx="626">
                  <c:v>0.34652425144458077</c:v>
                </c:pt>
                <c:pt idx="627">
                  <c:v>0.33934512344598139</c:v>
                </c:pt>
                <c:pt idx="628">
                  <c:v>0.34494834529854673</c:v>
                </c:pt>
                <c:pt idx="629">
                  <c:v>0.36000700402731572</c:v>
                </c:pt>
                <c:pt idx="630">
                  <c:v>0.3561547890036772</c:v>
                </c:pt>
                <c:pt idx="631">
                  <c:v>0.35738049378392572</c:v>
                </c:pt>
                <c:pt idx="632">
                  <c:v>0.36193311153913504</c:v>
                </c:pt>
                <c:pt idx="633">
                  <c:v>0.35282787602871662</c:v>
                </c:pt>
                <c:pt idx="634">
                  <c:v>0.35335317807739464</c:v>
                </c:pt>
                <c:pt idx="635">
                  <c:v>0.33969532481176684</c:v>
                </c:pt>
                <c:pt idx="636">
                  <c:v>0.3304149886184557</c:v>
                </c:pt>
                <c:pt idx="637">
                  <c:v>0.3211346524251445</c:v>
                </c:pt>
                <c:pt idx="638">
                  <c:v>0.32341096130274904</c:v>
                </c:pt>
                <c:pt idx="639">
                  <c:v>0.321309753108037</c:v>
                </c:pt>
                <c:pt idx="640">
                  <c:v>0.32341096130274904</c:v>
                </c:pt>
                <c:pt idx="641">
                  <c:v>0.34845035895640003</c:v>
                </c:pt>
                <c:pt idx="642">
                  <c:v>0.35282787602871662</c:v>
                </c:pt>
                <c:pt idx="643">
                  <c:v>0.35738049378392572</c:v>
                </c:pt>
                <c:pt idx="644">
                  <c:v>0.34757485554193651</c:v>
                </c:pt>
                <c:pt idx="645">
                  <c:v>0.33111539135002621</c:v>
                </c:pt>
                <c:pt idx="646">
                  <c:v>0.32673787427770962</c:v>
                </c:pt>
                <c:pt idx="647">
                  <c:v>0.31920854491332523</c:v>
                </c:pt>
                <c:pt idx="648">
                  <c:v>0.31938364559621774</c:v>
                </c:pt>
                <c:pt idx="649">
                  <c:v>0.32446156540010507</c:v>
                </c:pt>
                <c:pt idx="650">
                  <c:v>0.33199089476448945</c:v>
                </c:pt>
                <c:pt idx="651">
                  <c:v>0.33286639817895297</c:v>
                </c:pt>
                <c:pt idx="652">
                  <c:v>0.33829451934862559</c:v>
                </c:pt>
                <c:pt idx="653">
                  <c:v>0.33952022412887412</c:v>
                </c:pt>
                <c:pt idx="654">
                  <c:v>0.33479250569077229</c:v>
                </c:pt>
                <c:pt idx="655">
                  <c:v>0.321309753108037</c:v>
                </c:pt>
                <c:pt idx="656">
                  <c:v>0.32673787427770962</c:v>
                </c:pt>
                <c:pt idx="657">
                  <c:v>0.31605673262125716</c:v>
                </c:pt>
                <c:pt idx="658">
                  <c:v>0.30414988618455618</c:v>
                </c:pt>
                <c:pt idx="659">
                  <c:v>0.27788478375065673</c:v>
                </c:pt>
                <c:pt idx="660">
                  <c:v>0.31290492032918937</c:v>
                </c:pt>
                <c:pt idx="661">
                  <c:v>0.31798284013307648</c:v>
                </c:pt>
                <c:pt idx="662">
                  <c:v>0.33741901593416207</c:v>
                </c:pt>
                <c:pt idx="663">
                  <c:v>0.31850814218175449</c:v>
                </c:pt>
                <c:pt idx="664">
                  <c:v>0.27665907897040792</c:v>
                </c:pt>
                <c:pt idx="665">
                  <c:v>0.26807914550866752</c:v>
                </c:pt>
                <c:pt idx="666">
                  <c:v>0.28208720014008054</c:v>
                </c:pt>
                <c:pt idx="667">
                  <c:v>0.2682542461915603</c:v>
                </c:pt>
                <c:pt idx="668">
                  <c:v>0.25722290316932234</c:v>
                </c:pt>
                <c:pt idx="669">
                  <c:v>0.25932411136403438</c:v>
                </c:pt>
                <c:pt idx="670">
                  <c:v>0.27893538784801275</c:v>
                </c:pt>
                <c:pt idx="671">
                  <c:v>0.28278760287165128</c:v>
                </c:pt>
                <c:pt idx="672">
                  <c:v>0.28453860970057782</c:v>
                </c:pt>
                <c:pt idx="673">
                  <c:v>0.27770968306776395</c:v>
                </c:pt>
                <c:pt idx="674">
                  <c:v>0.28173699877429526</c:v>
                </c:pt>
                <c:pt idx="675">
                  <c:v>0.27928558921379798</c:v>
                </c:pt>
                <c:pt idx="676">
                  <c:v>0.27613377692172991</c:v>
                </c:pt>
                <c:pt idx="677">
                  <c:v>0.2754333741901594</c:v>
                </c:pt>
                <c:pt idx="678">
                  <c:v>0.27823498511644196</c:v>
                </c:pt>
                <c:pt idx="679">
                  <c:v>0.2847137103834706</c:v>
                </c:pt>
                <c:pt idx="680">
                  <c:v>0.26912974960602354</c:v>
                </c:pt>
                <c:pt idx="681">
                  <c:v>0.25337068814568375</c:v>
                </c:pt>
                <c:pt idx="682">
                  <c:v>0.23953773419716348</c:v>
                </c:pt>
                <c:pt idx="683">
                  <c:v>0.25669760112064433</c:v>
                </c:pt>
                <c:pt idx="684">
                  <c:v>0.26317632638767291</c:v>
                </c:pt>
                <c:pt idx="685">
                  <c:v>0.23621082122220269</c:v>
                </c:pt>
                <c:pt idx="686">
                  <c:v>0.22798108912624754</c:v>
                </c:pt>
                <c:pt idx="687">
                  <c:v>0.21905095429872184</c:v>
                </c:pt>
                <c:pt idx="688">
                  <c:v>0.20696900717912814</c:v>
                </c:pt>
                <c:pt idx="689">
                  <c:v>0.2073192085449134</c:v>
                </c:pt>
                <c:pt idx="690">
                  <c:v>0.22080196112764838</c:v>
                </c:pt>
                <c:pt idx="691">
                  <c:v>0.21712484678690258</c:v>
                </c:pt>
                <c:pt idx="692">
                  <c:v>0.2088951146909474</c:v>
                </c:pt>
                <c:pt idx="693">
                  <c:v>0.19751357030292421</c:v>
                </c:pt>
                <c:pt idx="694">
                  <c:v>0.20521800035020135</c:v>
                </c:pt>
                <c:pt idx="695">
                  <c:v>0.19261075118192961</c:v>
                </c:pt>
                <c:pt idx="696">
                  <c:v>0.18192960952547715</c:v>
                </c:pt>
                <c:pt idx="697">
                  <c:v>0.17510068289266328</c:v>
                </c:pt>
                <c:pt idx="698">
                  <c:v>0.16547014533356685</c:v>
                </c:pt>
                <c:pt idx="699">
                  <c:v>0.17264927333216598</c:v>
                </c:pt>
                <c:pt idx="700">
                  <c:v>0.16126772894414276</c:v>
                </c:pt>
                <c:pt idx="701">
                  <c:v>0.15583960777447042</c:v>
                </c:pt>
                <c:pt idx="702">
                  <c:v>0.15548940640868492</c:v>
                </c:pt>
                <c:pt idx="703">
                  <c:v>0.159166520749431</c:v>
                </c:pt>
                <c:pt idx="704">
                  <c:v>0.18140430747679914</c:v>
                </c:pt>
                <c:pt idx="705">
                  <c:v>0.1756259849413413</c:v>
                </c:pt>
                <c:pt idx="706">
                  <c:v>0.1420066538259499</c:v>
                </c:pt>
                <c:pt idx="707">
                  <c:v>0.13290141831553148</c:v>
                </c:pt>
                <c:pt idx="708">
                  <c:v>0.13080021012081947</c:v>
                </c:pt>
                <c:pt idx="709">
                  <c:v>0.10698651724741726</c:v>
                </c:pt>
                <c:pt idx="710">
                  <c:v>9.1052355104184954E-2</c:v>
                </c:pt>
                <c:pt idx="711">
                  <c:v>9.4729469444930894E-2</c:v>
                </c:pt>
                <c:pt idx="712">
                  <c:v>9.1402556469970211E-2</c:v>
                </c:pt>
                <c:pt idx="713">
                  <c:v>8.3873227105585701E-2</c:v>
                </c:pt>
                <c:pt idx="714">
                  <c:v>9.4379268079145526E-2</c:v>
                </c:pt>
                <c:pt idx="715">
                  <c:v>6.6713360182104747E-2</c:v>
                </c:pt>
                <c:pt idx="716">
                  <c:v>8.3698126422693073E-2</c:v>
                </c:pt>
                <c:pt idx="717">
                  <c:v>8.0896515496410387E-2</c:v>
                </c:pt>
                <c:pt idx="718">
                  <c:v>7.0915776571528574E-2</c:v>
                </c:pt>
                <c:pt idx="719">
                  <c:v>6.0059534232183499E-2</c:v>
                </c:pt>
                <c:pt idx="720">
                  <c:v>5.9884433549290871E-2</c:v>
                </c:pt>
                <c:pt idx="721">
                  <c:v>6.846436701103141E-2</c:v>
                </c:pt>
                <c:pt idx="722">
                  <c:v>9.6130274908072175E-2</c:v>
                </c:pt>
                <c:pt idx="723">
                  <c:v>0.10225879880931542</c:v>
                </c:pt>
                <c:pt idx="724">
                  <c:v>0.12922430397478543</c:v>
                </c:pt>
                <c:pt idx="725">
                  <c:v>0.12204517597618629</c:v>
                </c:pt>
                <c:pt idx="726">
                  <c:v>0.11976886709858174</c:v>
                </c:pt>
                <c:pt idx="727">
                  <c:v>0.11766765890386971</c:v>
                </c:pt>
                <c:pt idx="728">
                  <c:v>0.12922430397478543</c:v>
                </c:pt>
                <c:pt idx="729">
                  <c:v>0.14340745928909118</c:v>
                </c:pt>
                <c:pt idx="730">
                  <c:v>0.13990544563123788</c:v>
                </c:pt>
                <c:pt idx="731">
                  <c:v>0.15058658728769034</c:v>
                </c:pt>
                <c:pt idx="732">
                  <c:v>0.17755209245316059</c:v>
                </c:pt>
                <c:pt idx="733">
                  <c:v>0.18630712659779375</c:v>
                </c:pt>
                <c:pt idx="734">
                  <c:v>0.18227981089126241</c:v>
                </c:pt>
                <c:pt idx="735">
                  <c:v>0.16441954123621083</c:v>
                </c:pt>
                <c:pt idx="736">
                  <c:v>0.1572404132376117</c:v>
                </c:pt>
                <c:pt idx="737">
                  <c:v>0.16634564874803012</c:v>
                </c:pt>
                <c:pt idx="738">
                  <c:v>0.19908947644895822</c:v>
                </c:pt>
                <c:pt idx="739">
                  <c:v>0.1840308177201892</c:v>
                </c:pt>
                <c:pt idx="740">
                  <c:v>0.17895289791630187</c:v>
                </c:pt>
                <c:pt idx="741">
                  <c:v>0.17982840133076511</c:v>
                </c:pt>
                <c:pt idx="742">
                  <c:v>0.19296095254771486</c:v>
                </c:pt>
                <c:pt idx="743">
                  <c:v>0.19138504640168108</c:v>
                </c:pt>
                <c:pt idx="744">
                  <c:v>0.18455611976886721</c:v>
                </c:pt>
                <c:pt idx="745">
                  <c:v>0.18280511293994042</c:v>
                </c:pt>
                <c:pt idx="746">
                  <c:v>0.17405007879530726</c:v>
                </c:pt>
                <c:pt idx="747">
                  <c:v>0.17194887060059547</c:v>
                </c:pt>
                <c:pt idx="748">
                  <c:v>0.16599544738224487</c:v>
                </c:pt>
                <c:pt idx="749">
                  <c:v>0.17299947469795124</c:v>
                </c:pt>
                <c:pt idx="750">
                  <c:v>0.18017860269655062</c:v>
                </c:pt>
                <c:pt idx="751">
                  <c:v>0.18823323410961304</c:v>
                </c:pt>
                <c:pt idx="752">
                  <c:v>0.18630712659779375</c:v>
                </c:pt>
                <c:pt idx="753">
                  <c:v>0.1712484678690247</c:v>
                </c:pt>
                <c:pt idx="754">
                  <c:v>0.17089826650323944</c:v>
                </c:pt>
                <c:pt idx="755">
                  <c:v>0.14848537909297854</c:v>
                </c:pt>
                <c:pt idx="756">
                  <c:v>0.13815443880231135</c:v>
                </c:pt>
                <c:pt idx="757">
                  <c:v>0.16126772894414276</c:v>
                </c:pt>
                <c:pt idx="758">
                  <c:v>0.16179303099282077</c:v>
                </c:pt>
                <c:pt idx="759">
                  <c:v>0.15006128523901258</c:v>
                </c:pt>
                <c:pt idx="760">
                  <c:v>0.15356329889686562</c:v>
                </c:pt>
                <c:pt idx="761">
                  <c:v>0.1549641043600069</c:v>
                </c:pt>
                <c:pt idx="762">
                  <c:v>0.14813517772719303</c:v>
                </c:pt>
                <c:pt idx="763">
                  <c:v>0.14971108387322707</c:v>
                </c:pt>
                <c:pt idx="764">
                  <c:v>0.12747329714585889</c:v>
                </c:pt>
                <c:pt idx="765">
                  <c:v>0.13692873402206282</c:v>
                </c:pt>
                <c:pt idx="766">
                  <c:v>0.12939940465767819</c:v>
                </c:pt>
                <c:pt idx="767">
                  <c:v>0.13237611626685347</c:v>
                </c:pt>
                <c:pt idx="768">
                  <c:v>0.13797933811941859</c:v>
                </c:pt>
                <c:pt idx="769">
                  <c:v>0.13097531080371219</c:v>
                </c:pt>
                <c:pt idx="770">
                  <c:v>0.14008054631413064</c:v>
                </c:pt>
                <c:pt idx="771">
                  <c:v>0.13797933811941859</c:v>
                </c:pt>
                <c:pt idx="772">
                  <c:v>0.13202591490106821</c:v>
                </c:pt>
                <c:pt idx="773">
                  <c:v>0.15391350026265113</c:v>
                </c:pt>
                <c:pt idx="774">
                  <c:v>0.13220101558396072</c:v>
                </c:pt>
                <c:pt idx="775">
                  <c:v>0.13570302924181404</c:v>
                </c:pt>
                <c:pt idx="776">
                  <c:v>0.15548940640868492</c:v>
                </c:pt>
                <c:pt idx="777">
                  <c:v>0.18192960952547715</c:v>
                </c:pt>
                <c:pt idx="778">
                  <c:v>0.17860269655051661</c:v>
                </c:pt>
                <c:pt idx="779">
                  <c:v>0.17755209245316059</c:v>
                </c:pt>
                <c:pt idx="780">
                  <c:v>0.1796533006478726</c:v>
                </c:pt>
                <c:pt idx="781">
                  <c:v>0.1651199439677816</c:v>
                </c:pt>
                <c:pt idx="782">
                  <c:v>0.17475048152687803</c:v>
                </c:pt>
                <c:pt idx="783">
                  <c:v>0.15443880231132914</c:v>
                </c:pt>
                <c:pt idx="784">
                  <c:v>0.14690947294694451</c:v>
                </c:pt>
                <c:pt idx="785">
                  <c:v>0.16547014533356685</c:v>
                </c:pt>
                <c:pt idx="786">
                  <c:v>0.1631938364559623</c:v>
                </c:pt>
                <c:pt idx="787">
                  <c:v>0.16056732621257225</c:v>
                </c:pt>
                <c:pt idx="788">
                  <c:v>0.16179303099282077</c:v>
                </c:pt>
                <c:pt idx="789">
                  <c:v>0.13797933811941859</c:v>
                </c:pt>
                <c:pt idx="790">
                  <c:v>0.1523375941166171</c:v>
                </c:pt>
                <c:pt idx="791">
                  <c:v>0.16459464191910358</c:v>
                </c:pt>
                <c:pt idx="792">
                  <c:v>0.1675713535282789</c:v>
                </c:pt>
                <c:pt idx="793">
                  <c:v>0.18578182454911574</c:v>
                </c:pt>
                <c:pt idx="794">
                  <c:v>0.19366135527928563</c:v>
                </c:pt>
                <c:pt idx="795">
                  <c:v>0.16862195762563467</c:v>
                </c:pt>
                <c:pt idx="796">
                  <c:v>0.16459464191910358</c:v>
                </c:pt>
                <c:pt idx="797">
                  <c:v>0.11626685344072843</c:v>
                </c:pt>
                <c:pt idx="798">
                  <c:v>4.6051479600770488E-2</c:v>
                </c:pt>
                <c:pt idx="799">
                  <c:v>4.7977587112589773E-2</c:v>
                </c:pt>
                <c:pt idx="800">
                  <c:v>6.3211346524251436E-2</c:v>
                </c:pt>
                <c:pt idx="801">
                  <c:v>8.334792505690769E-2</c:v>
                </c:pt>
                <c:pt idx="802">
                  <c:v>5.9008930134827484E-2</c:v>
                </c:pt>
                <c:pt idx="803">
                  <c:v>6.6538259499211994E-2</c:v>
                </c:pt>
                <c:pt idx="804">
                  <c:v>5.7257923305900946E-2</c:v>
                </c:pt>
                <c:pt idx="805">
                  <c:v>6.3911749255822076E-2</c:v>
                </c:pt>
                <c:pt idx="806">
                  <c:v>3.3269129749605997E-2</c:v>
                </c:pt>
                <c:pt idx="807">
                  <c:v>1.7860269655051709E-2</c:v>
                </c:pt>
                <c:pt idx="808">
                  <c:v>3.2568727018035364E-2</c:v>
                </c:pt>
                <c:pt idx="809">
                  <c:v>3.9747855016634623E-2</c:v>
                </c:pt>
                <c:pt idx="810">
                  <c:v>3.8347049553493218E-2</c:v>
                </c:pt>
                <c:pt idx="811">
                  <c:v>2.3638592190509566E-2</c:v>
                </c:pt>
                <c:pt idx="812">
                  <c:v>8.4048327788479073E-3</c:v>
                </c:pt>
                <c:pt idx="813">
                  <c:v>6.1285239012432401E-3</c:v>
                </c:pt>
                <c:pt idx="814">
                  <c:v>-8.0546314130625265E-3</c:v>
                </c:pt>
                <c:pt idx="815">
                  <c:v>-7.0040273157065064E-3</c:v>
                </c:pt>
                <c:pt idx="816">
                  <c:v>-2.4163894239187578E-2</c:v>
                </c:pt>
                <c:pt idx="817">
                  <c:v>-2.3288390824724187E-2</c:v>
                </c:pt>
                <c:pt idx="818">
                  <c:v>-2.8191209945718779E-2</c:v>
                </c:pt>
                <c:pt idx="819">
                  <c:v>-4.1673962528453908E-2</c:v>
                </c:pt>
                <c:pt idx="820">
                  <c:v>-6.0584836280861511E-2</c:v>
                </c:pt>
                <c:pt idx="821">
                  <c:v>-5.5331815794081536E-2</c:v>
                </c:pt>
                <c:pt idx="822">
                  <c:v>-8.0021012081947132E-2</c:v>
                </c:pt>
                <c:pt idx="823">
                  <c:v>-8.054631413062513E-2</c:v>
                </c:pt>
                <c:pt idx="824">
                  <c:v>-8.2122220276659039E-2</c:v>
                </c:pt>
                <c:pt idx="825">
                  <c:v>-8.404832778847833E-2</c:v>
                </c:pt>
                <c:pt idx="826">
                  <c:v>-6.1810541061110162E-2</c:v>
                </c:pt>
                <c:pt idx="827">
                  <c:v>-3.4669935212747277E-2</c:v>
                </c:pt>
                <c:pt idx="828">
                  <c:v>-2.8541411311504158E-2</c:v>
                </c:pt>
                <c:pt idx="829">
                  <c:v>-5.2530204867798982E-2</c:v>
                </c:pt>
                <c:pt idx="830">
                  <c:v>-6.8814568376816668E-2</c:v>
                </c:pt>
                <c:pt idx="831">
                  <c:v>-4.762738574680439E-2</c:v>
                </c:pt>
                <c:pt idx="832">
                  <c:v>-2.3638592190509566E-2</c:v>
                </c:pt>
                <c:pt idx="833">
                  <c:v>-4.1849063211346536E-2</c:v>
                </c:pt>
                <c:pt idx="834">
                  <c:v>-3.7471546139029956E-2</c:v>
                </c:pt>
                <c:pt idx="835">
                  <c:v>-3.0117317457538064E-2</c:v>
                </c:pt>
                <c:pt idx="836">
                  <c:v>-1.225704780248648E-2</c:v>
                </c:pt>
                <c:pt idx="837">
                  <c:v>6.6538259499212497E-3</c:v>
                </c:pt>
                <c:pt idx="838">
                  <c:v>2.3288390824724187E-2</c:v>
                </c:pt>
                <c:pt idx="839">
                  <c:v>4.1323761162668525E-2</c:v>
                </c:pt>
                <c:pt idx="840">
                  <c:v>3.7471546139029956E-2</c:v>
                </c:pt>
                <c:pt idx="841">
                  <c:v>3.4144633164069391E-2</c:v>
                </c:pt>
                <c:pt idx="842">
                  <c:v>4.2899667308702552E-2</c:v>
                </c:pt>
                <c:pt idx="843">
                  <c:v>4.324986867448781E-2</c:v>
                </c:pt>
                <c:pt idx="844">
                  <c:v>8.1421817545088399E-2</c:v>
                </c:pt>
                <c:pt idx="845">
                  <c:v>6.6188058133426736E-2</c:v>
                </c:pt>
                <c:pt idx="846">
                  <c:v>6.0759936963754139E-2</c:v>
                </c:pt>
                <c:pt idx="847">
                  <c:v>4.5876378917877735E-2</c:v>
                </c:pt>
                <c:pt idx="848">
                  <c:v>2.5739800385221483E-2</c:v>
                </c:pt>
                <c:pt idx="849">
                  <c:v>3.6946244090351944E-2</c:v>
                </c:pt>
                <c:pt idx="850">
                  <c:v>3.9222552967956612E-2</c:v>
                </c:pt>
                <c:pt idx="851">
                  <c:v>3.3094029066713368E-2</c:v>
                </c:pt>
                <c:pt idx="852">
                  <c:v>3.3094029066713368E-2</c:v>
                </c:pt>
                <c:pt idx="853">
                  <c:v>4.0973559796883267E-2</c:v>
                </c:pt>
                <c:pt idx="854">
                  <c:v>3.5545438627210664E-2</c:v>
                </c:pt>
                <c:pt idx="855">
                  <c:v>6.3561547890036818E-2</c:v>
                </c:pt>
                <c:pt idx="856">
                  <c:v>5.2530204867798982E-2</c:v>
                </c:pt>
                <c:pt idx="857">
                  <c:v>2.8016109262826151E-2</c:v>
                </c:pt>
                <c:pt idx="858">
                  <c:v>2.6790404482577503E-2</c:v>
                </c:pt>
                <c:pt idx="859">
                  <c:v>3.502013657853266E-2</c:v>
                </c:pt>
                <c:pt idx="860">
                  <c:v>4.6926983015233757E-2</c:v>
                </c:pt>
                <c:pt idx="861">
                  <c:v>5.7608124671686203E-2</c:v>
                </c:pt>
                <c:pt idx="862">
                  <c:v>6.4962353353178098E-2</c:v>
                </c:pt>
                <c:pt idx="863">
                  <c:v>5.9884433549290871E-2</c:v>
                </c:pt>
                <c:pt idx="864">
                  <c:v>5.9008930134827484E-2</c:v>
                </c:pt>
                <c:pt idx="865">
                  <c:v>5.6032218525652301E-2</c:v>
                </c:pt>
                <c:pt idx="866">
                  <c:v>4.9553493258623682E-2</c:v>
                </c:pt>
                <c:pt idx="867">
                  <c:v>3.7471546139029956E-2</c:v>
                </c:pt>
                <c:pt idx="868">
                  <c:v>3.7471546139029956E-2</c:v>
                </c:pt>
                <c:pt idx="869">
                  <c:v>4.3424969357380563E-2</c:v>
                </c:pt>
                <c:pt idx="870">
                  <c:v>3.4669935212747402E-2</c:v>
                </c:pt>
                <c:pt idx="871">
                  <c:v>-3.6771143407459315E-2</c:v>
                </c:pt>
                <c:pt idx="872">
                  <c:v>-4.1323761162668525E-2</c:v>
                </c:pt>
                <c:pt idx="873">
                  <c:v>-4.6401680966555746E-2</c:v>
                </c:pt>
                <c:pt idx="874">
                  <c:v>-6.1285239012432151E-2</c:v>
                </c:pt>
                <c:pt idx="875">
                  <c:v>-6.986517247417269E-2</c:v>
                </c:pt>
                <c:pt idx="876">
                  <c:v>-8.8600945543687665E-2</c:v>
                </c:pt>
                <c:pt idx="877">
                  <c:v>-0.10961302749080717</c:v>
                </c:pt>
                <c:pt idx="878">
                  <c:v>-9.9807389248818115E-2</c:v>
                </c:pt>
                <c:pt idx="879">
                  <c:v>-8.7725442129224271E-2</c:v>
                </c:pt>
                <c:pt idx="880">
                  <c:v>-7.3542286814918631E-2</c:v>
                </c:pt>
                <c:pt idx="881">
                  <c:v>-6.8989669059709297E-2</c:v>
                </c:pt>
                <c:pt idx="882">
                  <c:v>-6.4612151987392716E-2</c:v>
                </c:pt>
                <c:pt idx="883">
                  <c:v>-9.5780073542286792E-2</c:v>
                </c:pt>
                <c:pt idx="884">
                  <c:v>-8.6499737348975619E-2</c:v>
                </c:pt>
                <c:pt idx="885">
                  <c:v>-0.10330940290667132</c:v>
                </c:pt>
                <c:pt idx="886">
                  <c:v>-9.3678865347574886E-2</c:v>
                </c:pt>
                <c:pt idx="887">
                  <c:v>-0.10506040973559796</c:v>
                </c:pt>
                <c:pt idx="888">
                  <c:v>-9.7355979688320826E-2</c:v>
                </c:pt>
                <c:pt idx="889">
                  <c:v>-8.8250744177902282E-2</c:v>
                </c:pt>
                <c:pt idx="890">
                  <c:v>-9.3678865347574886E-2</c:v>
                </c:pt>
                <c:pt idx="891">
                  <c:v>-0.1012081947119594</c:v>
                </c:pt>
                <c:pt idx="892">
                  <c:v>-9.4554368762038155E-2</c:v>
                </c:pt>
                <c:pt idx="893">
                  <c:v>-9.6655576956750061E-2</c:v>
                </c:pt>
                <c:pt idx="894">
                  <c:v>-0.12187007529329366</c:v>
                </c:pt>
                <c:pt idx="895">
                  <c:v>-0.13132551216949745</c:v>
                </c:pt>
                <c:pt idx="896">
                  <c:v>-0.14078094904570126</c:v>
                </c:pt>
                <c:pt idx="897">
                  <c:v>-0.11889336368411836</c:v>
                </c:pt>
                <c:pt idx="898">
                  <c:v>-0.12887410260900017</c:v>
                </c:pt>
                <c:pt idx="899">
                  <c:v>-0.14813517772719315</c:v>
                </c:pt>
                <c:pt idx="900">
                  <c:v>-0.16004202416389426</c:v>
                </c:pt>
                <c:pt idx="901">
                  <c:v>-0.15478900367711429</c:v>
                </c:pt>
                <c:pt idx="902">
                  <c:v>-0.16319383645596219</c:v>
                </c:pt>
                <c:pt idx="903">
                  <c:v>-0.1780773945018386</c:v>
                </c:pt>
                <c:pt idx="904">
                  <c:v>-0.14796007704430053</c:v>
                </c:pt>
                <c:pt idx="905">
                  <c:v>-0.16214323235860617</c:v>
                </c:pt>
                <c:pt idx="906">
                  <c:v>-0.1523375941166171</c:v>
                </c:pt>
                <c:pt idx="907">
                  <c:v>-0.12169497461040103</c:v>
                </c:pt>
                <c:pt idx="908">
                  <c:v>-9.9282087200140118E-2</c:v>
                </c:pt>
                <c:pt idx="909">
                  <c:v>-8.4573629837156342E-2</c:v>
                </c:pt>
                <c:pt idx="910">
                  <c:v>-8.474873052004897E-2</c:v>
                </c:pt>
                <c:pt idx="911">
                  <c:v>-8.7550341446331642E-2</c:v>
                </c:pt>
                <c:pt idx="912">
                  <c:v>-8.8250744177902282E-2</c:v>
                </c:pt>
                <c:pt idx="913">
                  <c:v>-7.4592890912274529E-2</c:v>
                </c:pt>
                <c:pt idx="914">
                  <c:v>-9.2102959201540852E-2</c:v>
                </c:pt>
                <c:pt idx="915">
                  <c:v>-8.054631413062513E-2</c:v>
                </c:pt>
                <c:pt idx="916">
                  <c:v>-0.10453510768691995</c:v>
                </c:pt>
                <c:pt idx="917">
                  <c:v>-0.11101383295394845</c:v>
                </c:pt>
                <c:pt idx="918">
                  <c:v>-0.12204517597618629</c:v>
                </c:pt>
                <c:pt idx="919">
                  <c:v>-0.12046926983015238</c:v>
                </c:pt>
                <c:pt idx="920">
                  <c:v>-0.11241463841708986</c:v>
                </c:pt>
                <c:pt idx="921">
                  <c:v>-0.11784275958676234</c:v>
                </c:pt>
                <c:pt idx="922">
                  <c:v>-0.11941866573279636</c:v>
                </c:pt>
                <c:pt idx="923">
                  <c:v>-0.11031343022237781</c:v>
                </c:pt>
                <c:pt idx="924">
                  <c:v>-8.9126247592365551E-2</c:v>
                </c:pt>
                <c:pt idx="925">
                  <c:v>-9.4204167396252897E-2</c:v>
                </c:pt>
                <c:pt idx="926">
                  <c:v>-9.3678865347574886E-2</c:v>
                </c:pt>
                <c:pt idx="927">
                  <c:v>-0.12379618280511294</c:v>
                </c:pt>
                <c:pt idx="928">
                  <c:v>-0.12519698826825423</c:v>
                </c:pt>
                <c:pt idx="929">
                  <c:v>-0.10663631588163187</c:v>
                </c:pt>
                <c:pt idx="930">
                  <c:v>-0.10996322885659256</c:v>
                </c:pt>
                <c:pt idx="931">
                  <c:v>-8.054631413062513E-2</c:v>
                </c:pt>
                <c:pt idx="932">
                  <c:v>-6.7238662230782634E-2</c:v>
                </c:pt>
                <c:pt idx="933">
                  <c:v>-4.9028191209945671E-2</c:v>
                </c:pt>
                <c:pt idx="934">
                  <c:v>-3.4144633164069391E-2</c:v>
                </c:pt>
                <c:pt idx="935">
                  <c:v>-2.6265102433899244E-3</c:v>
                </c:pt>
                <c:pt idx="936">
                  <c:v>-3.5020136578525692E-4</c:v>
                </c:pt>
                <c:pt idx="937">
                  <c:v>2.1887585361582911E-2</c:v>
                </c:pt>
                <c:pt idx="938">
                  <c:v>9.9807389248818129E-3</c:v>
                </c:pt>
                <c:pt idx="939">
                  <c:v>1.2432148485379107E-2</c:v>
                </c:pt>
                <c:pt idx="940">
                  <c:v>2.8191209945718779E-2</c:v>
                </c:pt>
                <c:pt idx="941">
                  <c:v>1.3657853265627755E-2</c:v>
                </c:pt>
                <c:pt idx="942">
                  <c:v>5.9884433549290871E-2</c:v>
                </c:pt>
                <c:pt idx="943">
                  <c:v>7.44177902293819E-2</c:v>
                </c:pt>
                <c:pt idx="944">
                  <c:v>5.4456312379618274E-2</c:v>
                </c:pt>
                <c:pt idx="945">
                  <c:v>4.7102083698126386E-2</c:v>
                </c:pt>
                <c:pt idx="946">
                  <c:v>5.8133426720364215E-2</c:v>
                </c:pt>
                <c:pt idx="947">
                  <c:v>4.9553493258623682E-2</c:v>
                </c:pt>
                <c:pt idx="948">
                  <c:v>3.4494834529854648E-2</c:v>
                </c:pt>
                <c:pt idx="949">
                  <c:v>3.7471546139029956E-2</c:v>
                </c:pt>
                <c:pt idx="950">
                  <c:v>3.5720539310103293E-2</c:v>
                </c:pt>
                <c:pt idx="951">
                  <c:v>3.5895639992995922E-2</c:v>
                </c:pt>
                <c:pt idx="952">
                  <c:v>3.6596042724566687E-2</c:v>
                </c:pt>
                <c:pt idx="953">
                  <c:v>2.8716511994396787E-2</c:v>
                </c:pt>
                <c:pt idx="954">
                  <c:v>3.2918928383820739E-2</c:v>
                </c:pt>
                <c:pt idx="955">
                  <c:v>1.9436175801085614E-2</c:v>
                </c:pt>
                <c:pt idx="956">
                  <c:v>2.2412887410260922E-2</c:v>
                </c:pt>
                <c:pt idx="957">
                  <c:v>2.0136578532656251E-2</c:v>
                </c:pt>
                <c:pt idx="958">
                  <c:v>1.2432148485379107E-2</c:v>
                </c:pt>
                <c:pt idx="959">
                  <c:v>-2.6265102433899244E-3</c:v>
                </c:pt>
                <c:pt idx="960">
                  <c:v>2.9767116091753056E-3</c:v>
                </c:pt>
                <c:pt idx="961">
                  <c:v>3.5020136578538133E-4</c:v>
                </c:pt>
                <c:pt idx="962">
                  <c:v>-9.1052355104184208E-3</c:v>
                </c:pt>
                <c:pt idx="963">
                  <c:v>1.8735773069514978E-2</c:v>
                </c:pt>
                <c:pt idx="964">
                  <c:v>1.6109262826125053E-2</c:v>
                </c:pt>
                <c:pt idx="965">
                  <c:v>2.2587988093153547E-2</c:v>
                </c:pt>
                <c:pt idx="966">
                  <c:v>1.3482752582735128E-2</c:v>
                </c:pt>
                <c:pt idx="967">
                  <c:v>4.9028191209945921E-3</c:v>
                </c:pt>
                <c:pt idx="968">
                  <c:v>-1.3307651899842374E-2</c:v>
                </c:pt>
                <c:pt idx="969">
                  <c:v>-1.6634564874803061E-2</c:v>
                </c:pt>
                <c:pt idx="970">
                  <c:v>-1.1206443705130461E-2</c:v>
                </c:pt>
                <c:pt idx="971">
                  <c:v>6.6538259499212497E-3</c:v>
                </c:pt>
                <c:pt idx="972">
                  <c:v>3.5020136578533152E-3</c:v>
                </c:pt>
                <c:pt idx="973">
                  <c:v>-3.2218525652249981E-2</c:v>
                </c:pt>
                <c:pt idx="974">
                  <c:v>-4.9028191209945671E-2</c:v>
                </c:pt>
                <c:pt idx="975">
                  <c:v>-2.8191209945718779E-2</c:v>
                </c:pt>
                <c:pt idx="976">
                  <c:v>-3.3269129749605997E-2</c:v>
                </c:pt>
                <c:pt idx="977">
                  <c:v>-1.9786377166870997E-2</c:v>
                </c:pt>
                <c:pt idx="978">
                  <c:v>-4.324986867448781E-2</c:v>
                </c:pt>
                <c:pt idx="979">
                  <c:v>-1.9786377166870997E-2</c:v>
                </c:pt>
                <c:pt idx="980">
                  <c:v>-1.7510068289266576E-3</c:v>
                </c:pt>
                <c:pt idx="981">
                  <c:v>-1.8560672386622349E-2</c:v>
                </c:pt>
                <c:pt idx="982">
                  <c:v>-2.3288390824724187E-2</c:v>
                </c:pt>
                <c:pt idx="983">
                  <c:v>-5.7783225354578584E-3</c:v>
                </c:pt>
                <c:pt idx="984">
                  <c:v>-1.0506040973560194E-3</c:v>
                </c:pt>
                <c:pt idx="985">
                  <c:v>-1.7510068289266576E-3</c:v>
                </c:pt>
                <c:pt idx="986">
                  <c:v>2.5564699702328855E-2</c:v>
                </c:pt>
                <c:pt idx="987">
                  <c:v>3.6771143407459315E-2</c:v>
                </c:pt>
                <c:pt idx="988">
                  <c:v>8.7550341446326668E-4</c:v>
                </c:pt>
                <c:pt idx="989">
                  <c:v>6.1285239012432401E-3</c:v>
                </c:pt>
                <c:pt idx="990">
                  <c:v>7.3542286814918881E-3</c:v>
                </c:pt>
                <c:pt idx="991">
                  <c:v>1.2432148485379107E-2</c:v>
                </c:pt>
                <c:pt idx="992">
                  <c:v>-7.529329364384516E-3</c:v>
                </c:pt>
                <c:pt idx="993">
                  <c:v>-2.0486779898441634E-2</c:v>
                </c:pt>
                <c:pt idx="994">
                  <c:v>-2.3988793556294824E-2</c:v>
                </c:pt>
                <c:pt idx="995">
                  <c:v>-2.6265102433899491E-2</c:v>
                </c:pt>
                <c:pt idx="996">
                  <c:v>-2.451409560497296E-3</c:v>
                </c:pt>
                <c:pt idx="997">
                  <c:v>-1.0856242339345078E-2</c:v>
                </c:pt>
                <c:pt idx="998">
                  <c:v>-1.9961477849763626E-2</c:v>
                </c:pt>
                <c:pt idx="999">
                  <c:v>-3.7471546139029956E-2</c:v>
                </c:pt>
                <c:pt idx="1000">
                  <c:v>-5.480651374540365E-2</c:v>
                </c:pt>
                <c:pt idx="1001">
                  <c:v>-4.6751882332341128E-2</c:v>
                </c:pt>
                <c:pt idx="1002">
                  <c:v>-4.5701278234985106E-2</c:v>
                </c:pt>
                <c:pt idx="1003">
                  <c:v>-2.3813692873402195E-2</c:v>
                </c:pt>
                <c:pt idx="1004">
                  <c:v>-3.0117317457538064E-2</c:v>
                </c:pt>
                <c:pt idx="1005">
                  <c:v>-1.7685168972158955E-2</c:v>
                </c:pt>
                <c:pt idx="1006">
                  <c:v>-1.6459464191910307E-2</c:v>
                </c:pt>
                <c:pt idx="1007">
                  <c:v>-1.068114165645245E-2</c:v>
                </c:pt>
                <c:pt idx="1008">
                  <c:v>1.4008054631412764E-3</c:v>
                </c:pt>
                <c:pt idx="1009">
                  <c:v>1.1381544388023088E-2</c:v>
                </c:pt>
                <c:pt idx="1010">
                  <c:v>2.2412887410260922E-2</c:v>
                </c:pt>
                <c:pt idx="1011">
                  <c:v>4.2024163894239165E-2</c:v>
                </c:pt>
                <c:pt idx="1012">
                  <c:v>1.9961477849763626E-2</c:v>
                </c:pt>
                <c:pt idx="1013">
                  <c:v>2.0836981264226891E-2</c:v>
                </c:pt>
                <c:pt idx="1014">
                  <c:v>2.8191209945718779E-2</c:v>
                </c:pt>
                <c:pt idx="1015">
                  <c:v>1.3482752582735128E-2</c:v>
                </c:pt>
                <c:pt idx="1016">
                  <c:v>2.8716511994396787E-2</c:v>
                </c:pt>
                <c:pt idx="1017">
                  <c:v>5.2880406233584365E-2</c:v>
                </c:pt>
                <c:pt idx="1018">
                  <c:v>6.2510943792680795E-2</c:v>
                </c:pt>
                <c:pt idx="1019">
                  <c:v>5.8833829451934855E-2</c:v>
                </c:pt>
                <c:pt idx="1020">
                  <c:v>5.7433023988793575E-2</c:v>
                </c:pt>
                <c:pt idx="1021">
                  <c:v>5.4281211696725645E-2</c:v>
                </c:pt>
                <c:pt idx="1022">
                  <c:v>5.2004902819120978E-2</c:v>
                </c:pt>
                <c:pt idx="1023">
                  <c:v>3.8522150236385971E-2</c:v>
                </c:pt>
                <c:pt idx="1024">
                  <c:v>3.0467518823323447E-2</c:v>
                </c:pt>
                <c:pt idx="1025">
                  <c:v>2.2062686044475539E-2</c:v>
                </c:pt>
                <c:pt idx="1026">
                  <c:v>3.5020136578533152E-3</c:v>
                </c:pt>
                <c:pt idx="1027">
                  <c:v>6.6538259499212497E-3</c:v>
                </c:pt>
                <c:pt idx="1028">
                  <c:v>1.0856242339345078E-2</c:v>
                </c:pt>
                <c:pt idx="1029">
                  <c:v>1.1206443705130461E-2</c:v>
                </c:pt>
                <c:pt idx="1030">
                  <c:v>1.0506040973559823E-2</c:v>
                </c:pt>
                <c:pt idx="1031">
                  <c:v>2.4514095604972835E-2</c:v>
                </c:pt>
                <c:pt idx="1032">
                  <c:v>4.2199264577131919E-2</c:v>
                </c:pt>
                <c:pt idx="1033">
                  <c:v>4.0098056382419874E-2</c:v>
                </c:pt>
                <c:pt idx="1034">
                  <c:v>4.9203291892838424E-2</c:v>
                </c:pt>
                <c:pt idx="1035">
                  <c:v>5.1129399404657709E-2</c:v>
                </c:pt>
                <c:pt idx="1036">
                  <c:v>7.529329364384516E-3</c:v>
                </c:pt>
                <c:pt idx="1037">
                  <c:v>-1.7685168972158955E-2</c:v>
                </c:pt>
                <c:pt idx="1038">
                  <c:v>-1.8560672386622349E-2</c:v>
                </c:pt>
                <c:pt idx="1039">
                  <c:v>-4.8327788478375031E-2</c:v>
                </c:pt>
                <c:pt idx="1040">
                  <c:v>-1.8910873752407603E-2</c:v>
                </c:pt>
                <c:pt idx="1041">
                  <c:v>1.5759061460340292E-3</c:v>
                </c:pt>
                <c:pt idx="1042">
                  <c:v>1.5408860094554415E-2</c:v>
                </c:pt>
                <c:pt idx="1043">
                  <c:v>2.8016109262826151E-2</c:v>
                </c:pt>
                <c:pt idx="1044">
                  <c:v>2.4689196287865589E-2</c:v>
                </c:pt>
                <c:pt idx="1045">
                  <c:v>1.6459464191910307E-2</c:v>
                </c:pt>
                <c:pt idx="1046">
                  <c:v>1.7510068289266576E-3</c:v>
                </c:pt>
                <c:pt idx="1047">
                  <c:v>-4.0273157065312008E-3</c:v>
                </c:pt>
                <c:pt idx="1048">
                  <c:v>1.2607249168271736E-2</c:v>
                </c:pt>
                <c:pt idx="1049">
                  <c:v>7.529329364384516E-3</c:v>
                </c:pt>
                <c:pt idx="1050">
                  <c:v>2.2587988093153547E-2</c:v>
                </c:pt>
                <c:pt idx="1051">
                  <c:v>1.7510068289266576E-3</c:v>
                </c:pt>
                <c:pt idx="1052">
                  <c:v>-2.6265102433899244E-3</c:v>
                </c:pt>
                <c:pt idx="1053">
                  <c:v>9.9807389248818129E-3</c:v>
                </c:pt>
                <c:pt idx="1054">
                  <c:v>1.7159866923481072E-2</c:v>
                </c:pt>
                <c:pt idx="1055">
                  <c:v>3.7296445456137327E-2</c:v>
                </c:pt>
                <c:pt idx="1056">
                  <c:v>4.0623358431097885E-2</c:v>
                </c:pt>
                <c:pt idx="1057">
                  <c:v>8.930134827525792E-3</c:v>
                </c:pt>
                <c:pt idx="1058">
                  <c:v>1.7685168972158955E-2</c:v>
                </c:pt>
                <c:pt idx="1059">
                  <c:v>4.0273157065313248E-3</c:v>
                </c:pt>
                <c:pt idx="1060">
                  <c:v>9.2803361933111745E-3</c:v>
                </c:pt>
                <c:pt idx="1061">
                  <c:v>-8.2297320959551536E-3</c:v>
                </c:pt>
                <c:pt idx="1062">
                  <c:v>-5.07791980388722E-3</c:v>
                </c:pt>
                <c:pt idx="1063">
                  <c:v>-9.8056382419891841E-3</c:v>
                </c:pt>
                <c:pt idx="1064">
                  <c:v>9.1052355104185457E-3</c:v>
                </c:pt>
                <c:pt idx="1065">
                  <c:v>3.0467518823323447E-2</c:v>
                </c:pt>
                <c:pt idx="1066">
                  <c:v>8.492383120294171E-2</c:v>
                </c:pt>
                <c:pt idx="1067">
                  <c:v>7.669409910698656E-2</c:v>
                </c:pt>
                <c:pt idx="1068">
                  <c:v>6.7763964279460645E-2</c:v>
                </c:pt>
                <c:pt idx="1069">
                  <c:v>7.0390474522850688E-2</c:v>
                </c:pt>
                <c:pt idx="1070">
                  <c:v>6.6012957450534107E-2</c:v>
                </c:pt>
                <c:pt idx="1071">
                  <c:v>7.4592890912274529E-2</c:v>
                </c:pt>
                <c:pt idx="1072">
                  <c:v>8.0721414813517758E-2</c:v>
                </c:pt>
                <c:pt idx="1073">
                  <c:v>6.8114165645246028E-2</c:v>
                </c:pt>
                <c:pt idx="1074">
                  <c:v>7.511819296095254E-2</c:v>
                </c:pt>
                <c:pt idx="1075">
                  <c:v>7.9845911399054503E-2</c:v>
                </c:pt>
                <c:pt idx="1076">
                  <c:v>8.9651549641043562E-2</c:v>
                </c:pt>
                <c:pt idx="1077">
                  <c:v>8.2297320959551792E-2</c:v>
                </c:pt>
                <c:pt idx="1078">
                  <c:v>6.3736648572929447E-2</c:v>
                </c:pt>
                <c:pt idx="1079">
                  <c:v>8.0021012081947132E-2</c:v>
                </c:pt>
                <c:pt idx="1080">
                  <c:v>8.4748730520049095E-2</c:v>
                </c:pt>
                <c:pt idx="1081">
                  <c:v>9.0527053055506942E-2</c:v>
                </c:pt>
                <c:pt idx="1082">
                  <c:v>7.1441078620206586E-2</c:v>
                </c:pt>
                <c:pt idx="1083">
                  <c:v>7.9320609350376492E-2</c:v>
                </c:pt>
                <c:pt idx="1084">
                  <c:v>7.73945018385572E-2</c:v>
                </c:pt>
                <c:pt idx="1085">
                  <c:v>0.10471020836981271</c:v>
                </c:pt>
                <c:pt idx="1086">
                  <c:v>9.3503764664682257E-2</c:v>
                </c:pt>
                <c:pt idx="1087">
                  <c:v>0.10138329539485202</c:v>
                </c:pt>
                <c:pt idx="1088">
                  <c:v>9.9982489931710744E-2</c:v>
                </c:pt>
                <c:pt idx="1089">
                  <c:v>9.2102959201540852E-2</c:v>
                </c:pt>
                <c:pt idx="1090">
                  <c:v>8.0196112764839747E-2</c:v>
                </c:pt>
                <c:pt idx="1091">
                  <c:v>0.10173349676063741</c:v>
                </c:pt>
                <c:pt idx="1092">
                  <c:v>0.10471020836981271</c:v>
                </c:pt>
                <c:pt idx="1093">
                  <c:v>0.12116967256172302</c:v>
                </c:pt>
                <c:pt idx="1094">
                  <c:v>0.13167571353528271</c:v>
                </c:pt>
                <c:pt idx="1095">
                  <c:v>0.13920504289966737</c:v>
                </c:pt>
                <c:pt idx="1096">
                  <c:v>0.13622833129049206</c:v>
                </c:pt>
                <c:pt idx="1097">
                  <c:v>0.12852390124321492</c:v>
                </c:pt>
                <c:pt idx="1098">
                  <c:v>0.12589739099982486</c:v>
                </c:pt>
                <c:pt idx="1099">
                  <c:v>0.11731745753808445</c:v>
                </c:pt>
                <c:pt idx="1100">
                  <c:v>0.1255471896340396</c:v>
                </c:pt>
                <c:pt idx="1101">
                  <c:v>0.13272631763263873</c:v>
                </c:pt>
                <c:pt idx="1102">
                  <c:v>0.13237611626685347</c:v>
                </c:pt>
                <c:pt idx="1103">
                  <c:v>0.12432148485379083</c:v>
                </c:pt>
                <c:pt idx="1104">
                  <c:v>0.11959376641568899</c:v>
                </c:pt>
                <c:pt idx="1105">
                  <c:v>0.13132551216949745</c:v>
                </c:pt>
                <c:pt idx="1106">
                  <c:v>0.12362108212222032</c:v>
                </c:pt>
                <c:pt idx="1107">
                  <c:v>0.1225704780248643</c:v>
                </c:pt>
                <c:pt idx="1108">
                  <c:v>0.1185431623183331</c:v>
                </c:pt>
                <c:pt idx="1109">
                  <c:v>0.11276483978287512</c:v>
                </c:pt>
                <c:pt idx="1110">
                  <c:v>9.6130274908072175E-2</c:v>
                </c:pt>
                <c:pt idx="1111">
                  <c:v>9.7706181054106084E-2</c:v>
                </c:pt>
                <c:pt idx="1112">
                  <c:v>0.12064437051304501</c:v>
                </c:pt>
                <c:pt idx="1113">
                  <c:v>0.1315006128523902</c:v>
                </c:pt>
                <c:pt idx="1114">
                  <c:v>0.14148135177727189</c:v>
                </c:pt>
                <c:pt idx="1115">
                  <c:v>0.14358255997198394</c:v>
                </c:pt>
                <c:pt idx="1116">
                  <c:v>0.14113115041148663</c:v>
                </c:pt>
                <c:pt idx="1117">
                  <c:v>0.13640343197338481</c:v>
                </c:pt>
                <c:pt idx="1118">
                  <c:v>0.13220101558396072</c:v>
                </c:pt>
                <c:pt idx="1119">
                  <c:v>0.10838732271055854</c:v>
                </c:pt>
                <c:pt idx="1120">
                  <c:v>0.11416564524601651</c:v>
                </c:pt>
                <c:pt idx="1121">
                  <c:v>0.11889336368411836</c:v>
                </c:pt>
                <c:pt idx="1122">
                  <c:v>0.14340745928909118</c:v>
                </c:pt>
                <c:pt idx="1123">
                  <c:v>0.16336893713885481</c:v>
                </c:pt>
                <c:pt idx="1124">
                  <c:v>0.17177376991770271</c:v>
                </c:pt>
                <c:pt idx="1125">
                  <c:v>0.19401155664507089</c:v>
                </c:pt>
                <c:pt idx="1126">
                  <c:v>0.13640343197338481</c:v>
                </c:pt>
                <c:pt idx="1127">
                  <c:v>0.12659779373139562</c:v>
                </c:pt>
                <c:pt idx="1128">
                  <c:v>0.13675363333917007</c:v>
                </c:pt>
                <c:pt idx="1129">
                  <c:v>0.14515846611801797</c:v>
                </c:pt>
                <c:pt idx="1130">
                  <c:v>0.15443880231132914</c:v>
                </c:pt>
                <c:pt idx="1131">
                  <c:v>0.13657853265627731</c:v>
                </c:pt>
                <c:pt idx="1132">
                  <c:v>0.11399054456312377</c:v>
                </c:pt>
                <c:pt idx="1133">
                  <c:v>9.8756785151462106E-2</c:v>
                </c:pt>
                <c:pt idx="1134">
                  <c:v>7.6869199789879189E-2</c:v>
                </c:pt>
                <c:pt idx="1135">
                  <c:v>0.10383470495534933</c:v>
                </c:pt>
                <c:pt idx="1136">
                  <c:v>0.11766765890386971</c:v>
                </c:pt>
                <c:pt idx="1137">
                  <c:v>0.11836806163544035</c:v>
                </c:pt>
                <c:pt idx="1138">
                  <c:v>0.11924356504990373</c:v>
                </c:pt>
                <c:pt idx="1139">
                  <c:v>0.12677289441428813</c:v>
                </c:pt>
                <c:pt idx="1140">
                  <c:v>0.12624759236561012</c:v>
                </c:pt>
                <c:pt idx="1141">
                  <c:v>0.11626685344072843</c:v>
                </c:pt>
                <c:pt idx="1142">
                  <c:v>0.13045000875503421</c:v>
                </c:pt>
                <c:pt idx="1143">
                  <c:v>0.12764839782875165</c:v>
                </c:pt>
                <c:pt idx="1144">
                  <c:v>0.13500262651024328</c:v>
                </c:pt>
                <c:pt idx="1145">
                  <c:v>0.14095604972859388</c:v>
                </c:pt>
                <c:pt idx="1146">
                  <c:v>0.12834880056032216</c:v>
                </c:pt>
                <c:pt idx="1147">
                  <c:v>0.12817369987742966</c:v>
                </c:pt>
                <c:pt idx="1148">
                  <c:v>0.12799859919453691</c:v>
                </c:pt>
                <c:pt idx="1149">
                  <c:v>0.14008054631413064</c:v>
                </c:pt>
                <c:pt idx="1150">
                  <c:v>0.14008054631413064</c:v>
                </c:pt>
                <c:pt idx="1151">
                  <c:v>0.13973034494834538</c:v>
                </c:pt>
                <c:pt idx="1152">
                  <c:v>0.15198739275083184</c:v>
                </c:pt>
                <c:pt idx="1153">
                  <c:v>0.16564524601645936</c:v>
                </c:pt>
                <c:pt idx="1154">
                  <c:v>0.15899142006653824</c:v>
                </c:pt>
                <c:pt idx="1155">
                  <c:v>0.18945893888986179</c:v>
                </c:pt>
                <c:pt idx="1156">
                  <c:v>0.19663806688846094</c:v>
                </c:pt>
                <c:pt idx="1157">
                  <c:v>0.19733846962003146</c:v>
                </c:pt>
                <c:pt idx="1158">
                  <c:v>0.19191034845035884</c:v>
                </c:pt>
                <c:pt idx="1159">
                  <c:v>0.19243565049903685</c:v>
                </c:pt>
                <c:pt idx="1160">
                  <c:v>0.18823323410961304</c:v>
                </c:pt>
                <c:pt idx="1161">
                  <c:v>0.18578182454911574</c:v>
                </c:pt>
                <c:pt idx="1162">
                  <c:v>0.20154088600945552</c:v>
                </c:pt>
                <c:pt idx="1163">
                  <c:v>0.20241638942391879</c:v>
                </c:pt>
                <c:pt idx="1164">
                  <c:v>0.21134652425144471</c:v>
                </c:pt>
                <c:pt idx="1165">
                  <c:v>0.21029592015408868</c:v>
                </c:pt>
                <c:pt idx="1166">
                  <c:v>0.22097706181054114</c:v>
                </c:pt>
                <c:pt idx="1167">
                  <c:v>0.23393451234459814</c:v>
                </c:pt>
                <c:pt idx="1168">
                  <c:v>0.22080196112764838</c:v>
                </c:pt>
                <c:pt idx="1169">
                  <c:v>0.21467343722640528</c:v>
                </c:pt>
                <c:pt idx="1170">
                  <c:v>0.19961477849763623</c:v>
                </c:pt>
                <c:pt idx="1171">
                  <c:v>0.19033444230432506</c:v>
                </c:pt>
                <c:pt idx="1172">
                  <c:v>0.19436175801085614</c:v>
                </c:pt>
                <c:pt idx="1173">
                  <c:v>0.19331115391350037</c:v>
                </c:pt>
                <c:pt idx="1174">
                  <c:v>0.20224128874102604</c:v>
                </c:pt>
                <c:pt idx="1175">
                  <c:v>0.18683242864647176</c:v>
                </c:pt>
                <c:pt idx="1176">
                  <c:v>0.1840308177201892</c:v>
                </c:pt>
                <c:pt idx="1177">
                  <c:v>0.18140430747679914</c:v>
                </c:pt>
                <c:pt idx="1178">
                  <c:v>0.18455611976886721</c:v>
                </c:pt>
                <c:pt idx="1179">
                  <c:v>0.1677464542111714</c:v>
                </c:pt>
                <c:pt idx="1180">
                  <c:v>0.17194887060059547</c:v>
                </c:pt>
                <c:pt idx="1181">
                  <c:v>0.19103484503589557</c:v>
                </c:pt>
                <c:pt idx="1182">
                  <c:v>0.20994571878830318</c:v>
                </c:pt>
                <c:pt idx="1183">
                  <c:v>0.21659954473822457</c:v>
                </c:pt>
                <c:pt idx="1184">
                  <c:v>0.20311679215548931</c:v>
                </c:pt>
                <c:pt idx="1185">
                  <c:v>0.20836981264226942</c:v>
                </c:pt>
                <c:pt idx="1186">
                  <c:v>0.22325337068814569</c:v>
                </c:pt>
                <c:pt idx="1187">
                  <c:v>0.23288390824724212</c:v>
                </c:pt>
                <c:pt idx="1188">
                  <c:v>0.20136578532656277</c:v>
                </c:pt>
                <c:pt idx="1189">
                  <c:v>0.18683242864647176</c:v>
                </c:pt>
                <c:pt idx="1190">
                  <c:v>0.17825249518473135</c:v>
                </c:pt>
                <c:pt idx="1191">
                  <c:v>0.17107336718613195</c:v>
                </c:pt>
                <c:pt idx="1192">
                  <c:v>0.16144282962703552</c:v>
                </c:pt>
                <c:pt idx="1193">
                  <c:v>0.16004202416389426</c:v>
                </c:pt>
                <c:pt idx="1194">
                  <c:v>0.1652950446506741</c:v>
                </c:pt>
                <c:pt idx="1195">
                  <c:v>0.15531430572579241</c:v>
                </c:pt>
                <c:pt idx="1196">
                  <c:v>0.15654001050604094</c:v>
                </c:pt>
                <c:pt idx="1197">
                  <c:v>0.15986692348100151</c:v>
                </c:pt>
                <c:pt idx="1198">
                  <c:v>0.16231833304149879</c:v>
                </c:pt>
                <c:pt idx="1199">
                  <c:v>0.14918578182454906</c:v>
                </c:pt>
                <c:pt idx="1200">
                  <c:v>0.15006128523901258</c:v>
                </c:pt>
                <c:pt idx="1201">
                  <c:v>0.1628436350901768</c:v>
                </c:pt>
                <c:pt idx="1202">
                  <c:v>0.17107336718613195</c:v>
                </c:pt>
                <c:pt idx="1203">
                  <c:v>0.16967256172299069</c:v>
                </c:pt>
                <c:pt idx="1204">
                  <c:v>0.16249343372439154</c:v>
                </c:pt>
                <c:pt idx="1205">
                  <c:v>0.16547014533356685</c:v>
                </c:pt>
                <c:pt idx="1206">
                  <c:v>0.15321309753108037</c:v>
                </c:pt>
                <c:pt idx="1207">
                  <c:v>0.14655927158115925</c:v>
                </c:pt>
                <c:pt idx="1208">
                  <c:v>0.14778497636140778</c:v>
                </c:pt>
                <c:pt idx="1209">
                  <c:v>0.13815443880231135</c:v>
                </c:pt>
                <c:pt idx="1210">
                  <c:v>0.1488355804587638</c:v>
                </c:pt>
                <c:pt idx="1211">
                  <c:v>0.16336893713885481</c:v>
                </c:pt>
                <c:pt idx="1212">
                  <c:v>0.18928383820696904</c:v>
                </c:pt>
                <c:pt idx="1213">
                  <c:v>0.16687095079670813</c:v>
                </c:pt>
                <c:pt idx="1214">
                  <c:v>0.14690947294694451</c:v>
                </c:pt>
                <c:pt idx="1215">
                  <c:v>0.1383295394852041</c:v>
                </c:pt>
                <c:pt idx="1216">
                  <c:v>0.12362108212222032</c:v>
                </c:pt>
                <c:pt idx="1217">
                  <c:v>0.13430222377867276</c:v>
                </c:pt>
                <c:pt idx="1218">
                  <c:v>0.11749255822097708</c:v>
                </c:pt>
                <c:pt idx="1219">
                  <c:v>0.13517772719313603</c:v>
                </c:pt>
                <c:pt idx="1220">
                  <c:v>0.11959376641568899</c:v>
                </c:pt>
                <c:pt idx="1221">
                  <c:v>0.12064437051304501</c:v>
                </c:pt>
                <c:pt idx="1222">
                  <c:v>0.11171423568551922</c:v>
                </c:pt>
                <c:pt idx="1223">
                  <c:v>0.11626685344072843</c:v>
                </c:pt>
                <c:pt idx="1224">
                  <c:v>0.12274557870775706</c:v>
                </c:pt>
                <c:pt idx="1225">
                  <c:v>0.12169497461040103</c:v>
                </c:pt>
                <c:pt idx="1226">
                  <c:v>0.13815443880231135</c:v>
                </c:pt>
                <c:pt idx="1227">
                  <c:v>9.3853966030467514E-2</c:v>
                </c:pt>
                <c:pt idx="1228">
                  <c:v>9.5955174225179546E-2</c:v>
                </c:pt>
                <c:pt idx="1229">
                  <c:v>0.11766765890386971</c:v>
                </c:pt>
                <c:pt idx="1230">
                  <c:v>9.4729469444930894E-2</c:v>
                </c:pt>
                <c:pt idx="1231">
                  <c:v>7.4592890912274529E-2</c:v>
                </c:pt>
                <c:pt idx="1232">
                  <c:v>4.9203291892838424E-2</c:v>
                </c:pt>
                <c:pt idx="1233">
                  <c:v>7.6518998424093806E-2</c:v>
                </c:pt>
                <c:pt idx="1234">
                  <c:v>8.5974435300297733E-2</c:v>
                </c:pt>
                <c:pt idx="1235">
                  <c:v>4.8152687795482402E-2</c:v>
                </c:pt>
                <c:pt idx="1236">
                  <c:v>6.4261950621607458E-2</c:v>
                </c:pt>
                <c:pt idx="1237">
                  <c:v>6.7588863596568016E-2</c:v>
                </c:pt>
                <c:pt idx="1238">
                  <c:v>6.0234634915076128E-2</c:v>
                </c:pt>
                <c:pt idx="1239">
                  <c:v>4.0973559796883267E-2</c:v>
                </c:pt>
                <c:pt idx="1240">
                  <c:v>3.8347049553493218E-2</c:v>
                </c:pt>
                <c:pt idx="1241">
                  <c:v>3.3969532481176637E-2</c:v>
                </c:pt>
                <c:pt idx="1242">
                  <c:v>3.5545438627210664E-2</c:v>
                </c:pt>
                <c:pt idx="1243">
                  <c:v>5.2004902819120978E-2</c:v>
                </c:pt>
                <c:pt idx="1244">
                  <c:v>5.2180003502013725E-2</c:v>
                </c:pt>
                <c:pt idx="1245">
                  <c:v>4.8853090527053042E-2</c:v>
                </c:pt>
                <c:pt idx="1246">
                  <c:v>4.3775170723165821E-2</c:v>
                </c:pt>
                <c:pt idx="1247">
                  <c:v>4.2724566625809798E-2</c:v>
                </c:pt>
                <c:pt idx="1248">
                  <c:v>5.3405708282262251E-2</c:v>
                </c:pt>
                <c:pt idx="1249">
                  <c:v>6.1110138329539522E-2</c:v>
                </c:pt>
                <c:pt idx="1250">
                  <c:v>3.4144633164069391E-2</c:v>
                </c:pt>
                <c:pt idx="1251">
                  <c:v>1.0330940290667194E-2</c:v>
                </c:pt>
                <c:pt idx="1252">
                  <c:v>2.5389599019436226E-2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87-46E4-A590-93770B7F79C4}"/>
            </c:ext>
          </c:extLst>
        </c:ser>
        <c:ser>
          <c:idx val="1"/>
          <c:order val="1"/>
          <c:tx>
            <c:v>SPX </c:v>
          </c:tx>
          <c:spPr>
            <a:ln w="9525" cmpd="sng">
              <a:solidFill>
                <a:srgbClr val="EA4335"/>
              </a:solidFill>
            </a:ln>
          </c:spPr>
          <c:marker>
            <c:symbol val="none"/>
          </c:marker>
          <c:cat>
            <c:numRef>
              <c:f>'Share Price Performance'!$BE$3:$BE$1255</c:f>
              <c:numCache>
                <c:formatCode>m/d/yyyy</c:formatCode>
                <c:ptCount val="1253"/>
                <c:pt idx="0">
                  <c:v>46045</c:v>
                </c:pt>
                <c:pt idx="1">
                  <c:v>46044</c:v>
                </c:pt>
                <c:pt idx="2">
                  <c:v>46043</c:v>
                </c:pt>
                <c:pt idx="3">
                  <c:v>46042</c:v>
                </c:pt>
                <c:pt idx="4">
                  <c:v>46038</c:v>
                </c:pt>
                <c:pt idx="5">
                  <c:v>46037</c:v>
                </c:pt>
                <c:pt idx="6">
                  <c:v>46036</c:v>
                </c:pt>
                <c:pt idx="7">
                  <c:v>46035</c:v>
                </c:pt>
                <c:pt idx="8">
                  <c:v>46034</c:v>
                </c:pt>
                <c:pt idx="9">
                  <c:v>46031</c:v>
                </c:pt>
                <c:pt idx="10">
                  <c:v>46030</c:v>
                </c:pt>
                <c:pt idx="11">
                  <c:v>46029</c:v>
                </c:pt>
                <c:pt idx="12">
                  <c:v>46028</c:v>
                </c:pt>
                <c:pt idx="13">
                  <c:v>46027</c:v>
                </c:pt>
                <c:pt idx="14">
                  <c:v>46024</c:v>
                </c:pt>
                <c:pt idx="15">
                  <c:v>46022</c:v>
                </c:pt>
                <c:pt idx="16">
                  <c:v>46021</c:v>
                </c:pt>
                <c:pt idx="17">
                  <c:v>46020</c:v>
                </c:pt>
                <c:pt idx="18">
                  <c:v>46017</c:v>
                </c:pt>
                <c:pt idx="19">
                  <c:v>46015</c:v>
                </c:pt>
                <c:pt idx="20">
                  <c:v>46014</c:v>
                </c:pt>
                <c:pt idx="21">
                  <c:v>46013</c:v>
                </c:pt>
                <c:pt idx="22">
                  <c:v>46010</c:v>
                </c:pt>
                <c:pt idx="23">
                  <c:v>46009</c:v>
                </c:pt>
                <c:pt idx="24">
                  <c:v>46008</c:v>
                </c:pt>
                <c:pt idx="25">
                  <c:v>46007</c:v>
                </c:pt>
                <c:pt idx="26">
                  <c:v>46006</c:v>
                </c:pt>
                <c:pt idx="27">
                  <c:v>46003</c:v>
                </c:pt>
                <c:pt idx="28">
                  <c:v>46002</c:v>
                </c:pt>
                <c:pt idx="29">
                  <c:v>46001</c:v>
                </c:pt>
                <c:pt idx="30">
                  <c:v>46000</c:v>
                </c:pt>
                <c:pt idx="31">
                  <c:v>45999</c:v>
                </c:pt>
                <c:pt idx="32">
                  <c:v>45996</c:v>
                </c:pt>
                <c:pt idx="33">
                  <c:v>45995</c:v>
                </c:pt>
                <c:pt idx="34">
                  <c:v>45994</c:v>
                </c:pt>
                <c:pt idx="35">
                  <c:v>45993</c:v>
                </c:pt>
                <c:pt idx="36">
                  <c:v>45992</c:v>
                </c:pt>
                <c:pt idx="37">
                  <c:v>45989</c:v>
                </c:pt>
                <c:pt idx="38">
                  <c:v>45987</c:v>
                </c:pt>
                <c:pt idx="39">
                  <c:v>45986</c:v>
                </c:pt>
                <c:pt idx="40">
                  <c:v>45985</c:v>
                </c:pt>
                <c:pt idx="41">
                  <c:v>45982</c:v>
                </c:pt>
                <c:pt idx="42">
                  <c:v>45981</c:v>
                </c:pt>
                <c:pt idx="43">
                  <c:v>45980</c:v>
                </c:pt>
                <c:pt idx="44">
                  <c:v>45979</c:v>
                </c:pt>
                <c:pt idx="45">
                  <c:v>45978</c:v>
                </c:pt>
                <c:pt idx="46">
                  <c:v>45975</c:v>
                </c:pt>
                <c:pt idx="47">
                  <c:v>45974</c:v>
                </c:pt>
                <c:pt idx="48">
                  <c:v>45973</c:v>
                </c:pt>
                <c:pt idx="49">
                  <c:v>45972</c:v>
                </c:pt>
                <c:pt idx="50">
                  <c:v>45971</c:v>
                </c:pt>
                <c:pt idx="51">
                  <c:v>45968</c:v>
                </c:pt>
                <c:pt idx="52">
                  <c:v>45967</c:v>
                </c:pt>
                <c:pt idx="53">
                  <c:v>45966</c:v>
                </c:pt>
                <c:pt idx="54">
                  <c:v>45965</c:v>
                </c:pt>
                <c:pt idx="55">
                  <c:v>45964</c:v>
                </c:pt>
                <c:pt idx="56">
                  <c:v>45961</c:v>
                </c:pt>
                <c:pt idx="57">
                  <c:v>45960</c:v>
                </c:pt>
                <c:pt idx="58">
                  <c:v>45959</c:v>
                </c:pt>
                <c:pt idx="59">
                  <c:v>45958</c:v>
                </c:pt>
                <c:pt idx="60">
                  <c:v>45957</c:v>
                </c:pt>
                <c:pt idx="61">
                  <c:v>45954</c:v>
                </c:pt>
                <c:pt idx="62">
                  <c:v>45953</c:v>
                </c:pt>
                <c:pt idx="63">
                  <c:v>45952</c:v>
                </c:pt>
                <c:pt idx="64">
                  <c:v>45951</c:v>
                </c:pt>
                <c:pt idx="65">
                  <c:v>45950</c:v>
                </c:pt>
                <c:pt idx="66">
                  <c:v>45947</c:v>
                </c:pt>
                <c:pt idx="67">
                  <c:v>45946</c:v>
                </c:pt>
                <c:pt idx="68">
                  <c:v>45945</c:v>
                </c:pt>
                <c:pt idx="69">
                  <c:v>45944</c:v>
                </c:pt>
                <c:pt idx="70">
                  <c:v>45943</c:v>
                </c:pt>
                <c:pt idx="71">
                  <c:v>45940</c:v>
                </c:pt>
                <c:pt idx="72">
                  <c:v>45939</c:v>
                </c:pt>
                <c:pt idx="73">
                  <c:v>45938</c:v>
                </c:pt>
                <c:pt idx="74">
                  <c:v>45937</c:v>
                </c:pt>
                <c:pt idx="75">
                  <c:v>45936</c:v>
                </c:pt>
                <c:pt idx="76">
                  <c:v>45933</c:v>
                </c:pt>
                <c:pt idx="77">
                  <c:v>45932</c:v>
                </c:pt>
                <c:pt idx="78">
                  <c:v>45931</c:v>
                </c:pt>
                <c:pt idx="79">
                  <c:v>45930</c:v>
                </c:pt>
                <c:pt idx="80">
                  <c:v>45929</c:v>
                </c:pt>
                <c:pt idx="81">
                  <c:v>45926</c:v>
                </c:pt>
                <c:pt idx="82">
                  <c:v>45925</c:v>
                </c:pt>
                <c:pt idx="83">
                  <c:v>45924</c:v>
                </c:pt>
                <c:pt idx="84">
                  <c:v>45923</c:v>
                </c:pt>
                <c:pt idx="85">
                  <c:v>45922</c:v>
                </c:pt>
                <c:pt idx="86">
                  <c:v>45919</c:v>
                </c:pt>
                <c:pt idx="87">
                  <c:v>45918</c:v>
                </c:pt>
                <c:pt idx="88">
                  <c:v>45917</c:v>
                </c:pt>
                <c:pt idx="89">
                  <c:v>45916</c:v>
                </c:pt>
                <c:pt idx="90">
                  <c:v>45915</c:v>
                </c:pt>
                <c:pt idx="91">
                  <c:v>45912</c:v>
                </c:pt>
                <c:pt idx="92">
                  <c:v>45911</c:v>
                </c:pt>
                <c:pt idx="93">
                  <c:v>45910</c:v>
                </c:pt>
                <c:pt idx="94">
                  <c:v>45909</c:v>
                </c:pt>
                <c:pt idx="95">
                  <c:v>45908</c:v>
                </c:pt>
                <c:pt idx="96">
                  <c:v>45905</c:v>
                </c:pt>
                <c:pt idx="97">
                  <c:v>45904</c:v>
                </c:pt>
                <c:pt idx="98">
                  <c:v>45903</c:v>
                </c:pt>
                <c:pt idx="99">
                  <c:v>45902</c:v>
                </c:pt>
                <c:pt idx="100">
                  <c:v>45898</c:v>
                </c:pt>
                <c:pt idx="101">
                  <c:v>45897</c:v>
                </c:pt>
                <c:pt idx="102">
                  <c:v>45896</c:v>
                </c:pt>
                <c:pt idx="103">
                  <c:v>45895</c:v>
                </c:pt>
                <c:pt idx="104">
                  <c:v>45894</c:v>
                </c:pt>
                <c:pt idx="105">
                  <c:v>45891</c:v>
                </c:pt>
                <c:pt idx="106">
                  <c:v>45890</c:v>
                </c:pt>
                <c:pt idx="107">
                  <c:v>45889</c:v>
                </c:pt>
                <c:pt idx="108">
                  <c:v>45888</c:v>
                </c:pt>
                <c:pt idx="109">
                  <c:v>45887</c:v>
                </c:pt>
                <c:pt idx="110">
                  <c:v>45884</c:v>
                </c:pt>
                <c:pt idx="111">
                  <c:v>45883</c:v>
                </c:pt>
                <c:pt idx="112">
                  <c:v>45882</c:v>
                </c:pt>
                <c:pt idx="113">
                  <c:v>45881</c:v>
                </c:pt>
                <c:pt idx="114">
                  <c:v>45880</c:v>
                </c:pt>
                <c:pt idx="115">
                  <c:v>45877</c:v>
                </c:pt>
                <c:pt idx="116">
                  <c:v>45876</c:v>
                </c:pt>
                <c:pt idx="117">
                  <c:v>45875</c:v>
                </c:pt>
                <c:pt idx="118">
                  <c:v>45874</c:v>
                </c:pt>
                <c:pt idx="119">
                  <c:v>45873</c:v>
                </c:pt>
                <c:pt idx="120">
                  <c:v>45870</c:v>
                </c:pt>
                <c:pt idx="121">
                  <c:v>45869</c:v>
                </c:pt>
                <c:pt idx="122">
                  <c:v>45868</c:v>
                </c:pt>
                <c:pt idx="123">
                  <c:v>45867</c:v>
                </c:pt>
                <c:pt idx="124">
                  <c:v>45866</c:v>
                </c:pt>
                <c:pt idx="125">
                  <c:v>45863</c:v>
                </c:pt>
                <c:pt idx="126">
                  <c:v>45862</c:v>
                </c:pt>
                <c:pt idx="127">
                  <c:v>45861</c:v>
                </c:pt>
                <c:pt idx="128">
                  <c:v>45860</c:v>
                </c:pt>
                <c:pt idx="129">
                  <c:v>45859</c:v>
                </c:pt>
                <c:pt idx="130">
                  <c:v>45856</c:v>
                </c:pt>
                <c:pt idx="131">
                  <c:v>45855</c:v>
                </c:pt>
                <c:pt idx="132">
                  <c:v>45854</c:v>
                </c:pt>
                <c:pt idx="133">
                  <c:v>45853</c:v>
                </c:pt>
                <c:pt idx="134">
                  <c:v>45852</c:v>
                </c:pt>
                <c:pt idx="135">
                  <c:v>45849</c:v>
                </c:pt>
                <c:pt idx="136">
                  <c:v>45848</c:v>
                </c:pt>
                <c:pt idx="137">
                  <c:v>45847</c:v>
                </c:pt>
                <c:pt idx="138">
                  <c:v>45846</c:v>
                </c:pt>
                <c:pt idx="139">
                  <c:v>45845</c:v>
                </c:pt>
                <c:pt idx="140">
                  <c:v>45841</c:v>
                </c:pt>
                <c:pt idx="141">
                  <c:v>45840</c:v>
                </c:pt>
                <c:pt idx="142">
                  <c:v>45839</c:v>
                </c:pt>
                <c:pt idx="143">
                  <c:v>45838</c:v>
                </c:pt>
                <c:pt idx="144">
                  <c:v>45835</c:v>
                </c:pt>
                <c:pt idx="145">
                  <c:v>45834</c:v>
                </c:pt>
                <c:pt idx="146">
                  <c:v>45833</c:v>
                </c:pt>
                <c:pt idx="147">
                  <c:v>45832</c:v>
                </c:pt>
                <c:pt idx="148">
                  <c:v>45831</c:v>
                </c:pt>
                <c:pt idx="149">
                  <c:v>45828</c:v>
                </c:pt>
                <c:pt idx="150">
                  <c:v>45826</c:v>
                </c:pt>
                <c:pt idx="151">
                  <c:v>45825</c:v>
                </c:pt>
                <c:pt idx="152">
                  <c:v>45824</c:v>
                </c:pt>
                <c:pt idx="153">
                  <c:v>45821</c:v>
                </c:pt>
                <c:pt idx="154">
                  <c:v>45820</c:v>
                </c:pt>
                <c:pt idx="155">
                  <c:v>45819</c:v>
                </c:pt>
                <c:pt idx="156">
                  <c:v>45818</c:v>
                </c:pt>
                <c:pt idx="157">
                  <c:v>45817</c:v>
                </c:pt>
                <c:pt idx="158">
                  <c:v>45814</c:v>
                </c:pt>
                <c:pt idx="159">
                  <c:v>45813</c:v>
                </c:pt>
                <c:pt idx="160">
                  <c:v>45812</c:v>
                </c:pt>
                <c:pt idx="161">
                  <c:v>45811</c:v>
                </c:pt>
                <c:pt idx="162">
                  <c:v>45810</c:v>
                </c:pt>
                <c:pt idx="163">
                  <c:v>45807</c:v>
                </c:pt>
                <c:pt idx="164">
                  <c:v>45806</c:v>
                </c:pt>
                <c:pt idx="165">
                  <c:v>45805</c:v>
                </c:pt>
                <c:pt idx="166">
                  <c:v>45804</c:v>
                </c:pt>
                <c:pt idx="167">
                  <c:v>45800</c:v>
                </c:pt>
                <c:pt idx="168">
                  <c:v>45799</c:v>
                </c:pt>
                <c:pt idx="169">
                  <c:v>45798</c:v>
                </c:pt>
                <c:pt idx="170">
                  <c:v>45797</c:v>
                </c:pt>
                <c:pt idx="171">
                  <c:v>45796</c:v>
                </c:pt>
                <c:pt idx="172">
                  <c:v>45793</c:v>
                </c:pt>
                <c:pt idx="173">
                  <c:v>45792</c:v>
                </c:pt>
                <c:pt idx="174">
                  <c:v>45791</c:v>
                </c:pt>
                <c:pt idx="175">
                  <c:v>45790</c:v>
                </c:pt>
                <c:pt idx="176">
                  <c:v>45789</c:v>
                </c:pt>
                <c:pt idx="177">
                  <c:v>45786</c:v>
                </c:pt>
                <c:pt idx="178">
                  <c:v>45785</c:v>
                </c:pt>
                <c:pt idx="179">
                  <c:v>45784</c:v>
                </c:pt>
                <c:pt idx="180">
                  <c:v>45783</c:v>
                </c:pt>
                <c:pt idx="181">
                  <c:v>45782</c:v>
                </c:pt>
                <c:pt idx="182">
                  <c:v>45779</c:v>
                </c:pt>
                <c:pt idx="183">
                  <c:v>45778</c:v>
                </c:pt>
                <c:pt idx="184">
                  <c:v>45777</c:v>
                </c:pt>
                <c:pt idx="185">
                  <c:v>45776</c:v>
                </c:pt>
                <c:pt idx="186">
                  <c:v>45775</c:v>
                </c:pt>
                <c:pt idx="187">
                  <c:v>45772</c:v>
                </c:pt>
                <c:pt idx="188">
                  <c:v>45771</c:v>
                </c:pt>
                <c:pt idx="189">
                  <c:v>45770</c:v>
                </c:pt>
                <c:pt idx="190">
                  <c:v>45769</c:v>
                </c:pt>
                <c:pt idx="191">
                  <c:v>45768</c:v>
                </c:pt>
                <c:pt idx="192">
                  <c:v>45764</c:v>
                </c:pt>
                <c:pt idx="193">
                  <c:v>45763</c:v>
                </c:pt>
                <c:pt idx="194">
                  <c:v>45762</c:v>
                </c:pt>
                <c:pt idx="195">
                  <c:v>45761</c:v>
                </c:pt>
                <c:pt idx="196">
                  <c:v>45758</c:v>
                </c:pt>
                <c:pt idx="197">
                  <c:v>45757</c:v>
                </c:pt>
                <c:pt idx="198">
                  <c:v>45756</c:v>
                </c:pt>
                <c:pt idx="199">
                  <c:v>45755</c:v>
                </c:pt>
                <c:pt idx="200">
                  <c:v>45754</c:v>
                </c:pt>
                <c:pt idx="201">
                  <c:v>45751</c:v>
                </c:pt>
                <c:pt idx="202">
                  <c:v>45750</c:v>
                </c:pt>
                <c:pt idx="203">
                  <c:v>45749</c:v>
                </c:pt>
                <c:pt idx="204">
                  <c:v>45748</c:v>
                </c:pt>
                <c:pt idx="205">
                  <c:v>45747</c:v>
                </c:pt>
                <c:pt idx="206">
                  <c:v>45744</c:v>
                </c:pt>
                <c:pt idx="207">
                  <c:v>45743</c:v>
                </c:pt>
                <c:pt idx="208">
                  <c:v>45742</c:v>
                </c:pt>
                <c:pt idx="209">
                  <c:v>45741</c:v>
                </c:pt>
                <c:pt idx="210">
                  <c:v>45740</c:v>
                </c:pt>
                <c:pt idx="211">
                  <c:v>45737</c:v>
                </c:pt>
                <c:pt idx="212">
                  <c:v>45736</c:v>
                </c:pt>
                <c:pt idx="213">
                  <c:v>45735</c:v>
                </c:pt>
                <c:pt idx="214">
                  <c:v>45734</c:v>
                </c:pt>
                <c:pt idx="215">
                  <c:v>45733</c:v>
                </c:pt>
                <c:pt idx="216">
                  <c:v>45730</c:v>
                </c:pt>
                <c:pt idx="217">
                  <c:v>45729</c:v>
                </c:pt>
                <c:pt idx="218">
                  <c:v>45728</c:v>
                </c:pt>
                <c:pt idx="219">
                  <c:v>45727</c:v>
                </c:pt>
                <c:pt idx="220">
                  <c:v>45726</c:v>
                </c:pt>
                <c:pt idx="221">
                  <c:v>45723</c:v>
                </c:pt>
                <c:pt idx="222">
                  <c:v>45722</c:v>
                </c:pt>
                <c:pt idx="223">
                  <c:v>45721</c:v>
                </c:pt>
                <c:pt idx="224">
                  <c:v>45720</c:v>
                </c:pt>
                <c:pt idx="225">
                  <c:v>45719</c:v>
                </c:pt>
                <c:pt idx="226">
                  <c:v>45716</c:v>
                </c:pt>
                <c:pt idx="227">
                  <c:v>45715</c:v>
                </c:pt>
                <c:pt idx="228">
                  <c:v>45714</c:v>
                </c:pt>
                <c:pt idx="229">
                  <c:v>45713</c:v>
                </c:pt>
                <c:pt idx="230">
                  <c:v>45712</c:v>
                </c:pt>
                <c:pt idx="231">
                  <c:v>45709</c:v>
                </c:pt>
                <c:pt idx="232">
                  <c:v>45708</c:v>
                </c:pt>
                <c:pt idx="233">
                  <c:v>45707</c:v>
                </c:pt>
                <c:pt idx="234">
                  <c:v>45706</c:v>
                </c:pt>
                <c:pt idx="235">
                  <c:v>45702</c:v>
                </c:pt>
                <c:pt idx="236">
                  <c:v>45701</c:v>
                </c:pt>
                <c:pt idx="237">
                  <c:v>45700</c:v>
                </c:pt>
                <c:pt idx="238">
                  <c:v>45699</c:v>
                </c:pt>
                <c:pt idx="239">
                  <c:v>45698</c:v>
                </c:pt>
                <c:pt idx="240">
                  <c:v>45695</c:v>
                </c:pt>
                <c:pt idx="241">
                  <c:v>45694</c:v>
                </c:pt>
                <c:pt idx="242">
                  <c:v>45693</c:v>
                </c:pt>
                <c:pt idx="243">
                  <c:v>45692</c:v>
                </c:pt>
                <c:pt idx="244">
                  <c:v>45691</c:v>
                </c:pt>
                <c:pt idx="245">
                  <c:v>45688</c:v>
                </c:pt>
                <c:pt idx="246">
                  <c:v>45687</c:v>
                </c:pt>
                <c:pt idx="247">
                  <c:v>45686</c:v>
                </c:pt>
                <c:pt idx="248">
                  <c:v>45685</c:v>
                </c:pt>
                <c:pt idx="249">
                  <c:v>45684</c:v>
                </c:pt>
                <c:pt idx="250">
                  <c:v>45681</c:v>
                </c:pt>
                <c:pt idx="251">
                  <c:v>45680</c:v>
                </c:pt>
                <c:pt idx="252">
                  <c:v>45679</c:v>
                </c:pt>
                <c:pt idx="253">
                  <c:v>45678</c:v>
                </c:pt>
                <c:pt idx="254">
                  <c:v>45674</c:v>
                </c:pt>
                <c:pt idx="255">
                  <c:v>45673</c:v>
                </c:pt>
                <c:pt idx="256">
                  <c:v>45672</c:v>
                </c:pt>
                <c:pt idx="257">
                  <c:v>45671</c:v>
                </c:pt>
                <c:pt idx="258">
                  <c:v>45670</c:v>
                </c:pt>
                <c:pt idx="259">
                  <c:v>45667</c:v>
                </c:pt>
                <c:pt idx="260">
                  <c:v>45665</c:v>
                </c:pt>
                <c:pt idx="261">
                  <c:v>45664</c:v>
                </c:pt>
                <c:pt idx="262">
                  <c:v>45663</c:v>
                </c:pt>
                <c:pt idx="263">
                  <c:v>45660</c:v>
                </c:pt>
                <c:pt idx="264">
                  <c:v>45659</c:v>
                </c:pt>
                <c:pt idx="265">
                  <c:v>45657</c:v>
                </c:pt>
                <c:pt idx="266">
                  <c:v>45656</c:v>
                </c:pt>
                <c:pt idx="267">
                  <c:v>45653</c:v>
                </c:pt>
                <c:pt idx="268">
                  <c:v>45652</c:v>
                </c:pt>
                <c:pt idx="269">
                  <c:v>45650</c:v>
                </c:pt>
                <c:pt idx="270">
                  <c:v>45649</c:v>
                </c:pt>
                <c:pt idx="271">
                  <c:v>45646</c:v>
                </c:pt>
                <c:pt idx="272">
                  <c:v>45645</c:v>
                </c:pt>
                <c:pt idx="273">
                  <c:v>45644</c:v>
                </c:pt>
                <c:pt idx="274">
                  <c:v>45643</c:v>
                </c:pt>
                <c:pt idx="275">
                  <c:v>45642</c:v>
                </c:pt>
                <c:pt idx="276">
                  <c:v>45639</c:v>
                </c:pt>
                <c:pt idx="277">
                  <c:v>45638</c:v>
                </c:pt>
                <c:pt idx="278">
                  <c:v>45637</c:v>
                </c:pt>
                <c:pt idx="279">
                  <c:v>45636</c:v>
                </c:pt>
                <c:pt idx="280">
                  <c:v>45635</c:v>
                </c:pt>
                <c:pt idx="281">
                  <c:v>45632</c:v>
                </c:pt>
                <c:pt idx="282">
                  <c:v>45631</c:v>
                </c:pt>
                <c:pt idx="283">
                  <c:v>45630</c:v>
                </c:pt>
                <c:pt idx="284">
                  <c:v>45629</c:v>
                </c:pt>
                <c:pt idx="285">
                  <c:v>45628</c:v>
                </c:pt>
                <c:pt idx="286">
                  <c:v>45625</c:v>
                </c:pt>
                <c:pt idx="287">
                  <c:v>45623</c:v>
                </c:pt>
                <c:pt idx="288">
                  <c:v>45622</c:v>
                </c:pt>
                <c:pt idx="289">
                  <c:v>45621</c:v>
                </c:pt>
                <c:pt idx="290">
                  <c:v>45618</c:v>
                </c:pt>
                <c:pt idx="291">
                  <c:v>45617</c:v>
                </c:pt>
                <c:pt idx="292">
                  <c:v>45616</c:v>
                </c:pt>
                <c:pt idx="293">
                  <c:v>45615</c:v>
                </c:pt>
                <c:pt idx="294">
                  <c:v>45614</c:v>
                </c:pt>
                <c:pt idx="295">
                  <c:v>45611</c:v>
                </c:pt>
                <c:pt idx="296">
                  <c:v>45610</c:v>
                </c:pt>
                <c:pt idx="297">
                  <c:v>45609</c:v>
                </c:pt>
                <c:pt idx="298">
                  <c:v>45608</c:v>
                </c:pt>
                <c:pt idx="299">
                  <c:v>45607</c:v>
                </c:pt>
                <c:pt idx="300">
                  <c:v>45604</c:v>
                </c:pt>
                <c:pt idx="301">
                  <c:v>45603</c:v>
                </c:pt>
                <c:pt idx="302">
                  <c:v>45602</c:v>
                </c:pt>
                <c:pt idx="303">
                  <c:v>45601</c:v>
                </c:pt>
                <c:pt idx="304">
                  <c:v>45600</c:v>
                </c:pt>
                <c:pt idx="305">
                  <c:v>45597</c:v>
                </c:pt>
                <c:pt idx="306">
                  <c:v>45596</c:v>
                </c:pt>
                <c:pt idx="307">
                  <c:v>45595</c:v>
                </c:pt>
                <c:pt idx="308">
                  <c:v>45594</c:v>
                </c:pt>
                <c:pt idx="309">
                  <c:v>45593</c:v>
                </c:pt>
                <c:pt idx="310">
                  <c:v>45590</c:v>
                </c:pt>
                <c:pt idx="311">
                  <c:v>45589</c:v>
                </c:pt>
                <c:pt idx="312">
                  <c:v>45588</c:v>
                </c:pt>
                <c:pt idx="313">
                  <c:v>45587</c:v>
                </c:pt>
                <c:pt idx="314">
                  <c:v>45586</c:v>
                </c:pt>
                <c:pt idx="315">
                  <c:v>45583</c:v>
                </c:pt>
                <c:pt idx="316">
                  <c:v>45582</c:v>
                </c:pt>
                <c:pt idx="317">
                  <c:v>45581</c:v>
                </c:pt>
                <c:pt idx="318">
                  <c:v>45580</c:v>
                </c:pt>
                <c:pt idx="319">
                  <c:v>45579</c:v>
                </c:pt>
                <c:pt idx="320">
                  <c:v>45576</c:v>
                </c:pt>
                <c:pt idx="321">
                  <c:v>45575</c:v>
                </c:pt>
                <c:pt idx="322">
                  <c:v>45574</c:v>
                </c:pt>
                <c:pt idx="323">
                  <c:v>45573</c:v>
                </c:pt>
                <c:pt idx="324">
                  <c:v>45572</c:v>
                </c:pt>
                <c:pt idx="325">
                  <c:v>45569</c:v>
                </c:pt>
                <c:pt idx="326">
                  <c:v>45568</c:v>
                </c:pt>
                <c:pt idx="327">
                  <c:v>45567</c:v>
                </c:pt>
                <c:pt idx="328">
                  <c:v>45566</c:v>
                </c:pt>
                <c:pt idx="329">
                  <c:v>45565</c:v>
                </c:pt>
                <c:pt idx="330">
                  <c:v>45562</c:v>
                </c:pt>
                <c:pt idx="331">
                  <c:v>45561</c:v>
                </c:pt>
                <c:pt idx="332">
                  <c:v>45560</c:v>
                </c:pt>
                <c:pt idx="333">
                  <c:v>45559</c:v>
                </c:pt>
                <c:pt idx="334">
                  <c:v>45558</c:v>
                </c:pt>
                <c:pt idx="335">
                  <c:v>45555</c:v>
                </c:pt>
                <c:pt idx="336">
                  <c:v>45554</c:v>
                </c:pt>
                <c:pt idx="337">
                  <c:v>45553</c:v>
                </c:pt>
                <c:pt idx="338">
                  <c:v>45552</c:v>
                </c:pt>
                <c:pt idx="339">
                  <c:v>45551</c:v>
                </c:pt>
                <c:pt idx="340">
                  <c:v>45548</c:v>
                </c:pt>
                <c:pt idx="341">
                  <c:v>45547</c:v>
                </c:pt>
                <c:pt idx="342">
                  <c:v>45546</c:v>
                </c:pt>
                <c:pt idx="343">
                  <c:v>45545</c:v>
                </c:pt>
                <c:pt idx="344">
                  <c:v>45544</c:v>
                </c:pt>
                <c:pt idx="345">
                  <c:v>45541</c:v>
                </c:pt>
                <c:pt idx="346">
                  <c:v>45540</c:v>
                </c:pt>
                <c:pt idx="347">
                  <c:v>45539</c:v>
                </c:pt>
                <c:pt idx="348">
                  <c:v>45538</c:v>
                </c:pt>
                <c:pt idx="349">
                  <c:v>45534</c:v>
                </c:pt>
                <c:pt idx="350">
                  <c:v>45533</c:v>
                </c:pt>
                <c:pt idx="351">
                  <c:v>45532</c:v>
                </c:pt>
                <c:pt idx="352">
                  <c:v>45531</c:v>
                </c:pt>
                <c:pt idx="353">
                  <c:v>45530</c:v>
                </c:pt>
                <c:pt idx="354">
                  <c:v>45527</c:v>
                </c:pt>
                <c:pt idx="355">
                  <c:v>45526</c:v>
                </c:pt>
                <c:pt idx="356">
                  <c:v>45525</c:v>
                </c:pt>
                <c:pt idx="357">
                  <c:v>45524</c:v>
                </c:pt>
                <c:pt idx="358">
                  <c:v>45523</c:v>
                </c:pt>
                <c:pt idx="359">
                  <c:v>45520</c:v>
                </c:pt>
                <c:pt idx="360">
                  <c:v>45519</c:v>
                </c:pt>
                <c:pt idx="361">
                  <c:v>45518</c:v>
                </c:pt>
                <c:pt idx="362">
                  <c:v>45517</c:v>
                </c:pt>
                <c:pt idx="363">
                  <c:v>45516</c:v>
                </c:pt>
                <c:pt idx="364">
                  <c:v>45513</c:v>
                </c:pt>
                <c:pt idx="365">
                  <c:v>45512</c:v>
                </c:pt>
                <c:pt idx="366">
                  <c:v>45511</c:v>
                </c:pt>
                <c:pt idx="367">
                  <c:v>45510</c:v>
                </c:pt>
                <c:pt idx="368">
                  <c:v>45509</c:v>
                </c:pt>
                <c:pt idx="369">
                  <c:v>45506</c:v>
                </c:pt>
                <c:pt idx="370">
                  <c:v>45505</c:v>
                </c:pt>
                <c:pt idx="371">
                  <c:v>45504</c:v>
                </c:pt>
                <c:pt idx="372">
                  <c:v>45503</c:v>
                </c:pt>
                <c:pt idx="373">
                  <c:v>45502</c:v>
                </c:pt>
                <c:pt idx="374">
                  <c:v>45499</c:v>
                </c:pt>
                <c:pt idx="375">
                  <c:v>45498</c:v>
                </c:pt>
                <c:pt idx="376">
                  <c:v>45497</c:v>
                </c:pt>
                <c:pt idx="377">
                  <c:v>45496</c:v>
                </c:pt>
                <c:pt idx="378">
                  <c:v>45495</c:v>
                </c:pt>
                <c:pt idx="379">
                  <c:v>45492</c:v>
                </c:pt>
                <c:pt idx="380">
                  <c:v>45491</c:v>
                </c:pt>
                <c:pt idx="381">
                  <c:v>45490</c:v>
                </c:pt>
                <c:pt idx="382">
                  <c:v>45489</c:v>
                </c:pt>
                <c:pt idx="383">
                  <c:v>45488</c:v>
                </c:pt>
                <c:pt idx="384">
                  <c:v>45485</c:v>
                </c:pt>
                <c:pt idx="385">
                  <c:v>45484</c:v>
                </c:pt>
                <c:pt idx="386">
                  <c:v>45483</c:v>
                </c:pt>
                <c:pt idx="387">
                  <c:v>45482</c:v>
                </c:pt>
                <c:pt idx="388">
                  <c:v>45481</c:v>
                </c:pt>
                <c:pt idx="389">
                  <c:v>45478</c:v>
                </c:pt>
                <c:pt idx="390">
                  <c:v>45476</c:v>
                </c:pt>
                <c:pt idx="391">
                  <c:v>45475</c:v>
                </c:pt>
                <c:pt idx="392">
                  <c:v>45474</c:v>
                </c:pt>
                <c:pt idx="393">
                  <c:v>45471</c:v>
                </c:pt>
                <c:pt idx="394">
                  <c:v>45470</c:v>
                </c:pt>
                <c:pt idx="395">
                  <c:v>45469</c:v>
                </c:pt>
                <c:pt idx="396">
                  <c:v>45468</c:v>
                </c:pt>
                <c:pt idx="397">
                  <c:v>45467</c:v>
                </c:pt>
                <c:pt idx="398">
                  <c:v>45464</c:v>
                </c:pt>
                <c:pt idx="399">
                  <c:v>45463</c:v>
                </c:pt>
                <c:pt idx="400">
                  <c:v>45461</c:v>
                </c:pt>
                <c:pt idx="401">
                  <c:v>45460</c:v>
                </c:pt>
                <c:pt idx="402">
                  <c:v>45457</c:v>
                </c:pt>
                <c:pt idx="403">
                  <c:v>45456</c:v>
                </c:pt>
                <c:pt idx="404">
                  <c:v>45455</c:v>
                </c:pt>
                <c:pt idx="405">
                  <c:v>45454</c:v>
                </c:pt>
                <c:pt idx="406">
                  <c:v>45453</c:v>
                </c:pt>
                <c:pt idx="407">
                  <c:v>45450</c:v>
                </c:pt>
                <c:pt idx="408">
                  <c:v>45449</c:v>
                </c:pt>
                <c:pt idx="409">
                  <c:v>45448</c:v>
                </c:pt>
                <c:pt idx="410">
                  <c:v>45447</c:v>
                </c:pt>
                <c:pt idx="411">
                  <c:v>45446</c:v>
                </c:pt>
                <c:pt idx="412">
                  <c:v>45443</c:v>
                </c:pt>
                <c:pt idx="413">
                  <c:v>45442</c:v>
                </c:pt>
                <c:pt idx="414">
                  <c:v>45441</c:v>
                </c:pt>
                <c:pt idx="415">
                  <c:v>45440</c:v>
                </c:pt>
                <c:pt idx="416">
                  <c:v>45436</c:v>
                </c:pt>
                <c:pt idx="417">
                  <c:v>45435</c:v>
                </c:pt>
                <c:pt idx="418">
                  <c:v>45434</c:v>
                </c:pt>
                <c:pt idx="419">
                  <c:v>45433</c:v>
                </c:pt>
                <c:pt idx="420">
                  <c:v>45432</c:v>
                </c:pt>
                <c:pt idx="421">
                  <c:v>45429</c:v>
                </c:pt>
                <c:pt idx="422">
                  <c:v>45428</c:v>
                </c:pt>
                <c:pt idx="423">
                  <c:v>45427</c:v>
                </c:pt>
                <c:pt idx="424">
                  <c:v>45426</c:v>
                </c:pt>
                <c:pt idx="425">
                  <c:v>45425</c:v>
                </c:pt>
                <c:pt idx="426">
                  <c:v>45422</c:v>
                </c:pt>
                <c:pt idx="427">
                  <c:v>45421</c:v>
                </c:pt>
                <c:pt idx="428">
                  <c:v>45420</c:v>
                </c:pt>
                <c:pt idx="429">
                  <c:v>45419</c:v>
                </c:pt>
                <c:pt idx="430">
                  <c:v>45418</c:v>
                </c:pt>
                <c:pt idx="431">
                  <c:v>45415</c:v>
                </c:pt>
                <c:pt idx="432">
                  <c:v>45414</c:v>
                </c:pt>
                <c:pt idx="433">
                  <c:v>45413</c:v>
                </c:pt>
                <c:pt idx="434">
                  <c:v>45412</c:v>
                </c:pt>
                <c:pt idx="435">
                  <c:v>45411</c:v>
                </c:pt>
                <c:pt idx="436">
                  <c:v>45408</c:v>
                </c:pt>
                <c:pt idx="437">
                  <c:v>45407</c:v>
                </c:pt>
                <c:pt idx="438">
                  <c:v>45406</c:v>
                </c:pt>
                <c:pt idx="439">
                  <c:v>45405</c:v>
                </c:pt>
                <c:pt idx="440">
                  <c:v>45404</c:v>
                </c:pt>
                <c:pt idx="441">
                  <c:v>45401</c:v>
                </c:pt>
                <c:pt idx="442">
                  <c:v>45400</c:v>
                </c:pt>
                <c:pt idx="443">
                  <c:v>45399</c:v>
                </c:pt>
                <c:pt idx="444">
                  <c:v>45398</c:v>
                </c:pt>
                <c:pt idx="445">
                  <c:v>45397</c:v>
                </c:pt>
                <c:pt idx="446">
                  <c:v>45394</c:v>
                </c:pt>
                <c:pt idx="447">
                  <c:v>45393</c:v>
                </c:pt>
                <c:pt idx="448">
                  <c:v>45392</c:v>
                </c:pt>
                <c:pt idx="449">
                  <c:v>45391</c:v>
                </c:pt>
                <c:pt idx="450">
                  <c:v>45390</c:v>
                </c:pt>
                <c:pt idx="451">
                  <c:v>45387</c:v>
                </c:pt>
                <c:pt idx="452">
                  <c:v>45386</c:v>
                </c:pt>
                <c:pt idx="453">
                  <c:v>45385</c:v>
                </c:pt>
                <c:pt idx="454">
                  <c:v>45384</c:v>
                </c:pt>
                <c:pt idx="455">
                  <c:v>45383</c:v>
                </c:pt>
                <c:pt idx="456">
                  <c:v>45379</c:v>
                </c:pt>
                <c:pt idx="457">
                  <c:v>45378</c:v>
                </c:pt>
                <c:pt idx="458">
                  <c:v>45377</c:v>
                </c:pt>
                <c:pt idx="459">
                  <c:v>45376</c:v>
                </c:pt>
                <c:pt idx="460">
                  <c:v>45373</c:v>
                </c:pt>
                <c:pt idx="461">
                  <c:v>45372</c:v>
                </c:pt>
                <c:pt idx="462">
                  <c:v>45371</c:v>
                </c:pt>
                <c:pt idx="463">
                  <c:v>45370</c:v>
                </c:pt>
                <c:pt idx="464">
                  <c:v>45369</c:v>
                </c:pt>
                <c:pt idx="465">
                  <c:v>45366</c:v>
                </c:pt>
                <c:pt idx="466">
                  <c:v>45365</c:v>
                </c:pt>
                <c:pt idx="467">
                  <c:v>45364</c:v>
                </c:pt>
                <c:pt idx="468">
                  <c:v>45363</c:v>
                </c:pt>
                <c:pt idx="469">
                  <c:v>45362</c:v>
                </c:pt>
                <c:pt idx="470">
                  <c:v>45359</c:v>
                </c:pt>
                <c:pt idx="471">
                  <c:v>45358</c:v>
                </c:pt>
                <c:pt idx="472">
                  <c:v>45357</c:v>
                </c:pt>
                <c:pt idx="473">
                  <c:v>45356</c:v>
                </c:pt>
                <c:pt idx="474">
                  <c:v>45355</c:v>
                </c:pt>
                <c:pt idx="475">
                  <c:v>45352</c:v>
                </c:pt>
                <c:pt idx="476">
                  <c:v>45351</c:v>
                </c:pt>
                <c:pt idx="477">
                  <c:v>45350</c:v>
                </c:pt>
                <c:pt idx="478">
                  <c:v>45349</c:v>
                </c:pt>
                <c:pt idx="479">
                  <c:v>45348</c:v>
                </c:pt>
                <c:pt idx="480">
                  <c:v>45345</c:v>
                </c:pt>
                <c:pt idx="481">
                  <c:v>45344</c:v>
                </c:pt>
                <c:pt idx="482">
                  <c:v>45343</c:v>
                </c:pt>
                <c:pt idx="483">
                  <c:v>45342</c:v>
                </c:pt>
                <c:pt idx="484">
                  <c:v>45338</c:v>
                </c:pt>
                <c:pt idx="485">
                  <c:v>45337</c:v>
                </c:pt>
                <c:pt idx="486">
                  <c:v>45336</c:v>
                </c:pt>
                <c:pt idx="487">
                  <c:v>45335</c:v>
                </c:pt>
                <c:pt idx="488">
                  <c:v>45334</c:v>
                </c:pt>
                <c:pt idx="489">
                  <c:v>45331</c:v>
                </c:pt>
                <c:pt idx="490">
                  <c:v>45330</c:v>
                </c:pt>
                <c:pt idx="491">
                  <c:v>45329</c:v>
                </c:pt>
                <c:pt idx="492">
                  <c:v>45328</c:v>
                </c:pt>
                <c:pt idx="493">
                  <c:v>45327</c:v>
                </c:pt>
                <c:pt idx="494">
                  <c:v>45324</c:v>
                </c:pt>
                <c:pt idx="495">
                  <c:v>45323</c:v>
                </c:pt>
                <c:pt idx="496">
                  <c:v>45322</c:v>
                </c:pt>
                <c:pt idx="497">
                  <c:v>45321</c:v>
                </c:pt>
                <c:pt idx="498">
                  <c:v>45320</c:v>
                </c:pt>
                <c:pt idx="499">
                  <c:v>45317</c:v>
                </c:pt>
                <c:pt idx="500">
                  <c:v>45316</c:v>
                </c:pt>
                <c:pt idx="501">
                  <c:v>45315</c:v>
                </c:pt>
                <c:pt idx="502">
                  <c:v>45314</c:v>
                </c:pt>
                <c:pt idx="503">
                  <c:v>45313</c:v>
                </c:pt>
                <c:pt idx="504">
                  <c:v>45310</c:v>
                </c:pt>
                <c:pt idx="505">
                  <c:v>45309</c:v>
                </c:pt>
                <c:pt idx="506">
                  <c:v>45308</c:v>
                </c:pt>
                <c:pt idx="507">
                  <c:v>45307</c:v>
                </c:pt>
                <c:pt idx="508">
                  <c:v>45303</c:v>
                </c:pt>
                <c:pt idx="509">
                  <c:v>45302</c:v>
                </c:pt>
                <c:pt idx="510">
                  <c:v>45301</c:v>
                </c:pt>
                <c:pt idx="511">
                  <c:v>45300</c:v>
                </c:pt>
                <c:pt idx="512">
                  <c:v>45299</c:v>
                </c:pt>
                <c:pt idx="513">
                  <c:v>45296</c:v>
                </c:pt>
                <c:pt idx="514">
                  <c:v>45295</c:v>
                </c:pt>
                <c:pt idx="515">
                  <c:v>45294</c:v>
                </c:pt>
                <c:pt idx="516">
                  <c:v>45293</c:v>
                </c:pt>
                <c:pt idx="517">
                  <c:v>45289</c:v>
                </c:pt>
                <c:pt idx="518">
                  <c:v>45288</c:v>
                </c:pt>
                <c:pt idx="519">
                  <c:v>45287</c:v>
                </c:pt>
                <c:pt idx="520">
                  <c:v>45286</c:v>
                </c:pt>
                <c:pt idx="521">
                  <c:v>45282</c:v>
                </c:pt>
                <c:pt idx="522">
                  <c:v>45281</c:v>
                </c:pt>
                <c:pt idx="523">
                  <c:v>45280</c:v>
                </c:pt>
                <c:pt idx="524">
                  <c:v>45279</c:v>
                </c:pt>
                <c:pt idx="525">
                  <c:v>45278</c:v>
                </c:pt>
                <c:pt idx="526">
                  <c:v>45275</c:v>
                </c:pt>
                <c:pt idx="527">
                  <c:v>45274</c:v>
                </c:pt>
                <c:pt idx="528">
                  <c:v>45273</c:v>
                </c:pt>
                <c:pt idx="529">
                  <c:v>45272</c:v>
                </c:pt>
                <c:pt idx="530">
                  <c:v>45271</c:v>
                </c:pt>
                <c:pt idx="531">
                  <c:v>45268</c:v>
                </c:pt>
                <c:pt idx="532">
                  <c:v>45267</c:v>
                </c:pt>
                <c:pt idx="533">
                  <c:v>45266</c:v>
                </c:pt>
                <c:pt idx="534">
                  <c:v>45265</c:v>
                </c:pt>
                <c:pt idx="535">
                  <c:v>45264</c:v>
                </c:pt>
                <c:pt idx="536">
                  <c:v>45261</c:v>
                </c:pt>
                <c:pt idx="537">
                  <c:v>45260</c:v>
                </c:pt>
                <c:pt idx="538">
                  <c:v>45259</c:v>
                </c:pt>
                <c:pt idx="539">
                  <c:v>45258</c:v>
                </c:pt>
                <c:pt idx="540">
                  <c:v>45257</c:v>
                </c:pt>
                <c:pt idx="541">
                  <c:v>45254</c:v>
                </c:pt>
                <c:pt idx="542">
                  <c:v>45252</c:v>
                </c:pt>
                <c:pt idx="543">
                  <c:v>45251</c:v>
                </c:pt>
                <c:pt idx="544">
                  <c:v>45250</c:v>
                </c:pt>
                <c:pt idx="545">
                  <c:v>45247</c:v>
                </c:pt>
                <c:pt idx="546">
                  <c:v>45246</c:v>
                </c:pt>
                <c:pt idx="547">
                  <c:v>45245</c:v>
                </c:pt>
                <c:pt idx="548">
                  <c:v>45244</c:v>
                </c:pt>
                <c:pt idx="549">
                  <c:v>45243</c:v>
                </c:pt>
                <c:pt idx="550">
                  <c:v>45240</c:v>
                </c:pt>
                <c:pt idx="551">
                  <c:v>45239</c:v>
                </c:pt>
                <c:pt idx="552">
                  <c:v>45238</c:v>
                </c:pt>
                <c:pt idx="553">
                  <c:v>45237</c:v>
                </c:pt>
                <c:pt idx="554">
                  <c:v>45236</c:v>
                </c:pt>
                <c:pt idx="555">
                  <c:v>45233</c:v>
                </c:pt>
                <c:pt idx="556">
                  <c:v>45232</c:v>
                </c:pt>
                <c:pt idx="557">
                  <c:v>45231</c:v>
                </c:pt>
                <c:pt idx="558">
                  <c:v>45230</c:v>
                </c:pt>
                <c:pt idx="559">
                  <c:v>45229</c:v>
                </c:pt>
                <c:pt idx="560">
                  <c:v>45226</c:v>
                </c:pt>
                <c:pt idx="561">
                  <c:v>45225</c:v>
                </c:pt>
                <c:pt idx="562">
                  <c:v>45224</c:v>
                </c:pt>
                <c:pt idx="563">
                  <c:v>45223</c:v>
                </c:pt>
                <c:pt idx="564">
                  <c:v>45222</c:v>
                </c:pt>
                <c:pt idx="565">
                  <c:v>45219</c:v>
                </c:pt>
                <c:pt idx="566">
                  <c:v>45218</c:v>
                </c:pt>
                <c:pt idx="567">
                  <c:v>45217</c:v>
                </c:pt>
                <c:pt idx="568">
                  <c:v>45216</c:v>
                </c:pt>
                <c:pt idx="569">
                  <c:v>45215</c:v>
                </c:pt>
                <c:pt idx="570">
                  <c:v>45212</c:v>
                </c:pt>
                <c:pt idx="571">
                  <c:v>45211</c:v>
                </c:pt>
                <c:pt idx="572">
                  <c:v>45210</c:v>
                </c:pt>
                <c:pt idx="573">
                  <c:v>45209</c:v>
                </c:pt>
                <c:pt idx="574">
                  <c:v>45208</c:v>
                </c:pt>
                <c:pt idx="575">
                  <c:v>45205</c:v>
                </c:pt>
                <c:pt idx="576">
                  <c:v>45204</c:v>
                </c:pt>
                <c:pt idx="577">
                  <c:v>45203</c:v>
                </c:pt>
                <c:pt idx="578">
                  <c:v>45202</c:v>
                </c:pt>
                <c:pt idx="579">
                  <c:v>45201</c:v>
                </c:pt>
                <c:pt idx="580">
                  <c:v>45198</c:v>
                </c:pt>
                <c:pt idx="581">
                  <c:v>45197</c:v>
                </c:pt>
                <c:pt idx="582">
                  <c:v>45196</c:v>
                </c:pt>
                <c:pt idx="583">
                  <c:v>45195</c:v>
                </c:pt>
                <c:pt idx="584">
                  <c:v>45194</c:v>
                </c:pt>
                <c:pt idx="585">
                  <c:v>45191</c:v>
                </c:pt>
                <c:pt idx="586">
                  <c:v>45190</c:v>
                </c:pt>
                <c:pt idx="587">
                  <c:v>45189</c:v>
                </c:pt>
                <c:pt idx="588">
                  <c:v>45188</c:v>
                </c:pt>
                <c:pt idx="589">
                  <c:v>45187</c:v>
                </c:pt>
                <c:pt idx="590">
                  <c:v>45184</c:v>
                </c:pt>
                <c:pt idx="591">
                  <c:v>45183</c:v>
                </c:pt>
                <c:pt idx="592">
                  <c:v>45182</c:v>
                </c:pt>
                <c:pt idx="593">
                  <c:v>45181</c:v>
                </c:pt>
                <c:pt idx="594">
                  <c:v>45180</c:v>
                </c:pt>
                <c:pt idx="595">
                  <c:v>45177</c:v>
                </c:pt>
                <c:pt idx="596">
                  <c:v>45176</c:v>
                </c:pt>
                <c:pt idx="597">
                  <c:v>45175</c:v>
                </c:pt>
                <c:pt idx="598">
                  <c:v>45174</c:v>
                </c:pt>
                <c:pt idx="599">
                  <c:v>45170</c:v>
                </c:pt>
                <c:pt idx="600">
                  <c:v>45169</c:v>
                </c:pt>
                <c:pt idx="601">
                  <c:v>45168</c:v>
                </c:pt>
                <c:pt idx="602">
                  <c:v>45167</c:v>
                </c:pt>
                <c:pt idx="603">
                  <c:v>45166</c:v>
                </c:pt>
                <c:pt idx="604">
                  <c:v>45163</c:v>
                </c:pt>
                <c:pt idx="605">
                  <c:v>45162</c:v>
                </c:pt>
                <c:pt idx="606">
                  <c:v>45161</c:v>
                </c:pt>
                <c:pt idx="607">
                  <c:v>45160</c:v>
                </c:pt>
                <c:pt idx="608">
                  <c:v>45159</c:v>
                </c:pt>
                <c:pt idx="609">
                  <c:v>45156</c:v>
                </c:pt>
                <c:pt idx="610">
                  <c:v>45155</c:v>
                </c:pt>
                <c:pt idx="611">
                  <c:v>45154</c:v>
                </c:pt>
                <c:pt idx="612">
                  <c:v>45153</c:v>
                </c:pt>
                <c:pt idx="613">
                  <c:v>45152</c:v>
                </c:pt>
                <c:pt idx="614">
                  <c:v>45149</c:v>
                </c:pt>
                <c:pt idx="615">
                  <c:v>45148</c:v>
                </c:pt>
                <c:pt idx="616">
                  <c:v>45147</c:v>
                </c:pt>
                <c:pt idx="617">
                  <c:v>45146</c:v>
                </c:pt>
                <c:pt idx="618">
                  <c:v>45145</c:v>
                </c:pt>
                <c:pt idx="619">
                  <c:v>45142</c:v>
                </c:pt>
                <c:pt idx="620">
                  <c:v>45141</c:v>
                </c:pt>
                <c:pt idx="621">
                  <c:v>45140</c:v>
                </c:pt>
                <c:pt idx="622">
                  <c:v>45139</c:v>
                </c:pt>
                <c:pt idx="623">
                  <c:v>45138</c:v>
                </c:pt>
                <c:pt idx="624">
                  <c:v>45135</c:v>
                </c:pt>
                <c:pt idx="625">
                  <c:v>45134</c:v>
                </c:pt>
                <c:pt idx="626">
                  <c:v>45133</c:v>
                </c:pt>
                <c:pt idx="627">
                  <c:v>45132</c:v>
                </c:pt>
                <c:pt idx="628">
                  <c:v>45131</c:v>
                </c:pt>
                <c:pt idx="629">
                  <c:v>45128</c:v>
                </c:pt>
                <c:pt idx="630">
                  <c:v>45127</c:v>
                </c:pt>
                <c:pt idx="631">
                  <c:v>45126</c:v>
                </c:pt>
                <c:pt idx="632">
                  <c:v>45125</c:v>
                </c:pt>
                <c:pt idx="633">
                  <c:v>45124</c:v>
                </c:pt>
                <c:pt idx="634">
                  <c:v>45121</c:v>
                </c:pt>
                <c:pt idx="635">
                  <c:v>45120</c:v>
                </c:pt>
                <c:pt idx="636">
                  <c:v>45119</c:v>
                </c:pt>
                <c:pt idx="637">
                  <c:v>45118</c:v>
                </c:pt>
                <c:pt idx="638">
                  <c:v>45117</c:v>
                </c:pt>
                <c:pt idx="639">
                  <c:v>45114</c:v>
                </c:pt>
                <c:pt idx="640">
                  <c:v>45113</c:v>
                </c:pt>
                <c:pt idx="641">
                  <c:v>45112</c:v>
                </c:pt>
                <c:pt idx="642">
                  <c:v>45110</c:v>
                </c:pt>
                <c:pt idx="643">
                  <c:v>45107</c:v>
                </c:pt>
                <c:pt idx="644">
                  <c:v>45106</c:v>
                </c:pt>
                <c:pt idx="645">
                  <c:v>45105</c:v>
                </c:pt>
                <c:pt idx="646">
                  <c:v>45104</c:v>
                </c:pt>
                <c:pt idx="647">
                  <c:v>45103</c:v>
                </c:pt>
                <c:pt idx="648">
                  <c:v>45100</c:v>
                </c:pt>
                <c:pt idx="649">
                  <c:v>45099</c:v>
                </c:pt>
                <c:pt idx="650">
                  <c:v>45098</c:v>
                </c:pt>
                <c:pt idx="651">
                  <c:v>45097</c:v>
                </c:pt>
                <c:pt idx="652">
                  <c:v>45093</c:v>
                </c:pt>
                <c:pt idx="653">
                  <c:v>45092</c:v>
                </c:pt>
                <c:pt idx="654">
                  <c:v>45091</c:v>
                </c:pt>
                <c:pt idx="655">
                  <c:v>45090</c:v>
                </c:pt>
                <c:pt idx="656">
                  <c:v>45089</c:v>
                </c:pt>
                <c:pt idx="657">
                  <c:v>45086</c:v>
                </c:pt>
                <c:pt idx="658">
                  <c:v>45085</c:v>
                </c:pt>
                <c:pt idx="659">
                  <c:v>45084</c:v>
                </c:pt>
                <c:pt idx="660">
                  <c:v>45083</c:v>
                </c:pt>
                <c:pt idx="661">
                  <c:v>45082</c:v>
                </c:pt>
                <c:pt idx="662">
                  <c:v>45079</c:v>
                </c:pt>
                <c:pt idx="663">
                  <c:v>45078</c:v>
                </c:pt>
                <c:pt idx="664">
                  <c:v>45077</c:v>
                </c:pt>
                <c:pt idx="665">
                  <c:v>45076</c:v>
                </c:pt>
                <c:pt idx="666">
                  <c:v>45072</c:v>
                </c:pt>
                <c:pt idx="667">
                  <c:v>45071</c:v>
                </c:pt>
                <c:pt idx="668">
                  <c:v>45070</c:v>
                </c:pt>
                <c:pt idx="669">
                  <c:v>45069</c:v>
                </c:pt>
                <c:pt idx="670">
                  <c:v>45068</c:v>
                </c:pt>
                <c:pt idx="671">
                  <c:v>45065</c:v>
                </c:pt>
                <c:pt idx="672">
                  <c:v>45064</c:v>
                </c:pt>
                <c:pt idx="673">
                  <c:v>45063</c:v>
                </c:pt>
                <c:pt idx="674">
                  <c:v>45062</c:v>
                </c:pt>
                <c:pt idx="675">
                  <c:v>45061</c:v>
                </c:pt>
                <c:pt idx="676">
                  <c:v>45058</c:v>
                </c:pt>
                <c:pt idx="677">
                  <c:v>45057</c:v>
                </c:pt>
                <c:pt idx="678">
                  <c:v>45056</c:v>
                </c:pt>
                <c:pt idx="679">
                  <c:v>45055</c:v>
                </c:pt>
                <c:pt idx="680">
                  <c:v>45054</c:v>
                </c:pt>
                <c:pt idx="681">
                  <c:v>45051</c:v>
                </c:pt>
                <c:pt idx="682">
                  <c:v>45050</c:v>
                </c:pt>
                <c:pt idx="683">
                  <c:v>45049</c:v>
                </c:pt>
                <c:pt idx="684">
                  <c:v>45048</c:v>
                </c:pt>
                <c:pt idx="685">
                  <c:v>45047</c:v>
                </c:pt>
                <c:pt idx="686">
                  <c:v>45044</c:v>
                </c:pt>
                <c:pt idx="687">
                  <c:v>45043</c:v>
                </c:pt>
                <c:pt idx="688">
                  <c:v>45042</c:v>
                </c:pt>
                <c:pt idx="689">
                  <c:v>45041</c:v>
                </c:pt>
                <c:pt idx="690">
                  <c:v>45040</c:v>
                </c:pt>
                <c:pt idx="691">
                  <c:v>45037</c:v>
                </c:pt>
                <c:pt idx="692">
                  <c:v>45036</c:v>
                </c:pt>
                <c:pt idx="693">
                  <c:v>45035</c:v>
                </c:pt>
                <c:pt idx="694">
                  <c:v>45034</c:v>
                </c:pt>
                <c:pt idx="695">
                  <c:v>45033</c:v>
                </c:pt>
                <c:pt idx="696">
                  <c:v>45030</c:v>
                </c:pt>
                <c:pt idx="697">
                  <c:v>45029</c:v>
                </c:pt>
                <c:pt idx="698">
                  <c:v>45028</c:v>
                </c:pt>
                <c:pt idx="699">
                  <c:v>45027</c:v>
                </c:pt>
                <c:pt idx="700">
                  <c:v>45026</c:v>
                </c:pt>
                <c:pt idx="701">
                  <c:v>45022</c:v>
                </c:pt>
                <c:pt idx="702">
                  <c:v>45021</c:v>
                </c:pt>
                <c:pt idx="703">
                  <c:v>45020</c:v>
                </c:pt>
                <c:pt idx="704">
                  <c:v>45019</c:v>
                </c:pt>
                <c:pt idx="705">
                  <c:v>45016</c:v>
                </c:pt>
                <c:pt idx="706">
                  <c:v>45015</c:v>
                </c:pt>
                <c:pt idx="707">
                  <c:v>45014</c:v>
                </c:pt>
                <c:pt idx="708">
                  <c:v>45013</c:v>
                </c:pt>
                <c:pt idx="709">
                  <c:v>45012</c:v>
                </c:pt>
                <c:pt idx="710">
                  <c:v>45009</c:v>
                </c:pt>
                <c:pt idx="711">
                  <c:v>45008</c:v>
                </c:pt>
                <c:pt idx="712">
                  <c:v>45007</c:v>
                </c:pt>
                <c:pt idx="713">
                  <c:v>45006</c:v>
                </c:pt>
                <c:pt idx="714">
                  <c:v>45005</c:v>
                </c:pt>
                <c:pt idx="715">
                  <c:v>45002</c:v>
                </c:pt>
                <c:pt idx="716">
                  <c:v>45001</c:v>
                </c:pt>
                <c:pt idx="717">
                  <c:v>45000</c:v>
                </c:pt>
                <c:pt idx="718">
                  <c:v>44999</c:v>
                </c:pt>
                <c:pt idx="719">
                  <c:v>44998</c:v>
                </c:pt>
                <c:pt idx="720">
                  <c:v>44995</c:v>
                </c:pt>
                <c:pt idx="721">
                  <c:v>44994</c:v>
                </c:pt>
                <c:pt idx="722">
                  <c:v>44993</c:v>
                </c:pt>
                <c:pt idx="723">
                  <c:v>44992</c:v>
                </c:pt>
                <c:pt idx="724">
                  <c:v>44991</c:v>
                </c:pt>
                <c:pt idx="725">
                  <c:v>44988</c:v>
                </c:pt>
                <c:pt idx="726">
                  <c:v>44987</c:v>
                </c:pt>
                <c:pt idx="727">
                  <c:v>44986</c:v>
                </c:pt>
                <c:pt idx="728">
                  <c:v>44985</c:v>
                </c:pt>
                <c:pt idx="729">
                  <c:v>44984</c:v>
                </c:pt>
                <c:pt idx="730">
                  <c:v>44981</c:v>
                </c:pt>
                <c:pt idx="731">
                  <c:v>44980</c:v>
                </c:pt>
                <c:pt idx="732">
                  <c:v>44979</c:v>
                </c:pt>
                <c:pt idx="733">
                  <c:v>44978</c:v>
                </c:pt>
                <c:pt idx="734">
                  <c:v>44974</c:v>
                </c:pt>
                <c:pt idx="735">
                  <c:v>44973</c:v>
                </c:pt>
                <c:pt idx="736">
                  <c:v>44972</c:v>
                </c:pt>
                <c:pt idx="737">
                  <c:v>44971</c:v>
                </c:pt>
                <c:pt idx="738">
                  <c:v>44970</c:v>
                </c:pt>
                <c:pt idx="739">
                  <c:v>44967</c:v>
                </c:pt>
                <c:pt idx="740">
                  <c:v>44966</c:v>
                </c:pt>
                <c:pt idx="741">
                  <c:v>44965</c:v>
                </c:pt>
                <c:pt idx="742">
                  <c:v>44964</c:v>
                </c:pt>
                <c:pt idx="743">
                  <c:v>44963</c:v>
                </c:pt>
                <c:pt idx="744">
                  <c:v>44960</c:v>
                </c:pt>
                <c:pt idx="745">
                  <c:v>44959</c:v>
                </c:pt>
                <c:pt idx="746">
                  <c:v>44958</c:v>
                </c:pt>
                <c:pt idx="747">
                  <c:v>44957</c:v>
                </c:pt>
                <c:pt idx="748">
                  <c:v>44956</c:v>
                </c:pt>
                <c:pt idx="749">
                  <c:v>44953</c:v>
                </c:pt>
                <c:pt idx="750">
                  <c:v>44952</c:v>
                </c:pt>
                <c:pt idx="751">
                  <c:v>44951</c:v>
                </c:pt>
                <c:pt idx="752">
                  <c:v>44950</c:v>
                </c:pt>
                <c:pt idx="753">
                  <c:v>44949</c:v>
                </c:pt>
                <c:pt idx="754">
                  <c:v>44946</c:v>
                </c:pt>
                <c:pt idx="755">
                  <c:v>44945</c:v>
                </c:pt>
                <c:pt idx="756">
                  <c:v>44944</c:v>
                </c:pt>
                <c:pt idx="757">
                  <c:v>44943</c:v>
                </c:pt>
                <c:pt idx="758">
                  <c:v>44939</c:v>
                </c:pt>
                <c:pt idx="759">
                  <c:v>44938</c:v>
                </c:pt>
                <c:pt idx="760">
                  <c:v>44937</c:v>
                </c:pt>
                <c:pt idx="761">
                  <c:v>44936</c:v>
                </c:pt>
                <c:pt idx="762">
                  <c:v>44935</c:v>
                </c:pt>
                <c:pt idx="763">
                  <c:v>44932</c:v>
                </c:pt>
                <c:pt idx="764">
                  <c:v>44931</c:v>
                </c:pt>
                <c:pt idx="765">
                  <c:v>44930</c:v>
                </c:pt>
                <c:pt idx="766">
                  <c:v>44929</c:v>
                </c:pt>
                <c:pt idx="767">
                  <c:v>44925</c:v>
                </c:pt>
                <c:pt idx="768">
                  <c:v>44924</c:v>
                </c:pt>
                <c:pt idx="769">
                  <c:v>44923</c:v>
                </c:pt>
                <c:pt idx="770">
                  <c:v>44922</c:v>
                </c:pt>
                <c:pt idx="771">
                  <c:v>44918</c:v>
                </c:pt>
                <c:pt idx="772">
                  <c:v>44917</c:v>
                </c:pt>
                <c:pt idx="773">
                  <c:v>44916</c:v>
                </c:pt>
                <c:pt idx="774">
                  <c:v>44915</c:v>
                </c:pt>
                <c:pt idx="775">
                  <c:v>44914</c:v>
                </c:pt>
                <c:pt idx="776">
                  <c:v>44911</c:v>
                </c:pt>
                <c:pt idx="777">
                  <c:v>44910</c:v>
                </c:pt>
                <c:pt idx="778">
                  <c:v>44909</c:v>
                </c:pt>
                <c:pt idx="779">
                  <c:v>44908</c:v>
                </c:pt>
                <c:pt idx="780">
                  <c:v>44907</c:v>
                </c:pt>
                <c:pt idx="781">
                  <c:v>44904</c:v>
                </c:pt>
                <c:pt idx="782">
                  <c:v>44903</c:v>
                </c:pt>
                <c:pt idx="783">
                  <c:v>44902</c:v>
                </c:pt>
                <c:pt idx="784">
                  <c:v>44901</c:v>
                </c:pt>
                <c:pt idx="785">
                  <c:v>44900</c:v>
                </c:pt>
                <c:pt idx="786">
                  <c:v>44897</c:v>
                </c:pt>
                <c:pt idx="787">
                  <c:v>44896</c:v>
                </c:pt>
                <c:pt idx="788">
                  <c:v>44895</c:v>
                </c:pt>
                <c:pt idx="789">
                  <c:v>44894</c:v>
                </c:pt>
                <c:pt idx="790">
                  <c:v>44893</c:v>
                </c:pt>
                <c:pt idx="791">
                  <c:v>44890</c:v>
                </c:pt>
                <c:pt idx="792">
                  <c:v>44888</c:v>
                </c:pt>
                <c:pt idx="793">
                  <c:v>44887</c:v>
                </c:pt>
                <c:pt idx="794">
                  <c:v>44886</c:v>
                </c:pt>
                <c:pt idx="795">
                  <c:v>44883</c:v>
                </c:pt>
                <c:pt idx="796">
                  <c:v>44882</c:v>
                </c:pt>
                <c:pt idx="797">
                  <c:v>44881</c:v>
                </c:pt>
                <c:pt idx="798">
                  <c:v>44880</c:v>
                </c:pt>
                <c:pt idx="799">
                  <c:v>44879</c:v>
                </c:pt>
                <c:pt idx="800">
                  <c:v>44876</c:v>
                </c:pt>
                <c:pt idx="801">
                  <c:v>44875</c:v>
                </c:pt>
                <c:pt idx="802">
                  <c:v>44874</c:v>
                </c:pt>
                <c:pt idx="803">
                  <c:v>44873</c:v>
                </c:pt>
                <c:pt idx="804">
                  <c:v>44872</c:v>
                </c:pt>
                <c:pt idx="805">
                  <c:v>44869</c:v>
                </c:pt>
                <c:pt idx="806">
                  <c:v>44868</c:v>
                </c:pt>
                <c:pt idx="807">
                  <c:v>44867</c:v>
                </c:pt>
                <c:pt idx="808">
                  <c:v>44866</c:v>
                </c:pt>
                <c:pt idx="809">
                  <c:v>44865</c:v>
                </c:pt>
                <c:pt idx="810">
                  <c:v>44862</c:v>
                </c:pt>
                <c:pt idx="811">
                  <c:v>44861</c:v>
                </c:pt>
                <c:pt idx="812">
                  <c:v>44860</c:v>
                </c:pt>
                <c:pt idx="813">
                  <c:v>44859</c:v>
                </c:pt>
                <c:pt idx="814">
                  <c:v>44858</c:v>
                </c:pt>
                <c:pt idx="815">
                  <c:v>44855</c:v>
                </c:pt>
                <c:pt idx="816">
                  <c:v>44854</c:v>
                </c:pt>
                <c:pt idx="817">
                  <c:v>44853</c:v>
                </c:pt>
                <c:pt idx="818">
                  <c:v>44852</c:v>
                </c:pt>
                <c:pt idx="819">
                  <c:v>44851</c:v>
                </c:pt>
                <c:pt idx="820">
                  <c:v>44848</c:v>
                </c:pt>
                <c:pt idx="821">
                  <c:v>44847</c:v>
                </c:pt>
                <c:pt idx="822">
                  <c:v>44846</c:v>
                </c:pt>
                <c:pt idx="823">
                  <c:v>44845</c:v>
                </c:pt>
                <c:pt idx="824">
                  <c:v>44844</c:v>
                </c:pt>
                <c:pt idx="825">
                  <c:v>44841</c:v>
                </c:pt>
                <c:pt idx="826">
                  <c:v>44840</c:v>
                </c:pt>
                <c:pt idx="827">
                  <c:v>44839</c:v>
                </c:pt>
                <c:pt idx="828">
                  <c:v>44838</c:v>
                </c:pt>
                <c:pt idx="829">
                  <c:v>44837</c:v>
                </c:pt>
                <c:pt idx="830">
                  <c:v>44834</c:v>
                </c:pt>
                <c:pt idx="831">
                  <c:v>44833</c:v>
                </c:pt>
                <c:pt idx="832">
                  <c:v>44832</c:v>
                </c:pt>
                <c:pt idx="833">
                  <c:v>44831</c:v>
                </c:pt>
                <c:pt idx="834">
                  <c:v>44830</c:v>
                </c:pt>
                <c:pt idx="835">
                  <c:v>44827</c:v>
                </c:pt>
                <c:pt idx="836">
                  <c:v>44826</c:v>
                </c:pt>
                <c:pt idx="837">
                  <c:v>44825</c:v>
                </c:pt>
                <c:pt idx="838">
                  <c:v>44824</c:v>
                </c:pt>
                <c:pt idx="839">
                  <c:v>44823</c:v>
                </c:pt>
                <c:pt idx="840">
                  <c:v>44820</c:v>
                </c:pt>
                <c:pt idx="841">
                  <c:v>44819</c:v>
                </c:pt>
                <c:pt idx="842">
                  <c:v>44818</c:v>
                </c:pt>
                <c:pt idx="843">
                  <c:v>44817</c:v>
                </c:pt>
                <c:pt idx="844">
                  <c:v>44816</c:v>
                </c:pt>
                <c:pt idx="845">
                  <c:v>44813</c:v>
                </c:pt>
                <c:pt idx="846">
                  <c:v>44812</c:v>
                </c:pt>
                <c:pt idx="847">
                  <c:v>44811</c:v>
                </c:pt>
                <c:pt idx="848">
                  <c:v>44810</c:v>
                </c:pt>
                <c:pt idx="849">
                  <c:v>44806</c:v>
                </c:pt>
                <c:pt idx="850">
                  <c:v>44805</c:v>
                </c:pt>
                <c:pt idx="851">
                  <c:v>44804</c:v>
                </c:pt>
                <c:pt idx="852">
                  <c:v>44803</c:v>
                </c:pt>
                <c:pt idx="853">
                  <c:v>44802</c:v>
                </c:pt>
                <c:pt idx="854">
                  <c:v>44799</c:v>
                </c:pt>
                <c:pt idx="855">
                  <c:v>44798</c:v>
                </c:pt>
                <c:pt idx="856">
                  <c:v>44797</c:v>
                </c:pt>
                <c:pt idx="857">
                  <c:v>44796</c:v>
                </c:pt>
                <c:pt idx="858">
                  <c:v>44795</c:v>
                </c:pt>
                <c:pt idx="859">
                  <c:v>44792</c:v>
                </c:pt>
                <c:pt idx="860">
                  <c:v>44791</c:v>
                </c:pt>
                <c:pt idx="861">
                  <c:v>44790</c:v>
                </c:pt>
                <c:pt idx="862">
                  <c:v>44789</c:v>
                </c:pt>
                <c:pt idx="863">
                  <c:v>44788</c:v>
                </c:pt>
                <c:pt idx="864">
                  <c:v>44785</c:v>
                </c:pt>
                <c:pt idx="865">
                  <c:v>44784</c:v>
                </c:pt>
                <c:pt idx="866">
                  <c:v>44783</c:v>
                </c:pt>
                <c:pt idx="867">
                  <c:v>44782</c:v>
                </c:pt>
                <c:pt idx="868">
                  <c:v>44781</c:v>
                </c:pt>
                <c:pt idx="869">
                  <c:v>44778</c:v>
                </c:pt>
                <c:pt idx="870">
                  <c:v>44777</c:v>
                </c:pt>
                <c:pt idx="871">
                  <c:v>44776</c:v>
                </c:pt>
                <c:pt idx="872">
                  <c:v>44775</c:v>
                </c:pt>
                <c:pt idx="873">
                  <c:v>44774</c:v>
                </c:pt>
                <c:pt idx="874">
                  <c:v>44771</c:v>
                </c:pt>
                <c:pt idx="875">
                  <c:v>44770</c:v>
                </c:pt>
                <c:pt idx="876">
                  <c:v>44769</c:v>
                </c:pt>
                <c:pt idx="877">
                  <c:v>44768</c:v>
                </c:pt>
                <c:pt idx="878">
                  <c:v>44767</c:v>
                </c:pt>
                <c:pt idx="879">
                  <c:v>44764</c:v>
                </c:pt>
                <c:pt idx="880">
                  <c:v>44763</c:v>
                </c:pt>
                <c:pt idx="881">
                  <c:v>44762</c:v>
                </c:pt>
                <c:pt idx="882">
                  <c:v>44761</c:v>
                </c:pt>
                <c:pt idx="883">
                  <c:v>44760</c:v>
                </c:pt>
                <c:pt idx="884">
                  <c:v>44757</c:v>
                </c:pt>
                <c:pt idx="885">
                  <c:v>44756</c:v>
                </c:pt>
                <c:pt idx="886">
                  <c:v>44755</c:v>
                </c:pt>
                <c:pt idx="887">
                  <c:v>44754</c:v>
                </c:pt>
                <c:pt idx="888">
                  <c:v>44753</c:v>
                </c:pt>
                <c:pt idx="889">
                  <c:v>44750</c:v>
                </c:pt>
                <c:pt idx="890">
                  <c:v>44749</c:v>
                </c:pt>
                <c:pt idx="891">
                  <c:v>44748</c:v>
                </c:pt>
                <c:pt idx="892">
                  <c:v>44747</c:v>
                </c:pt>
                <c:pt idx="893">
                  <c:v>44743</c:v>
                </c:pt>
                <c:pt idx="894">
                  <c:v>44742</c:v>
                </c:pt>
                <c:pt idx="895">
                  <c:v>44741</c:v>
                </c:pt>
                <c:pt idx="896">
                  <c:v>44740</c:v>
                </c:pt>
                <c:pt idx="897">
                  <c:v>44739</c:v>
                </c:pt>
                <c:pt idx="898">
                  <c:v>44736</c:v>
                </c:pt>
                <c:pt idx="899">
                  <c:v>44735</c:v>
                </c:pt>
                <c:pt idx="900">
                  <c:v>44734</c:v>
                </c:pt>
                <c:pt idx="901">
                  <c:v>44733</c:v>
                </c:pt>
                <c:pt idx="902">
                  <c:v>44729</c:v>
                </c:pt>
                <c:pt idx="903">
                  <c:v>44728</c:v>
                </c:pt>
                <c:pt idx="904">
                  <c:v>44727</c:v>
                </c:pt>
                <c:pt idx="905">
                  <c:v>44726</c:v>
                </c:pt>
                <c:pt idx="906">
                  <c:v>44725</c:v>
                </c:pt>
                <c:pt idx="907">
                  <c:v>44722</c:v>
                </c:pt>
                <c:pt idx="908">
                  <c:v>44721</c:v>
                </c:pt>
                <c:pt idx="909">
                  <c:v>44720</c:v>
                </c:pt>
                <c:pt idx="910">
                  <c:v>44719</c:v>
                </c:pt>
                <c:pt idx="911">
                  <c:v>44718</c:v>
                </c:pt>
                <c:pt idx="912">
                  <c:v>44715</c:v>
                </c:pt>
                <c:pt idx="913">
                  <c:v>44714</c:v>
                </c:pt>
                <c:pt idx="914">
                  <c:v>44713</c:v>
                </c:pt>
                <c:pt idx="915">
                  <c:v>44712</c:v>
                </c:pt>
                <c:pt idx="916">
                  <c:v>44708</c:v>
                </c:pt>
                <c:pt idx="917">
                  <c:v>44707</c:v>
                </c:pt>
                <c:pt idx="918">
                  <c:v>44706</c:v>
                </c:pt>
                <c:pt idx="919">
                  <c:v>44705</c:v>
                </c:pt>
                <c:pt idx="920">
                  <c:v>44704</c:v>
                </c:pt>
                <c:pt idx="921">
                  <c:v>44701</c:v>
                </c:pt>
                <c:pt idx="922">
                  <c:v>44700</c:v>
                </c:pt>
                <c:pt idx="923">
                  <c:v>44699</c:v>
                </c:pt>
                <c:pt idx="924">
                  <c:v>44698</c:v>
                </c:pt>
                <c:pt idx="925">
                  <c:v>44697</c:v>
                </c:pt>
                <c:pt idx="926">
                  <c:v>44694</c:v>
                </c:pt>
                <c:pt idx="927">
                  <c:v>44693</c:v>
                </c:pt>
                <c:pt idx="928">
                  <c:v>44692</c:v>
                </c:pt>
                <c:pt idx="929">
                  <c:v>44691</c:v>
                </c:pt>
                <c:pt idx="930">
                  <c:v>44690</c:v>
                </c:pt>
                <c:pt idx="931">
                  <c:v>44687</c:v>
                </c:pt>
                <c:pt idx="932">
                  <c:v>44686</c:v>
                </c:pt>
                <c:pt idx="933">
                  <c:v>44685</c:v>
                </c:pt>
                <c:pt idx="934">
                  <c:v>44684</c:v>
                </c:pt>
                <c:pt idx="935">
                  <c:v>44683</c:v>
                </c:pt>
                <c:pt idx="936">
                  <c:v>44680</c:v>
                </c:pt>
                <c:pt idx="937">
                  <c:v>44679</c:v>
                </c:pt>
                <c:pt idx="938">
                  <c:v>44678</c:v>
                </c:pt>
                <c:pt idx="939">
                  <c:v>44677</c:v>
                </c:pt>
                <c:pt idx="940">
                  <c:v>44676</c:v>
                </c:pt>
                <c:pt idx="941">
                  <c:v>44673</c:v>
                </c:pt>
                <c:pt idx="942">
                  <c:v>44672</c:v>
                </c:pt>
                <c:pt idx="943">
                  <c:v>44671</c:v>
                </c:pt>
                <c:pt idx="944">
                  <c:v>44670</c:v>
                </c:pt>
                <c:pt idx="945">
                  <c:v>44669</c:v>
                </c:pt>
                <c:pt idx="946">
                  <c:v>44665</c:v>
                </c:pt>
                <c:pt idx="947">
                  <c:v>44664</c:v>
                </c:pt>
                <c:pt idx="948">
                  <c:v>44663</c:v>
                </c:pt>
                <c:pt idx="949">
                  <c:v>44662</c:v>
                </c:pt>
                <c:pt idx="950">
                  <c:v>44659</c:v>
                </c:pt>
                <c:pt idx="951">
                  <c:v>44658</c:v>
                </c:pt>
                <c:pt idx="952">
                  <c:v>44657</c:v>
                </c:pt>
                <c:pt idx="953">
                  <c:v>44656</c:v>
                </c:pt>
                <c:pt idx="954">
                  <c:v>44655</c:v>
                </c:pt>
                <c:pt idx="955">
                  <c:v>44652</c:v>
                </c:pt>
                <c:pt idx="956">
                  <c:v>44651</c:v>
                </c:pt>
                <c:pt idx="957">
                  <c:v>44650</c:v>
                </c:pt>
                <c:pt idx="958">
                  <c:v>44649</c:v>
                </c:pt>
                <c:pt idx="959">
                  <c:v>44648</c:v>
                </c:pt>
                <c:pt idx="960">
                  <c:v>44645</c:v>
                </c:pt>
                <c:pt idx="961">
                  <c:v>44644</c:v>
                </c:pt>
                <c:pt idx="962">
                  <c:v>44643</c:v>
                </c:pt>
                <c:pt idx="963">
                  <c:v>44642</c:v>
                </c:pt>
                <c:pt idx="964">
                  <c:v>44641</c:v>
                </c:pt>
                <c:pt idx="965">
                  <c:v>44638</c:v>
                </c:pt>
                <c:pt idx="966">
                  <c:v>44637</c:v>
                </c:pt>
                <c:pt idx="967">
                  <c:v>44636</c:v>
                </c:pt>
                <c:pt idx="968">
                  <c:v>44635</c:v>
                </c:pt>
                <c:pt idx="969">
                  <c:v>44634</c:v>
                </c:pt>
                <c:pt idx="970">
                  <c:v>44631</c:v>
                </c:pt>
                <c:pt idx="971">
                  <c:v>44630</c:v>
                </c:pt>
                <c:pt idx="972">
                  <c:v>44629</c:v>
                </c:pt>
                <c:pt idx="973">
                  <c:v>44628</c:v>
                </c:pt>
                <c:pt idx="974">
                  <c:v>44627</c:v>
                </c:pt>
                <c:pt idx="975">
                  <c:v>44624</c:v>
                </c:pt>
                <c:pt idx="976">
                  <c:v>44623</c:v>
                </c:pt>
                <c:pt idx="977">
                  <c:v>44622</c:v>
                </c:pt>
                <c:pt idx="978">
                  <c:v>44621</c:v>
                </c:pt>
                <c:pt idx="979">
                  <c:v>44620</c:v>
                </c:pt>
                <c:pt idx="980">
                  <c:v>44617</c:v>
                </c:pt>
                <c:pt idx="981">
                  <c:v>44616</c:v>
                </c:pt>
                <c:pt idx="982">
                  <c:v>44615</c:v>
                </c:pt>
                <c:pt idx="983">
                  <c:v>44614</c:v>
                </c:pt>
                <c:pt idx="984">
                  <c:v>44610</c:v>
                </c:pt>
                <c:pt idx="985">
                  <c:v>44609</c:v>
                </c:pt>
                <c:pt idx="986">
                  <c:v>44608</c:v>
                </c:pt>
                <c:pt idx="987">
                  <c:v>44607</c:v>
                </c:pt>
                <c:pt idx="988">
                  <c:v>44606</c:v>
                </c:pt>
                <c:pt idx="989">
                  <c:v>44603</c:v>
                </c:pt>
                <c:pt idx="990">
                  <c:v>44602</c:v>
                </c:pt>
                <c:pt idx="991">
                  <c:v>44601</c:v>
                </c:pt>
                <c:pt idx="992">
                  <c:v>44600</c:v>
                </c:pt>
                <c:pt idx="993">
                  <c:v>44599</c:v>
                </c:pt>
                <c:pt idx="994">
                  <c:v>44596</c:v>
                </c:pt>
                <c:pt idx="995">
                  <c:v>44595</c:v>
                </c:pt>
                <c:pt idx="996">
                  <c:v>44594</c:v>
                </c:pt>
                <c:pt idx="997">
                  <c:v>44593</c:v>
                </c:pt>
                <c:pt idx="998">
                  <c:v>44592</c:v>
                </c:pt>
                <c:pt idx="999">
                  <c:v>44589</c:v>
                </c:pt>
                <c:pt idx="1000">
                  <c:v>44588</c:v>
                </c:pt>
                <c:pt idx="1001">
                  <c:v>44587</c:v>
                </c:pt>
                <c:pt idx="1002">
                  <c:v>44586</c:v>
                </c:pt>
                <c:pt idx="1003">
                  <c:v>44585</c:v>
                </c:pt>
                <c:pt idx="1004">
                  <c:v>44582</c:v>
                </c:pt>
                <c:pt idx="1005">
                  <c:v>44581</c:v>
                </c:pt>
                <c:pt idx="1006">
                  <c:v>44580</c:v>
                </c:pt>
                <c:pt idx="1007">
                  <c:v>44579</c:v>
                </c:pt>
                <c:pt idx="1008">
                  <c:v>44575</c:v>
                </c:pt>
                <c:pt idx="1009">
                  <c:v>44574</c:v>
                </c:pt>
                <c:pt idx="1010">
                  <c:v>44573</c:v>
                </c:pt>
                <c:pt idx="1011">
                  <c:v>44572</c:v>
                </c:pt>
                <c:pt idx="1012">
                  <c:v>44571</c:v>
                </c:pt>
                <c:pt idx="1013">
                  <c:v>44568</c:v>
                </c:pt>
                <c:pt idx="1014">
                  <c:v>44567</c:v>
                </c:pt>
                <c:pt idx="1015">
                  <c:v>44566</c:v>
                </c:pt>
                <c:pt idx="1016">
                  <c:v>44565</c:v>
                </c:pt>
                <c:pt idx="1017">
                  <c:v>44564</c:v>
                </c:pt>
                <c:pt idx="1018">
                  <c:v>44561</c:v>
                </c:pt>
                <c:pt idx="1019">
                  <c:v>44560</c:v>
                </c:pt>
                <c:pt idx="1020">
                  <c:v>44559</c:v>
                </c:pt>
                <c:pt idx="1021">
                  <c:v>44558</c:v>
                </c:pt>
                <c:pt idx="1022">
                  <c:v>44557</c:v>
                </c:pt>
                <c:pt idx="1023">
                  <c:v>44553</c:v>
                </c:pt>
                <c:pt idx="1024">
                  <c:v>44552</c:v>
                </c:pt>
                <c:pt idx="1025">
                  <c:v>44551</c:v>
                </c:pt>
                <c:pt idx="1026">
                  <c:v>44550</c:v>
                </c:pt>
                <c:pt idx="1027">
                  <c:v>44547</c:v>
                </c:pt>
                <c:pt idx="1028">
                  <c:v>44546</c:v>
                </c:pt>
                <c:pt idx="1029">
                  <c:v>44545</c:v>
                </c:pt>
                <c:pt idx="1030">
                  <c:v>44544</c:v>
                </c:pt>
                <c:pt idx="1031">
                  <c:v>44543</c:v>
                </c:pt>
                <c:pt idx="1032">
                  <c:v>44540</c:v>
                </c:pt>
                <c:pt idx="1033">
                  <c:v>44539</c:v>
                </c:pt>
                <c:pt idx="1034">
                  <c:v>44538</c:v>
                </c:pt>
                <c:pt idx="1035">
                  <c:v>44537</c:v>
                </c:pt>
                <c:pt idx="1036">
                  <c:v>44536</c:v>
                </c:pt>
                <c:pt idx="1037">
                  <c:v>44533</c:v>
                </c:pt>
                <c:pt idx="1038">
                  <c:v>44532</c:v>
                </c:pt>
                <c:pt idx="1039">
                  <c:v>44531</c:v>
                </c:pt>
                <c:pt idx="1040">
                  <c:v>44530</c:v>
                </c:pt>
                <c:pt idx="1041">
                  <c:v>44529</c:v>
                </c:pt>
                <c:pt idx="1042">
                  <c:v>44526</c:v>
                </c:pt>
                <c:pt idx="1043">
                  <c:v>44524</c:v>
                </c:pt>
                <c:pt idx="1044">
                  <c:v>44523</c:v>
                </c:pt>
                <c:pt idx="1045">
                  <c:v>44522</c:v>
                </c:pt>
                <c:pt idx="1046">
                  <c:v>44519</c:v>
                </c:pt>
                <c:pt idx="1047">
                  <c:v>44518</c:v>
                </c:pt>
                <c:pt idx="1048">
                  <c:v>44517</c:v>
                </c:pt>
                <c:pt idx="1049">
                  <c:v>44516</c:v>
                </c:pt>
                <c:pt idx="1050">
                  <c:v>44515</c:v>
                </c:pt>
                <c:pt idx="1051">
                  <c:v>44512</c:v>
                </c:pt>
                <c:pt idx="1052">
                  <c:v>44511</c:v>
                </c:pt>
                <c:pt idx="1053">
                  <c:v>44510</c:v>
                </c:pt>
                <c:pt idx="1054">
                  <c:v>44509</c:v>
                </c:pt>
                <c:pt idx="1055">
                  <c:v>44508</c:v>
                </c:pt>
                <c:pt idx="1056">
                  <c:v>44505</c:v>
                </c:pt>
                <c:pt idx="1057">
                  <c:v>44504</c:v>
                </c:pt>
                <c:pt idx="1058">
                  <c:v>44503</c:v>
                </c:pt>
                <c:pt idx="1059">
                  <c:v>44502</c:v>
                </c:pt>
                <c:pt idx="1060">
                  <c:v>44501</c:v>
                </c:pt>
                <c:pt idx="1061">
                  <c:v>44498</c:v>
                </c:pt>
                <c:pt idx="1062">
                  <c:v>44497</c:v>
                </c:pt>
                <c:pt idx="1063">
                  <c:v>44496</c:v>
                </c:pt>
                <c:pt idx="1064">
                  <c:v>44495</c:v>
                </c:pt>
                <c:pt idx="1065">
                  <c:v>44494</c:v>
                </c:pt>
                <c:pt idx="1066">
                  <c:v>44491</c:v>
                </c:pt>
                <c:pt idx="1067">
                  <c:v>44490</c:v>
                </c:pt>
                <c:pt idx="1068">
                  <c:v>44489</c:v>
                </c:pt>
                <c:pt idx="1069">
                  <c:v>44488</c:v>
                </c:pt>
                <c:pt idx="1070">
                  <c:v>44487</c:v>
                </c:pt>
                <c:pt idx="1071">
                  <c:v>44484</c:v>
                </c:pt>
                <c:pt idx="1072">
                  <c:v>44483</c:v>
                </c:pt>
                <c:pt idx="1073">
                  <c:v>44482</c:v>
                </c:pt>
                <c:pt idx="1074">
                  <c:v>44481</c:v>
                </c:pt>
                <c:pt idx="1075">
                  <c:v>44480</c:v>
                </c:pt>
                <c:pt idx="1076">
                  <c:v>44477</c:v>
                </c:pt>
                <c:pt idx="1077">
                  <c:v>44476</c:v>
                </c:pt>
                <c:pt idx="1078">
                  <c:v>44475</c:v>
                </c:pt>
                <c:pt idx="1079">
                  <c:v>44474</c:v>
                </c:pt>
                <c:pt idx="1080">
                  <c:v>44473</c:v>
                </c:pt>
                <c:pt idx="1081">
                  <c:v>44470</c:v>
                </c:pt>
                <c:pt idx="1082">
                  <c:v>44469</c:v>
                </c:pt>
                <c:pt idx="1083">
                  <c:v>44468</c:v>
                </c:pt>
                <c:pt idx="1084">
                  <c:v>44467</c:v>
                </c:pt>
                <c:pt idx="1085">
                  <c:v>44466</c:v>
                </c:pt>
                <c:pt idx="1086">
                  <c:v>44463</c:v>
                </c:pt>
                <c:pt idx="1087">
                  <c:v>44462</c:v>
                </c:pt>
                <c:pt idx="1088">
                  <c:v>44461</c:v>
                </c:pt>
                <c:pt idx="1089">
                  <c:v>44460</c:v>
                </c:pt>
                <c:pt idx="1090">
                  <c:v>44459</c:v>
                </c:pt>
                <c:pt idx="1091">
                  <c:v>44456</c:v>
                </c:pt>
                <c:pt idx="1092">
                  <c:v>44455</c:v>
                </c:pt>
                <c:pt idx="1093">
                  <c:v>44454</c:v>
                </c:pt>
                <c:pt idx="1094">
                  <c:v>44453</c:v>
                </c:pt>
                <c:pt idx="1095">
                  <c:v>44452</c:v>
                </c:pt>
                <c:pt idx="1096">
                  <c:v>44449</c:v>
                </c:pt>
                <c:pt idx="1097">
                  <c:v>44448</c:v>
                </c:pt>
                <c:pt idx="1098">
                  <c:v>44447</c:v>
                </c:pt>
                <c:pt idx="1099">
                  <c:v>44446</c:v>
                </c:pt>
                <c:pt idx="1100">
                  <c:v>44442</c:v>
                </c:pt>
                <c:pt idx="1101">
                  <c:v>44441</c:v>
                </c:pt>
                <c:pt idx="1102">
                  <c:v>44440</c:v>
                </c:pt>
                <c:pt idx="1103">
                  <c:v>44439</c:v>
                </c:pt>
                <c:pt idx="1104">
                  <c:v>44438</c:v>
                </c:pt>
                <c:pt idx="1105">
                  <c:v>44435</c:v>
                </c:pt>
                <c:pt idx="1106">
                  <c:v>44434</c:v>
                </c:pt>
                <c:pt idx="1107">
                  <c:v>44433</c:v>
                </c:pt>
                <c:pt idx="1108">
                  <c:v>44432</c:v>
                </c:pt>
                <c:pt idx="1109">
                  <c:v>44431</c:v>
                </c:pt>
                <c:pt idx="1110">
                  <c:v>44428</c:v>
                </c:pt>
                <c:pt idx="1111">
                  <c:v>44427</c:v>
                </c:pt>
                <c:pt idx="1112">
                  <c:v>44426</c:v>
                </c:pt>
                <c:pt idx="1113">
                  <c:v>44425</c:v>
                </c:pt>
                <c:pt idx="1114">
                  <c:v>44424</c:v>
                </c:pt>
                <c:pt idx="1115">
                  <c:v>44421</c:v>
                </c:pt>
                <c:pt idx="1116">
                  <c:v>44420</c:v>
                </c:pt>
                <c:pt idx="1117">
                  <c:v>44419</c:v>
                </c:pt>
                <c:pt idx="1118">
                  <c:v>44418</c:v>
                </c:pt>
                <c:pt idx="1119">
                  <c:v>44417</c:v>
                </c:pt>
                <c:pt idx="1120">
                  <c:v>44414</c:v>
                </c:pt>
                <c:pt idx="1121">
                  <c:v>44413</c:v>
                </c:pt>
                <c:pt idx="1122">
                  <c:v>44412</c:v>
                </c:pt>
                <c:pt idx="1123">
                  <c:v>44411</c:v>
                </c:pt>
                <c:pt idx="1124">
                  <c:v>44410</c:v>
                </c:pt>
                <c:pt idx="1125">
                  <c:v>44407</c:v>
                </c:pt>
                <c:pt idx="1126">
                  <c:v>44406</c:v>
                </c:pt>
                <c:pt idx="1127">
                  <c:v>44405</c:v>
                </c:pt>
                <c:pt idx="1128">
                  <c:v>44404</c:v>
                </c:pt>
                <c:pt idx="1129">
                  <c:v>44403</c:v>
                </c:pt>
                <c:pt idx="1130">
                  <c:v>44400</c:v>
                </c:pt>
                <c:pt idx="1131">
                  <c:v>44399</c:v>
                </c:pt>
                <c:pt idx="1132">
                  <c:v>44398</c:v>
                </c:pt>
                <c:pt idx="1133">
                  <c:v>44397</c:v>
                </c:pt>
                <c:pt idx="1134">
                  <c:v>44396</c:v>
                </c:pt>
                <c:pt idx="1135">
                  <c:v>44393</c:v>
                </c:pt>
                <c:pt idx="1136">
                  <c:v>44392</c:v>
                </c:pt>
                <c:pt idx="1137">
                  <c:v>44391</c:v>
                </c:pt>
                <c:pt idx="1138">
                  <c:v>44390</c:v>
                </c:pt>
                <c:pt idx="1139">
                  <c:v>44389</c:v>
                </c:pt>
                <c:pt idx="1140">
                  <c:v>44386</c:v>
                </c:pt>
                <c:pt idx="1141">
                  <c:v>44385</c:v>
                </c:pt>
                <c:pt idx="1142">
                  <c:v>44384</c:v>
                </c:pt>
                <c:pt idx="1143">
                  <c:v>44383</c:v>
                </c:pt>
                <c:pt idx="1144">
                  <c:v>44379</c:v>
                </c:pt>
                <c:pt idx="1145">
                  <c:v>44378</c:v>
                </c:pt>
                <c:pt idx="1146">
                  <c:v>44377</c:v>
                </c:pt>
                <c:pt idx="1147">
                  <c:v>44376</c:v>
                </c:pt>
                <c:pt idx="1148">
                  <c:v>44375</c:v>
                </c:pt>
                <c:pt idx="1149">
                  <c:v>44372</c:v>
                </c:pt>
                <c:pt idx="1150">
                  <c:v>44371</c:v>
                </c:pt>
                <c:pt idx="1151">
                  <c:v>44370</c:v>
                </c:pt>
                <c:pt idx="1152">
                  <c:v>44369</c:v>
                </c:pt>
                <c:pt idx="1153">
                  <c:v>44368</c:v>
                </c:pt>
                <c:pt idx="1154">
                  <c:v>44365</c:v>
                </c:pt>
                <c:pt idx="1155">
                  <c:v>44364</c:v>
                </c:pt>
                <c:pt idx="1156">
                  <c:v>44363</c:v>
                </c:pt>
                <c:pt idx="1157">
                  <c:v>44362</c:v>
                </c:pt>
                <c:pt idx="1158">
                  <c:v>44361</c:v>
                </c:pt>
                <c:pt idx="1159">
                  <c:v>44358</c:v>
                </c:pt>
                <c:pt idx="1160">
                  <c:v>44357</c:v>
                </c:pt>
                <c:pt idx="1161">
                  <c:v>44356</c:v>
                </c:pt>
                <c:pt idx="1162">
                  <c:v>44355</c:v>
                </c:pt>
                <c:pt idx="1163">
                  <c:v>44354</c:v>
                </c:pt>
                <c:pt idx="1164">
                  <c:v>44351</c:v>
                </c:pt>
                <c:pt idx="1165">
                  <c:v>44350</c:v>
                </c:pt>
                <c:pt idx="1166">
                  <c:v>44349</c:v>
                </c:pt>
                <c:pt idx="1167">
                  <c:v>44348</c:v>
                </c:pt>
                <c:pt idx="1168">
                  <c:v>44344</c:v>
                </c:pt>
                <c:pt idx="1169">
                  <c:v>44343</c:v>
                </c:pt>
                <c:pt idx="1170">
                  <c:v>44342</c:v>
                </c:pt>
                <c:pt idx="1171">
                  <c:v>44341</c:v>
                </c:pt>
                <c:pt idx="1172">
                  <c:v>44340</c:v>
                </c:pt>
                <c:pt idx="1173">
                  <c:v>44337</c:v>
                </c:pt>
                <c:pt idx="1174">
                  <c:v>44336</c:v>
                </c:pt>
                <c:pt idx="1175">
                  <c:v>44335</c:v>
                </c:pt>
                <c:pt idx="1176">
                  <c:v>44334</c:v>
                </c:pt>
                <c:pt idx="1177">
                  <c:v>44333</c:v>
                </c:pt>
                <c:pt idx="1178">
                  <c:v>44330</c:v>
                </c:pt>
                <c:pt idx="1179">
                  <c:v>44329</c:v>
                </c:pt>
                <c:pt idx="1180">
                  <c:v>44328</c:v>
                </c:pt>
                <c:pt idx="1181">
                  <c:v>44327</c:v>
                </c:pt>
                <c:pt idx="1182">
                  <c:v>44326</c:v>
                </c:pt>
                <c:pt idx="1183">
                  <c:v>44323</c:v>
                </c:pt>
                <c:pt idx="1184">
                  <c:v>44322</c:v>
                </c:pt>
                <c:pt idx="1185">
                  <c:v>44321</c:v>
                </c:pt>
                <c:pt idx="1186">
                  <c:v>44320</c:v>
                </c:pt>
                <c:pt idx="1187">
                  <c:v>44319</c:v>
                </c:pt>
                <c:pt idx="1188">
                  <c:v>44316</c:v>
                </c:pt>
                <c:pt idx="1189">
                  <c:v>44315</c:v>
                </c:pt>
                <c:pt idx="1190">
                  <c:v>44314</c:v>
                </c:pt>
                <c:pt idx="1191">
                  <c:v>44313</c:v>
                </c:pt>
                <c:pt idx="1192">
                  <c:v>44312</c:v>
                </c:pt>
                <c:pt idx="1193">
                  <c:v>44309</c:v>
                </c:pt>
                <c:pt idx="1194">
                  <c:v>44308</c:v>
                </c:pt>
                <c:pt idx="1195">
                  <c:v>44307</c:v>
                </c:pt>
                <c:pt idx="1196">
                  <c:v>44306</c:v>
                </c:pt>
                <c:pt idx="1197">
                  <c:v>44305</c:v>
                </c:pt>
                <c:pt idx="1198">
                  <c:v>44302</c:v>
                </c:pt>
                <c:pt idx="1199">
                  <c:v>44301</c:v>
                </c:pt>
                <c:pt idx="1200">
                  <c:v>44300</c:v>
                </c:pt>
                <c:pt idx="1201">
                  <c:v>44299</c:v>
                </c:pt>
                <c:pt idx="1202">
                  <c:v>44298</c:v>
                </c:pt>
                <c:pt idx="1203">
                  <c:v>44295</c:v>
                </c:pt>
                <c:pt idx="1204">
                  <c:v>44294</c:v>
                </c:pt>
                <c:pt idx="1205">
                  <c:v>44293</c:v>
                </c:pt>
                <c:pt idx="1206">
                  <c:v>44292</c:v>
                </c:pt>
                <c:pt idx="1207">
                  <c:v>44291</c:v>
                </c:pt>
                <c:pt idx="1208">
                  <c:v>44287</c:v>
                </c:pt>
                <c:pt idx="1209">
                  <c:v>44286</c:v>
                </c:pt>
                <c:pt idx="1210">
                  <c:v>44285</c:v>
                </c:pt>
                <c:pt idx="1211">
                  <c:v>44284</c:v>
                </c:pt>
                <c:pt idx="1212">
                  <c:v>44281</c:v>
                </c:pt>
                <c:pt idx="1213">
                  <c:v>44280</c:v>
                </c:pt>
                <c:pt idx="1214">
                  <c:v>44279</c:v>
                </c:pt>
                <c:pt idx="1215">
                  <c:v>44278</c:v>
                </c:pt>
                <c:pt idx="1216">
                  <c:v>44277</c:v>
                </c:pt>
                <c:pt idx="1217">
                  <c:v>44274</c:v>
                </c:pt>
                <c:pt idx="1218">
                  <c:v>44273</c:v>
                </c:pt>
                <c:pt idx="1219">
                  <c:v>44272</c:v>
                </c:pt>
                <c:pt idx="1220">
                  <c:v>44271</c:v>
                </c:pt>
                <c:pt idx="1221">
                  <c:v>44270</c:v>
                </c:pt>
                <c:pt idx="1222">
                  <c:v>44267</c:v>
                </c:pt>
                <c:pt idx="1223">
                  <c:v>44266</c:v>
                </c:pt>
                <c:pt idx="1224">
                  <c:v>44265</c:v>
                </c:pt>
                <c:pt idx="1225">
                  <c:v>44264</c:v>
                </c:pt>
                <c:pt idx="1226">
                  <c:v>44263</c:v>
                </c:pt>
                <c:pt idx="1227">
                  <c:v>44260</c:v>
                </c:pt>
                <c:pt idx="1228">
                  <c:v>44259</c:v>
                </c:pt>
                <c:pt idx="1229">
                  <c:v>44258</c:v>
                </c:pt>
                <c:pt idx="1230">
                  <c:v>44257</c:v>
                </c:pt>
                <c:pt idx="1231">
                  <c:v>44256</c:v>
                </c:pt>
                <c:pt idx="1232">
                  <c:v>44253</c:v>
                </c:pt>
                <c:pt idx="1233">
                  <c:v>44252</c:v>
                </c:pt>
                <c:pt idx="1234">
                  <c:v>44251</c:v>
                </c:pt>
                <c:pt idx="1235">
                  <c:v>44250</c:v>
                </c:pt>
                <c:pt idx="1236">
                  <c:v>44249</c:v>
                </c:pt>
                <c:pt idx="1237">
                  <c:v>44246</c:v>
                </c:pt>
                <c:pt idx="1238">
                  <c:v>44245</c:v>
                </c:pt>
                <c:pt idx="1239">
                  <c:v>44244</c:v>
                </c:pt>
                <c:pt idx="1240">
                  <c:v>44243</c:v>
                </c:pt>
                <c:pt idx="1241">
                  <c:v>44239</c:v>
                </c:pt>
                <c:pt idx="1242">
                  <c:v>44238</c:v>
                </c:pt>
                <c:pt idx="1243">
                  <c:v>44237</c:v>
                </c:pt>
                <c:pt idx="1244">
                  <c:v>44236</c:v>
                </c:pt>
                <c:pt idx="1245">
                  <c:v>44235</c:v>
                </c:pt>
                <c:pt idx="1246">
                  <c:v>44232</c:v>
                </c:pt>
                <c:pt idx="1247">
                  <c:v>44231</c:v>
                </c:pt>
                <c:pt idx="1248">
                  <c:v>44230</c:v>
                </c:pt>
                <c:pt idx="1249">
                  <c:v>44229</c:v>
                </c:pt>
                <c:pt idx="1250">
                  <c:v>44228</c:v>
                </c:pt>
                <c:pt idx="1251">
                  <c:v>44225</c:v>
                </c:pt>
                <c:pt idx="1252">
                  <c:v>44224</c:v>
                </c:pt>
              </c:numCache>
            </c:numRef>
          </c:cat>
          <c:val>
            <c:numRef>
              <c:f>'Share Price Performance'!$BG$3:$BG$1255</c:f>
              <c:numCache>
                <c:formatCode>0.00%</c:formatCode>
                <c:ptCount val="1253"/>
                <c:pt idx="0">
                  <c:v>0.84378407633632557</c:v>
                </c:pt>
                <c:pt idx="1">
                  <c:v>0.84318153339181035</c:v>
                </c:pt>
                <c:pt idx="2">
                  <c:v>0.8331222655614714</c:v>
                </c:pt>
                <c:pt idx="3">
                  <c:v>0.81212391055703226</c:v>
                </c:pt>
                <c:pt idx="4">
                  <c:v>0.85028940724171309</c:v>
                </c:pt>
                <c:pt idx="5">
                  <c:v>0.85147849641540274</c:v>
                </c:pt>
                <c:pt idx="6">
                  <c:v>0.84671414136297363</c:v>
                </c:pt>
                <c:pt idx="7">
                  <c:v>0.85661610815912459</c:v>
                </c:pt>
                <c:pt idx="8">
                  <c:v>0.86022336746854655</c:v>
                </c:pt>
                <c:pt idx="9">
                  <c:v>0.8572933024418985</c:v>
                </c:pt>
                <c:pt idx="10">
                  <c:v>0.84534375608208445</c:v>
                </c:pt>
                <c:pt idx="11">
                  <c:v>0.84520245176323805</c:v>
                </c:pt>
                <c:pt idx="12">
                  <c:v>0.85157181058822584</c:v>
                </c:pt>
                <c:pt idx="13">
                  <c:v>0.84016881866923332</c:v>
                </c:pt>
                <c:pt idx="14">
                  <c:v>0.8285498710931356</c:v>
                </c:pt>
                <c:pt idx="15">
                  <c:v>0.82509191446023089</c:v>
                </c:pt>
                <c:pt idx="16">
                  <c:v>0.83861980340036846</c:v>
                </c:pt>
                <c:pt idx="17">
                  <c:v>0.8411526166627119</c:v>
                </c:pt>
                <c:pt idx="18">
                  <c:v>0.84760462518362889</c:v>
                </c:pt>
                <c:pt idx="19">
                  <c:v>0.84816717633979166</c:v>
                </c:pt>
                <c:pt idx="20">
                  <c:v>0.84223239494823732</c:v>
                </c:pt>
                <c:pt idx="21">
                  <c:v>0.8338874417786214</c:v>
                </c:pt>
                <c:pt idx="22">
                  <c:v>0.82215918331435944</c:v>
                </c:pt>
                <c:pt idx="23">
                  <c:v>0.80623178707305443</c:v>
                </c:pt>
                <c:pt idx="24">
                  <c:v>0.79201337325402521</c:v>
                </c:pt>
                <c:pt idx="25">
                  <c:v>0.81303039109302899</c:v>
                </c:pt>
                <c:pt idx="26">
                  <c:v>0.81736283483124805</c:v>
                </c:pt>
                <c:pt idx="27">
                  <c:v>0.82026890478488412</c:v>
                </c:pt>
                <c:pt idx="28">
                  <c:v>0.83988887615076369</c:v>
                </c:pt>
                <c:pt idx="29">
                  <c:v>0.83607099342268398</c:v>
                </c:pt>
                <c:pt idx="30">
                  <c:v>0.82376152096769473</c:v>
                </c:pt>
                <c:pt idx="31">
                  <c:v>0.8253611925018064</c:v>
                </c:pt>
                <c:pt idx="32">
                  <c:v>0.83173055132679419</c:v>
                </c:pt>
                <c:pt idx="33">
                  <c:v>0.82818994499796039</c:v>
                </c:pt>
                <c:pt idx="34">
                  <c:v>0.8262170167725561</c:v>
                </c:pt>
                <c:pt idx="35">
                  <c:v>0.82079146415269399</c:v>
                </c:pt>
                <c:pt idx="36">
                  <c:v>0.81632838057252244</c:v>
                </c:pt>
                <c:pt idx="37">
                  <c:v>0.82604905126147432</c:v>
                </c:pt>
                <c:pt idx="38">
                  <c:v>0.81632304833407532</c:v>
                </c:pt>
                <c:pt idx="39">
                  <c:v>0.80386427320256915</c:v>
                </c:pt>
                <c:pt idx="40">
                  <c:v>0.7876649328004649</c:v>
                </c:pt>
                <c:pt idx="41">
                  <c:v>0.76043585717066087</c:v>
                </c:pt>
                <c:pt idx="42">
                  <c:v>0.74331137339799569</c:v>
                </c:pt>
                <c:pt idx="43">
                  <c:v>0.77087904616918657</c:v>
                </c:pt>
                <c:pt idx="44">
                  <c:v>0.7642564060179643</c:v>
                </c:pt>
                <c:pt idx="45">
                  <c:v>0.77894405682033285</c:v>
                </c:pt>
                <c:pt idx="46">
                  <c:v>0.79539401242944774</c:v>
                </c:pt>
                <c:pt idx="47">
                  <c:v>0.79629516072699735</c:v>
                </c:pt>
                <c:pt idx="48">
                  <c:v>0.82653695107937841</c:v>
                </c:pt>
                <c:pt idx="49">
                  <c:v>0.82538785369404144</c:v>
                </c:pt>
                <c:pt idx="50">
                  <c:v>0.82160729663509102</c:v>
                </c:pt>
                <c:pt idx="51">
                  <c:v>0.7939783031217591</c:v>
                </c:pt>
                <c:pt idx="52">
                  <c:v>0.79171743402021444</c:v>
                </c:pt>
                <c:pt idx="53">
                  <c:v>0.81197194176129173</c:v>
                </c:pt>
                <c:pt idx="54">
                  <c:v>0.80537596280230461</c:v>
                </c:pt>
                <c:pt idx="55">
                  <c:v>0.82681689359784794</c:v>
                </c:pt>
                <c:pt idx="56">
                  <c:v>0.82367887127176553</c:v>
                </c:pt>
                <c:pt idx="57">
                  <c:v>0.81891718233855981</c:v>
                </c:pt>
                <c:pt idx="58">
                  <c:v>0.83711344603908</c:v>
                </c:pt>
                <c:pt idx="59">
                  <c:v>0.83719342961578569</c:v>
                </c:pt>
                <c:pt idx="60">
                  <c:v>0.83299962407718942</c:v>
                </c:pt>
                <c:pt idx="61">
                  <c:v>0.81074552691847268</c:v>
                </c:pt>
                <c:pt idx="62">
                  <c:v>0.79654844205323161</c:v>
                </c:pt>
                <c:pt idx="63">
                  <c:v>0.7861399126046118</c:v>
                </c:pt>
                <c:pt idx="64">
                  <c:v>0.79572461121316429</c:v>
                </c:pt>
                <c:pt idx="65">
                  <c:v>0.79566595659024686</c:v>
                </c:pt>
                <c:pt idx="66">
                  <c:v>0.77670451667257667</c:v>
                </c:pt>
                <c:pt idx="67">
                  <c:v>0.76738909610559958</c:v>
                </c:pt>
                <c:pt idx="68">
                  <c:v>0.77858413072515786</c:v>
                </c:pt>
                <c:pt idx="69">
                  <c:v>0.77145226180224336</c:v>
                </c:pt>
                <c:pt idx="70">
                  <c:v>0.77422769191392704</c:v>
                </c:pt>
                <c:pt idx="71">
                  <c:v>0.74697728733033486</c:v>
                </c:pt>
                <c:pt idx="72">
                  <c:v>0.79566062435179974</c:v>
                </c:pt>
                <c:pt idx="73">
                  <c:v>0.80062227222676952</c:v>
                </c:pt>
                <c:pt idx="74">
                  <c:v>0.79018974770513795</c:v>
                </c:pt>
                <c:pt idx="75">
                  <c:v>0.79703900799035921</c:v>
                </c:pt>
                <c:pt idx="76">
                  <c:v>0.79050968201196026</c:v>
                </c:pt>
                <c:pt idx="77">
                  <c:v>0.79039237276612551</c:v>
                </c:pt>
                <c:pt idx="78">
                  <c:v>0.78928593328836472</c:v>
                </c:pt>
                <c:pt idx="79">
                  <c:v>0.7832231781740816</c:v>
                </c:pt>
                <c:pt idx="80">
                  <c:v>0.77595800328999109</c:v>
                </c:pt>
                <c:pt idx="81">
                  <c:v>0.77128962852960858</c:v>
                </c:pt>
                <c:pt idx="82">
                  <c:v>0.76089709579632991</c:v>
                </c:pt>
                <c:pt idx="83">
                  <c:v>0.76976194221453198</c:v>
                </c:pt>
                <c:pt idx="84">
                  <c:v>0.77481423814310135</c:v>
                </c:pt>
                <c:pt idx="85">
                  <c:v>0.78463355524332334</c:v>
                </c:pt>
                <c:pt idx="86">
                  <c:v>0.77679783084539966</c:v>
                </c:pt>
                <c:pt idx="87">
                  <c:v>0.76815960456119681</c:v>
                </c:pt>
                <c:pt idx="88">
                  <c:v>0.75973200169565192</c:v>
                </c:pt>
                <c:pt idx="89">
                  <c:v>0.76144098411792782</c:v>
                </c:pt>
                <c:pt idx="90">
                  <c:v>0.76371251769636628</c:v>
                </c:pt>
                <c:pt idx="91">
                  <c:v>0.75545021422267966</c:v>
                </c:pt>
                <c:pt idx="92">
                  <c:v>0.75629804013575885</c:v>
                </c:pt>
                <c:pt idx="93">
                  <c:v>0.74151974127979059</c:v>
                </c:pt>
                <c:pt idx="94">
                  <c:v>0.73633947162849223</c:v>
                </c:pt>
                <c:pt idx="95">
                  <c:v>0.73168442746422724</c:v>
                </c:pt>
                <c:pt idx="96">
                  <c:v>0.72804517472412333</c:v>
                </c:pt>
                <c:pt idx="97">
                  <c:v>0.73353204808612626</c:v>
                </c:pt>
                <c:pt idx="98">
                  <c:v>0.71918299442514477</c:v>
                </c:pt>
                <c:pt idx="99">
                  <c:v>0.71045945232578911</c:v>
                </c:pt>
                <c:pt idx="100">
                  <c:v>0.72238233749336811</c:v>
                </c:pt>
                <c:pt idx="101">
                  <c:v>0.73347339346320883</c:v>
                </c:pt>
                <c:pt idx="102">
                  <c:v>0.72801851353188807</c:v>
                </c:pt>
                <c:pt idx="103">
                  <c:v>0.72389669321232697</c:v>
                </c:pt>
                <c:pt idx="104">
                  <c:v>0.71679948383931824</c:v>
                </c:pt>
                <c:pt idx="105">
                  <c:v>0.72415530677700846</c:v>
                </c:pt>
                <c:pt idx="106">
                  <c:v>0.69836326940868143</c:v>
                </c:pt>
                <c:pt idx="107">
                  <c:v>0.70519120074011465</c:v>
                </c:pt>
                <c:pt idx="108">
                  <c:v>0.70934768060958153</c:v>
                </c:pt>
                <c:pt idx="109">
                  <c:v>0.71942027903603789</c:v>
                </c:pt>
                <c:pt idx="110">
                  <c:v>0.71959357678556679</c:v>
                </c:pt>
                <c:pt idx="111">
                  <c:v>0.72458988421044213</c:v>
                </c:pt>
                <c:pt idx="112">
                  <c:v>0.72406732484263225</c:v>
                </c:pt>
                <c:pt idx="113">
                  <c:v>0.71851646461926488</c:v>
                </c:pt>
                <c:pt idx="114">
                  <c:v>0.69923775651399578</c:v>
                </c:pt>
                <c:pt idx="115">
                  <c:v>0.70350354727162689</c:v>
                </c:pt>
                <c:pt idx="116">
                  <c:v>0.69031958771132329</c:v>
                </c:pt>
                <c:pt idx="117">
                  <c:v>0.69166864403842421</c:v>
                </c:pt>
                <c:pt idx="118">
                  <c:v>0.67943915516014031</c:v>
                </c:pt>
                <c:pt idx="119">
                  <c:v>0.68763747177246259</c:v>
                </c:pt>
                <c:pt idx="120">
                  <c:v>0.66312783775064865</c:v>
                </c:pt>
                <c:pt idx="121">
                  <c:v>0.69015695443868863</c:v>
                </c:pt>
                <c:pt idx="122">
                  <c:v>0.6964250007331827</c:v>
                </c:pt>
                <c:pt idx="123">
                  <c:v>0.69854723163510413</c:v>
                </c:pt>
                <c:pt idx="124">
                  <c:v>0.70358886308677959</c:v>
                </c:pt>
                <c:pt idx="125">
                  <c:v>0.70328759161452192</c:v>
                </c:pt>
                <c:pt idx="126">
                  <c:v>0.69654497609824129</c:v>
                </c:pt>
                <c:pt idx="127">
                  <c:v>0.69536121916299853</c:v>
                </c:pt>
                <c:pt idx="128">
                  <c:v>0.68221991751027122</c:v>
                </c:pt>
                <c:pt idx="129">
                  <c:v>0.68114813758241655</c:v>
                </c:pt>
                <c:pt idx="130">
                  <c:v>0.67879928654649579</c:v>
                </c:pt>
                <c:pt idx="131">
                  <c:v>0.67895125534223633</c:v>
                </c:pt>
                <c:pt idx="132">
                  <c:v>0.66997709803586991</c:v>
                </c:pt>
                <c:pt idx="133">
                  <c:v>0.66466085630417227</c:v>
                </c:pt>
                <c:pt idx="134">
                  <c:v>0.67127283197850052</c:v>
                </c:pt>
                <c:pt idx="135">
                  <c:v>0.66892398094257977</c:v>
                </c:pt>
                <c:pt idx="136">
                  <c:v>0.67444551385448859</c:v>
                </c:pt>
                <c:pt idx="137">
                  <c:v>0.66985978879003516</c:v>
                </c:pt>
                <c:pt idx="138">
                  <c:v>0.65979785484047293</c:v>
                </c:pt>
                <c:pt idx="139">
                  <c:v>0.66098694401416236</c:v>
                </c:pt>
                <c:pt idx="140">
                  <c:v>0.67414957462067804</c:v>
                </c:pt>
                <c:pt idx="141">
                  <c:v>0.66030441749294144</c:v>
                </c:pt>
                <c:pt idx="142">
                  <c:v>0.65246336085657086</c:v>
                </c:pt>
                <c:pt idx="143">
                  <c:v>0.65431364759769328</c:v>
                </c:pt>
                <c:pt idx="144">
                  <c:v>0.64581405951311321</c:v>
                </c:pt>
                <c:pt idx="145">
                  <c:v>0.63726914740173368</c:v>
                </c:pt>
                <c:pt idx="146">
                  <c:v>0.62424248887561751</c:v>
                </c:pt>
                <c:pt idx="147">
                  <c:v>0.62424782111406463</c:v>
                </c:pt>
                <c:pt idx="148">
                  <c:v>0.60638215619726088</c:v>
                </c:pt>
                <c:pt idx="149">
                  <c:v>0.59109729468882399</c:v>
                </c:pt>
                <c:pt idx="150">
                  <c:v>0.59457124803706973</c:v>
                </c:pt>
                <c:pt idx="151">
                  <c:v>0.59506448009342094</c:v>
                </c:pt>
                <c:pt idx="152">
                  <c:v>0.60849905486073519</c:v>
                </c:pt>
                <c:pt idx="153">
                  <c:v>0.59353146153989722</c:v>
                </c:pt>
                <c:pt idx="154">
                  <c:v>0.61173838971731143</c:v>
                </c:pt>
                <c:pt idx="155">
                  <c:v>0.60560098326476963</c:v>
                </c:pt>
                <c:pt idx="156">
                  <c:v>0.6100187428181415</c:v>
                </c:pt>
                <c:pt idx="157">
                  <c:v>0.60123921221509191</c:v>
                </c:pt>
                <c:pt idx="158">
                  <c:v>0.59976751440370901</c:v>
                </c:pt>
                <c:pt idx="159">
                  <c:v>0.58348819042489952</c:v>
                </c:pt>
                <c:pt idx="160">
                  <c:v>0.59188913209820926</c:v>
                </c:pt>
                <c:pt idx="161">
                  <c:v>0.59177182285237429</c:v>
                </c:pt>
                <c:pt idx="162">
                  <c:v>0.58259237436579681</c:v>
                </c:pt>
                <c:pt idx="163">
                  <c:v>0.57612703524876219</c:v>
                </c:pt>
                <c:pt idx="164">
                  <c:v>0.57625500897149118</c:v>
                </c:pt>
                <c:pt idx="165">
                  <c:v>0.56995763536553834</c:v>
                </c:pt>
                <c:pt idx="166">
                  <c:v>0.57875316268392885</c:v>
                </c:pt>
                <c:pt idx="167">
                  <c:v>0.54710099526230604</c:v>
                </c:pt>
                <c:pt idx="168">
                  <c:v>0.55754951649927886</c:v>
                </c:pt>
                <c:pt idx="169">
                  <c:v>0.5582427074973938</c:v>
                </c:pt>
                <c:pt idx="170">
                  <c:v>0.5837974602548277</c:v>
                </c:pt>
                <c:pt idx="171">
                  <c:v>0.58996686013805177</c:v>
                </c:pt>
                <c:pt idx="172">
                  <c:v>0.58857514590337456</c:v>
                </c:pt>
                <c:pt idx="173">
                  <c:v>0.57752408172188652</c:v>
                </c:pt>
                <c:pt idx="174">
                  <c:v>0.57103208141261663</c:v>
                </c:pt>
                <c:pt idx="175">
                  <c:v>0.56942441152083445</c:v>
                </c:pt>
                <c:pt idx="176">
                  <c:v>0.55813073049000594</c:v>
                </c:pt>
                <c:pt idx="177">
                  <c:v>0.50899948543898987</c:v>
                </c:pt>
                <c:pt idx="178">
                  <c:v>0.51007393148606806</c:v>
                </c:pt>
                <c:pt idx="179">
                  <c:v>0.50136638610205364</c:v>
                </c:pt>
                <c:pt idx="180">
                  <c:v>0.4948690535543368</c:v>
                </c:pt>
                <c:pt idx="181">
                  <c:v>0.50645867381897591</c:v>
                </c:pt>
                <c:pt idx="182">
                  <c:v>0.51613402048112789</c:v>
                </c:pt>
                <c:pt idx="183">
                  <c:v>0.49413053852942207</c:v>
                </c:pt>
                <c:pt idx="184">
                  <c:v>0.48477779229331591</c:v>
                </c:pt>
                <c:pt idx="185">
                  <c:v>0.48258357617235925</c:v>
                </c:pt>
                <c:pt idx="186">
                  <c:v>0.47403066570330893</c:v>
                </c:pt>
                <c:pt idx="187">
                  <c:v>0.47308685949818308</c:v>
                </c:pt>
                <c:pt idx="188">
                  <c:v>0.46230507335827054</c:v>
                </c:pt>
                <c:pt idx="189">
                  <c:v>0.43326836889492015</c:v>
                </c:pt>
                <c:pt idx="190">
                  <c:v>0.40977985853571408</c:v>
                </c:pt>
                <c:pt idx="191">
                  <c:v>0.37523761787579613</c:v>
                </c:pt>
                <c:pt idx="192">
                  <c:v>0.40843080220861311</c:v>
                </c:pt>
                <c:pt idx="193">
                  <c:v>0.4065645187521495</c:v>
                </c:pt>
                <c:pt idx="194">
                  <c:v>0.43880589852217017</c:v>
                </c:pt>
                <c:pt idx="195">
                  <c:v>0.44129605387693732</c:v>
                </c:pt>
                <c:pt idx="196">
                  <c:v>0.42993571986552087</c:v>
                </c:pt>
                <c:pt idx="197">
                  <c:v>0.40452493754615726</c:v>
                </c:pt>
                <c:pt idx="198">
                  <c:v>0.4548745990823217</c:v>
                </c:pt>
                <c:pt idx="199">
                  <c:v>0.32846588833759482</c:v>
                </c:pt>
                <c:pt idx="200">
                  <c:v>0.34965620392612717</c:v>
                </c:pt>
                <c:pt idx="201">
                  <c:v>0.35281022296755066</c:v>
                </c:pt>
                <c:pt idx="202">
                  <c:v>0.43877657121071151</c:v>
                </c:pt>
                <c:pt idx="203">
                  <c:v>0.51194821330020246</c:v>
                </c:pt>
                <c:pt idx="204">
                  <c:v>0.5018436214430636</c:v>
                </c:pt>
                <c:pt idx="205">
                  <c:v>0.49618611645075555</c:v>
                </c:pt>
                <c:pt idx="206">
                  <c:v>0.48794514193085675</c:v>
                </c:pt>
                <c:pt idx="207">
                  <c:v>0.51790432364554495</c:v>
                </c:pt>
                <c:pt idx="208">
                  <c:v>0.52294062285877296</c:v>
                </c:pt>
                <c:pt idx="209">
                  <c:v>0.54012376125435568</c:v>
                </c:pt>
                <c:pt idx="210">
                  <c:v>0.53770292499940009</c:v>
                </c:pt>
                <c:pt idx="211">
                  <c:v>0.51103906664498233</c:v>
                </c:pt>
                <c:pt idx="212">
                  <c:v>0.50979398896759875</c:v>
                </c:pt>
                <c:pt idx="213">
                  <c:v>0.51309997680476271</c:v>
                </c:pt>
                <c:pt idx="214">
                  <c:v>0.49693529595256436</c:v>
                </c:pt>
                <c:pt idx="215">
                  <c:v>0.51305465277796292</c:v>
                </c:pt>
                <c:pt idx="216">
                  <c:v>0.50340863342726949</c:v>
                </c:pt>
                <c:pt idx="217">
                  <c:v>0.47210306150470449</c:v>
                </c:pt>
                <c:pt idx="218">
                  <c:v>0.49284013682523858</c:v>
                </c:pt>
                <c:pt idx="219">
                  <c:v>0.48558029417959503</c:v>
                </c:pt>
                <c:pt idx="220">
                  <c:v>0.49690863476032932</c:v>
                </c:pt>
                <c:pt idx="221">
                  <c:v>0.53840411435518565</c:v>
                </c:pt>
                <c:pt idx="222">
                  <c:v>0.52995784865507634</c:v>
                </c:pt>
                <c:pt idx="223">
                  <c:v>0.55771481589113703</c:v>
                </c:pt>
                <c:pt idx="224">
                  <c:v>0.54052367913788357</c:v>
                </c:pt>
                <c:pt idx="225">
                  <c:v>0.55960509442061235</c:v>
                </c:pt>
                <c:pt idx="226">
                  <c:v>0.58754069164464895</c:v>
                </c:pt>
                <c:pt idx="227">
                  <c:v>0.56276444570048278</c:v>
                </c:pt>
                <c:pt idx="228">
                  <c:v>0.58795660624351809</c:v>
                </c:pt>
                <c:pt idx="229">
                  <c:v>0.58774065058641289</c:v>
                </c:pt>
                <c:pt idx="230">
                  <c:v>0.59520578441226735</c:v>
                </c:pt>
                <c:pt idx="231">
                  <c:v>0.60317214865214341</c:v>
                </c:pt>
                <c:pt idx="232">
                  <c:v>0.63100376722646301</c:v>
                </c:pt>
                <c:pt idx="233">
                  <c:v>0.63810364271869502</c:v>
                </c:pt>
                <c:pt idx="234">
                  <c:v>0.63421910701002726</c:v>
                </c:pt>
                <c:pt idx="235">
                  <c:v>0.63023325877086578</c:v>
                </c:pt>
                <c:pt idx="236">
                  <c:v>0.63035056801670053</c:v>
                </c:pt>
                <c:pt idx="237">
                  <c:v>0.61352735571629302</c:v>
                </c:pt>
                <c:pt idx="238">
                  <c:v>0.61793445079277054</c:v>
                </c:pt>
                <c:pt idx="239">
                  <c:v>0.6173852302327254</c:v>
                </c:pt>
                <c:pt idx="240">
                  <c:v>0.60660077797358936</c:v>
                </c:pt>
                <c:pt idx="241">
                  <c:v>0.6219522924626143</c:v>
                </c:pt>
                <c:pt idx="242">
                  <c:v>0.61606283509785975</c:v>
                </c:pt>
                <c:pt idx="243">
                  <c:v>0.60977079373035403</c:v>
                </c:pt>
                <c:pt idx="244">
                  <c:v>0.59822383137329127</c:v>
                </c:pt>
                <c:pt idx="245">
                  <c:v>0.6104773153245866</c:v>
                </c:pt>
                <c:pt idx="246">
                  <c:v>0.61864630462545023</c:v>
                </c:pt>
                <c:pt idx="247">
                  <c:v>0.61015204877931739</c:v>
                </c:pt>
                <c:pt idx="248">
                  <c:v>0.61772116125488896</c:v>
                </c:pt>
                <c:pt idx="249">
                  <c:v>0.6029455285181442</c:v>
                </c:pt>
                <c:pt idx="250">
                  <c:v>0.6266633251305731</c:v>
                </c:pt>
                <c:pt idx="251">
                  <c:v>0.6313210354140617</c:v>
                </c:pt>
                <c:pt idx="252">
                  <c:v>0.62269880584519977</c:v>
                </c:pt>
                <c:pt idx="253">
                  <c:v>0.61279950516827209</c:v>
                </c:pt>
                <c:pt idx="254">
                  <c:v>0.59878105029100692</c:v>
                </c:pt>
                <c:pt idx="255">
                  <c:v>0.58296563105708965</c:v>
                </c:pt>
                <c:pt idx="256">
                  <c:v>0.58631694292105352</c:v>
                </c:pt>
                <c:pt idx="257">
                  <c:v>0.55778946722939549</c:v>
                </c:pt>
                <c:pt idx="258">
                  <c:v>0.55600583346886112</c:v>
                </c:pt>
                <c:pt idx="259">
                  <c:v>0.55355833602167026</c:v>
                </c:pt>
                <c:pt idx="260">
                  <c:v>0.57787600945939099</c:v>
                </c:pt>
                <c:pt idx="261">
                  <c:v>0.575417847535306</c:v>
                </c:pt>
                <c:pt idx="262">
                  <c:v>0.59310754858335757</c:v>
                </c:pt>
                <c:pt idx="263">
                  <c:v>0.58433335021875521</c:v>
                </c:pt>
                <c:pt idx="264">
                  <c:v>0.56462539691849944</c:v>
                </c:pt>
                <c:pt idx="265">
                  <c:v>0.56811268086286282</c:v>
                </c:pt>
                <c:pt idx="266">
                  <c:v>0.57486062861759046</c:v>
                </c:pt>
                <c:pt idx="267">
                  <c:v>0.59189713045587977</c:v>
                </c:pt>
                <c:pt idx="268">
                  <c:v>0.60969347627287207</c:v>
                </c:pt>
                <c:pt idx="269">
                  <c:v>0.61034667548263422</c:v>
                </c:pt>
                <c:pt idx="270">
                  <c:v>0.59275828696507649</c:v>
                </c:pt>
                <c:pt idx="271">
                  <c:v>0.5812353196810256</c:v>
                </c:pt>
                <c:pt idx="272">
                  <c:v>0.56423347739264207</c:v>
                </c:pt>
                <c:pt idx="273">
                  <c:v>0.56558786595818988</c:v>
                </c:pt>
                <c:pt idx="274">
                  <c:v>0.61316476350189419</c:v>
                </c:pt>
                <c:pt idx="275">
                  <c:v>0.61942214531949435</c:v>
                </c:pt>
                <c:pt idx="276">
                  <c:v>0.6132927372246233</c:v>
                </c:pt>
                <c:pt idx="277">
                  <c:v>0.61333539513219948</c:v>
                </c:pt>
                <c:pt idx="278">
                  <c:v>0.62211759185447246</c:v>
                </c:pt>
                <c:pt idx="279">
                  <c:v>0.60897895632096877</c:v>
                </c:pt>
                <c:pt idx="280">
                  <c:v>0.61376197420796275</c:v>
                </c:pt>
                <c:pt idx="281">
                  <c:v>0.6237385923423725</c:v>
                </c:pt>
                <c:pt idx="282">
                  <c:v>0.61969675559951687</c:v>
                </c:pt>
                <c:pt idx="283">
                  <c:v>0.62273079927588193</c:v>
                </c:pt>
                <c:pt idx="284">
                  <c:v>0.61297013679857737</c:v>
                </c:pt>
                <c:pt idx="285">
                  <c:v>0.61224228625055643</c:v>
                </c:pt>
                <c:pt idx="286">
                  <c:v>0.60830442815741836</c:v>
                </c:pt>
                <c:pt idx="287">
                  <c:v>0.59933560308949896</c:v>
                </c:pt>
                <c:pt idx="288">
                  <c:v>0.60543834999213497</c:v>
                </c:pt>
                <c:pt idx="289">
                  <c:v>0.59630422553235729</c:v>
                </c:pt>
                <c:pt idx="290">
                  <c:v>0.59149721257235188</c:v>
                </c:pt>
                <c:pt idx="291">
                  <c:v>0.58599700861423121</c:v>
                </c:pt>
                <c:pt idx="292">
                  <c:v>0.57757207186790971</c:v>
                </c:pt>
                <c:pt idx="293">
                  <c:v>0.57753741231800393</c:v>
                </c:pt>
                <c:pt idx="294">
                  <c:v>0.57130935781186265</c:v>
                </c:pt>
                <c:pt idx="295">
                  <c:v>0.56517728359776787</c:v>
                </c:pt>
                <c:pt idx="296">
                  <c:v>0.58611965009851308</c:v>
                </c:pt>
                <c:pt idx="297">
                  <c:v>0.59577366780687702</c:v>
                </c:pt>
                <c:pt idx="298">
                  <c:v>0.59540307723480779</c:v>
                </c:pt>
                <c:pt idx="299">
                  <c:v>0.60003146020683762</c:v>
                </c:pt>
                <c:pt idx="300">
                  <c:v>0.59848244493797276</c:v>
                </c:pt>
                <c:pt idx="301">
                  <c:v>0.59249967340039522</c:v>
                </c:pt>
                <c:pt idx="302">
                  <c:v>0.58075275210156851</c:v>
                </c:pt>
                <c:pt idx="303">
                  <c:v>0.54175276009992623</c:v>
                </c:pt>
                <c:pt idx="304">
                  <c:v>0.52307126270072535</c:v>
                </c:pt>
                <c:pt idx="305">
                  <c:v>0.52736638076981535</c:v>
                </c:pt>
                <c:pt idx="306">
                  <c:v>0.52114099238289735</c:v>
                </c:pt>
                <c:pt idx="307">
                  <c:v>0.5499937346198247</c:v>
                </c:pt>
                <c:pt idx="308">
                  <c:v>0.55512601412509965</c:v>
                </c:pt>
                <c:pt idx="309">
                  <c:v>0.55261986205499147</c:v>
                </c:pt>
                <c:pt idx="310">
                  <c:v>0.5485140384507714</c:v>
                </c:pt>
                <c:pt idx="311">
                  <c:v>0.54897794319566373</c:v>
                </c:pt>
                <c:pt idx="312">
                  <c:v>0.54566129088160564</c:v>
                </c:pt>
                <c:pt idx="313">
                  <c:v>0.55999968006569312</c:v>
                </c:pt>
                <c:pt idx="314">
                  <c:v>0.56074086120983146</c:v>
                </c:pt>
                <c:pt idx="315">
                  <c:v>0.56359094265977394</c:v>
                </c:pt>
                <c:pt idx="316">
                  <c:v>0.55740554606120885</c:v>
                </c:pt>
                <c:pt idx="317">
                  <c:v>0.55767215798356073</c:v>
                </c:pt>
                <c:pt idx="318">
                  <c:v>0.55041764757636436</c:v>
                </c:pt>
                <c:pt idx="319">
                  <c:v>0.56230587319403758</c:v>
                </c:pt>
                <c:pt idx="320">
                  <c:v>0.55035632683422331</c:v>
                </c:pt>
                <c:pt idx="321">
                  <c:v>0.54103024179035242</c:v>
                </c:pt>
                <c:pt idx="322">
                  <c:v>0.54422691873935214</c:v>
                </c:pt>
                <c:pt idx="323">
                  <c:v>0.53331982499593422</c:v>
                </c:pt>
                <c:pt idx="324">
                  <c:v>0.51860551300133029</c:v>
                </c:pt>
                <c:pt idx="325">
                  <c:v>0.53330382828059297</c:v>
                </c:pt>
                <c:pt idx="326">
                  <c:v>0.51967196069073807</c:v>
                </c:pt>
                <c:pt idx="327">
                  <c:v>0.52223143514531678</c:v>
                </c:pt>
                <c:pt idx="328">
                  <c:v>0.52202081172665882</c:v>
                </c:pt>
                <c:pt idx="329">
                  <c:v>0.53634587031462866</c:v>
                </c:pt>
                <c:pt idx="330">
                  <c:v>0.52986453448225301</c:v>
                </c:pt>
                <c:pt idx="331">
                  <c:v>0.53178414032318699</c:v>
                </c:pt>
                <c:pt idx="332">
                  <c:v>0.52562273879763366</c:v>
                </c:pt>
                <c:pt idx="333">
                  <c:v>0.52846748800912891</c:v>
                </c:pt>
                <c:pt idx="334">
                  <c:v>0.52463894080415485</c:v>
                </c:pt>
                <c:pt idx="335">
                  <c:v>0.52036781780807684</c:v>
                </c:pt>
                <c:pt idx="336">
                  <c:v>0.52332454402695994</c:v>
                </c:pt>
                <c:pt idx="337">
                  <c:v>0.49789509887303146</c:v>
                </c:pt>
                <c:pt idx="338">
                  <c:v>0.50224620544581511</c:v>
                </c:pt>
                <c:pt idx="339">
                  <c:v>0.50184895368151072</c:v>
                </c:pt>
                <c:pt idx="340">
                  <c:v>0.49996400739048263</c:v>
                </c:pt>
                <c:pt idx="341">
                  <c:v>0.49189633062011273</c:v>
                </c:pt>
                <c:pt idx="342">
                  <c:v>0.48079727629260127</c:v>
                </c:pt>
                <c:pt idx="343">
                  <c:v>0.46517115152355393</c:v>
                </c:pt>
                <c:pt idx="344">
                  <c:v>0.45864715778360182</c:v>
                </c:pt>
                <c:pt idx="345">
                  <c:v>0.44194925308669958</c:v>
                </c:pt>
                <c:pt idx="346">
                  <c:v>0.46727471959091066</c:v>
                </c:pt>
                <c:pt idx="347">
                  <c:v>0.47171647421729396</c:v>
                </c:pt>
                <c:pt idx="348">
                  <c:v>0.47407865584933234</c:v>
                </c:pt>
                <c:pt idx="349">
                  <c:v>0.50593078221271892</c:v>
                </c:pt>
                <c:pt idx="350">
                  <c:v>0.49088320531517532</c:v>
                </c:pt>
                <c:pt idx="351">
                  <c:v>0.49094185993809281</c:v>
                </c:pt>
                <c:pt idx="352">
                  <c:v>0.49990535276756509</c:v>
                </c:pt>
                <c:pt idx="353">
                  <c:v>0.49751650994329166</c:v>
                </c:pt>
                <c:pt idx="354">
                  <c:v>0.50225420380348562</c:v>
                </c:pt>
                <c:pt idx="355">
                  <c:v>0.48519903913063195</c:v>
                </c:pt>
                <c:pt idx="356">
                  <c:v>0.49858562375192306</c:v>
                </c:pt>
                <c:pt idx="357">
                  <c:v>0.49225892283451128</c:v>
                </c:pt>
                <c:pt idx="358">
                  <c:v>0.49522631353028845</c:v>
                </c:pt>
                <c:pt idx="359">
                  <c:v>0.48082926972328349</c:v>
                </c:pt>
                <c:pt idx="360">
                  <c:v>0.47788854021974164</c:v>
                </c:pt>
                <c:pt idx="361">
                  <c:v>0.454424024933547</c:v>
                </c:pt>
                <c:pt idx="362">
                  <c:v>0.44888382918707365</c:v>
                </c:pt>
                <c:pt idx="363">
                  <c:v>0.42487809169850466</c:v>
                </c:pt>
                <c:pt idx="364">
                  <c:v>0.42481677095636361</c:v>
                </c:pt>
                <c:pt idx="365">
                  <c:v>0.41819146468591795</c:v>
                </c:pt>
                <c:pt idx="366">
                  <c:v>0.38624869026893144</c:v>
                </c:pt>
                <c:pt idx="367">
                  <c:v>0.39705447148185569</c:v>
                </c:pt>
                <c:pt idx="368">
                  <c:v>0.38273741125155636</c:v>
                </c:pt>
                <c:pt idx="369">
                  <c:v>0.4254566395700084</c:v>
                </c:pt>
                <c:pt idx="370">
                  <c:v>0.45214982523588498</c:v>
                </c:pt>
                <c:pt idx="371">
                  <c:v>0.47231101880413895</c:v>
                </c:pt>
                <c:pt idx="372">
                  <c:v>0.44941971915100087</c:v>
                </c:pt>
                <c:pt idx="373">
                  <c:v>0.45664490224673865</c:v>
                </c:pt>
                <c:pt idx="374">
                  <c:v>0.45546114531149612</c:v>
                </c:pt>
                <c:pt idx="375">
                  <c:v>0.43949642340106171</c:v>
                </c:pt>
                <c:pt idx="376">
                  <c:v>0.44693756215390446</c:v>
                </c:pt>
                <c:pt idx="377">
                  <c:v>0.48122652148758782</c:v>
                </c:pt>
                <c:pt idx="378">
                  <c:v>0.48353804685437918</c:v>
                </c:pt>
                <c:pt idx="379">
                  <c:v>0.46769863254745025</c:v>
                </c:pt>
                <c:pt idx="380">
                  <c:v>0.47825379855336375</c:v>
                </c:pt>
                <c:pt idx="381">
                  <c:v>0.48989940732169673</c:v>
                </c:pt>
                <c:pt idx="382">
                  <c:v>0.5109430863529355</c:v>
                </c:pt>
                <c:pt idx="383">
                  <c:v>0.50135038938671272</c:v>
                </c:pt>
                <c:pt idx="384">
                  <c:v>0.49711925817898733</c:v>
                </c:pt>
                <c:pt idx="385">
                  <c:v>0.48890494485132385</c:v>
                </c:pt>
                <c:pt idx="386">
                  <c:v>0.50206757545783931</c:v>
                </c:pt>
                <c:pt idx="387">
                  <c:v>0.48688935871834305</c:v>
                </c:pt>
                <c:pt idx="388">
                  <c:v>0.48578825147902976</c:v>
                </c:pt>
                <c:pt idx="389">
                  <c:v>0.48427922799851753</c:v>
                </c:pt>
                <c:pt idx="390">
                  <c:v>0.47623554630115961</c:v>
                </c:pt>
                <c:pt idx="391">
                  <c:v>0.46876774635608159</c:v>
                </c:pt>
                <c:pt idx="392">
                  <c:v>0.45972426994990367</c:v>
                </c:pt>
                <c:pt idx="393">
                  <c:v>0.45582906976434162</c:v>
                </c:pt>
                <c:pt idx="394">
                  <c:v>0.46179851070580175</c:v>
                </c:pt>
                <c:pt idx="395">
                  <c:v>0.46047344945171248</c:v>
                </c:pt>
                <c:pt idx="396">
                  <c:v>0.45818058691948593</c:v>
                </c:pt>
                <c:pt idx="397">
                  <c:v>0.45246709342348368</c:v>
                </c:pt>
                <c:pt idx="398">
                  <c:v>0.45693284312287874</c:v>
                </c:pt>
                <c:pt idx="399">
                  <c:v>0.45921237505898793</c:v>
                </c:pt>
                <c:pt idx="400">
                  <c:v>0.46290761630278576</c:v>
                </c:pt>
                <c:pt idx="401">
                  <c:v>0.4592283717743289</c:v>
                </c:pt>
                <c:pt idx="402">
                  <c:v>0.44812931744681767</c:v>
                </c:pt>
                <c:pt idx="403">
                  <c:v>0.44869986696065067</c:v>
                </c:pt>
                <c:pt idx="404">
                  <c:v>0.44531122942755746</c:v>
                </c:pt>
                <c:pt idx="405">
                  <c:v>0.43312439845685013</c:v>
                </c:pt>
                <c:pt idx="406">
                  <c:v>0.42925052722507645</c:v>
                </c:pt>
                <c:pt idx="407">
                  <c:v>0.42557128269661959</c:v>
                </c:pt>
                <c:pt idx="408">
                  <c:v>0.42716295587306075</c:v>
                </c:pt>
                <c:pt idx="409">
                  <c:v>0.42744823062997728</c:v>
                </c:pt>
                <c:pt idx="410">
                  <c:v>0.41073432921773401</c:v>
                </c:pt>
                <c:pt idx="411">
                  <c:v>0.40861743055425942</c:v>
                </c:pt>
                <c:pt idx="412">
                  <c:v>0.40704708633160663</c:v>
                </c:pt>
                <c:pt idx="413">
                  <c:v>0.39584138723515427</c:v>
                </c:pt>
                <c:pt idx="414">
                  <c:v>0.40423166443156999</c:v>
                </c:pt>
                <c:pt idx="415">
                  <c:v>0.41465352447630754</c:v>
                </c:pt>
                <c:pt idx="416">
                  <c:v>0.41430159673880301</c:v>
                </c:pt>
                <c:pt idx="417">
                  <c:v>0.40446894904246333</c:v>
                </c:pt>
                <c:pt idx="418">
                  <c:v>0.41491213804098898</c:v>
                </c:pt>
                <c:pt idx="419">
                  <c:v>0.41875134972285688</c:v>
                </c:pt>
                <c:pt idx="420">
                  <c:v>0.41521074339402314</c:v>
                </c:pt>
                <c:pt idx="421">
                  <c:v>0.41391500945139276</c:v>
                </c:pt>
                <c:pt idx="422">
                  <c:v>0.41227001389048124</c:v>
                </c:pt>
                <c:pt idx="423">
                  <c:v>0.41521607563247004</c:v>
                </c:pt>
                <c:pt idx="424">
                  <c:v>0.39882744076549626</c:v>
                </c:pt>
                <c:pt idx="425">
                  <c:v>0.39209282360688608</c:v>
                </c:pt>
                <c:pt idx="426">
                  <c:v>0.39242875462904958</c:v>
                </c:pt>
                <c:pt idx="427">
                  <c:v>0.39013589209682276</c:v>
                </c:pt>
                <c:pt idx="428">
                  <c:v>0.38309467122750795</c:v>
                </c:pt>
                <c:pt idx="429">
                  <c:v>0.38310266958517847</c:v>
                </c:pt>
                <c:pt idx="430">
                  <c:v>0.38124705060560893</c:v>
                </c:pt>
                <c:pt idx="431">
                  <c:v>0.36712994931707355</c:v>
                </c:pt>
                <c:pt idx="432">
                  <c:v>0.35017609717471343</c:v>
                </c:pt>
                <c:pt idx="433">
                  <c:v>0.337962605011771</c:v>
                </c:pt>
                <c:pt idx="434">
                  <c:v>0.34257499126845942</c:v>
                </c:pt>
                <c:pt idx="435">
                  <c:v>0.36403191877934399</c:v>
                </c:pt>
                <c:pt idx="436">
                  <c:v>0.359710139518019</c:v>
                </c:pt>
                <c:pt idx="437">
                  <c:v>0.3459689610399998</c:v>
                </c:pt>
                <c:pt idx="438">
                  <c:v>0.35215702375778846</c:v>
                </c:pt>
                <c:pt idx="439">
                  <c:v>0.35186908288164837</c:v>
                </c:pt>
                <c:pt idx="440">
                  <c:v>0.33588569813664937</c:v>
                </c:pt>
                <c:pt idx="441">
                  <c:v>0.32432273906424536</c:v>
                </c:pt>
                <c:pt idx="442">
                  <c:v>0.33602433633627227</c:v>
                </c:pt>
                <c:pt idx="443">
                  <c:v>0.33898106255515537</c:v>
                </c:pt>
                <c:pt idx="444">
                  <c:v>0.34676613068783207</c:v>
                </c:pt>
                <c:pt idx="445">
                  <c:v>0.34954156079951576</c:v>
                </c:pt>
                <c:pt idx="446">
                  <c:v>0.36596218909717204</c:v>
                </c:pt>
                <c:pt idx="447">
                  <c:v>0.38613138102309669</c:v>
                </c:pt>
                <c:pt idx="448">
                  <c:v>0.37588815096633499</c:v>
                </c:pt>
                <c:pt idx="449">
                  <c:v>0.38902412038061512</c:v>
                </c:pt>
                <c:pt idx="450">
                  <c:v>0.38701919872452867</c:v>
                </c:pt>
                <c:pt idx="451">
                  <c:v>0.38753909197311492</c:v>
                </c:pt>
                <c:pt idx="452">
                  <c:v>0.37230755284914835</c:v>
                </c:pt>
                <c:pt idx="453">
                  <c:v>0.38944536721793122</c:v>
                </c:pt>
                <c:pt idx="454">
                  <c:v>0.3879310114989723</c:v>
                </c:pt>
                <c:pt idx="455">
                  <c:v>0.39805160007145213</c:v>
                </c:pt>
                <c:pt idx="456">
                  <c:v>0.40087235420993567</c:v>
                </c:pt>
                <c:pt idx="457">
                  <c:v>0.39931000834495312</c:v>
                </c:pt>
                <c:pt idx="458">
                  <c:v>0.38733646691212736</c:v>
                </c:pt>
                <c:pt idx="459">
                  <c:v>0.3912316670976892</c:v>
                </c:pt>
                <c:pt idx="460">
                  <c:v>0.39549479173609692</c:v>
                </c:pt>
                <c:pt idx="461">
                  <c:v>0.39745438936538358</c:v>
                </c:pt>
                <c:pt idx="462">
                  <c:v>0.39294598175841228</c:v>
                </c:pt>
                <c:pt idx="463">
                  <c:v>0.38065250601876421</c:v>
                </c:pt>
                <c:pt idx="464">
                  <c:v>0.37289676519754611</c:v>
                </c:pt>
                <c:pt idx="465">
                  <c:v>0.36427720174790779</c:v>
                </c:pt>
                <c:pt idx="466">
                  <c:v>0.37317937383523908</c:v>
                </c:pt>
                <c:pt idx="467">
                  <c:v>0.37713322864371862</c:v>
                </c:pt>
                <c:pt idx="468">
                  <c:v>0.379788683390344</c:v>
                </c:pt>
                <c:pt idx="469">
                  <c:v>0.36450382188190683</c:v>
                </c:pt>
                <c:pt idx="470">
                  <c:v>0.3660368404354305</c:v>
                </c:pt>
                <c:pt idx="471">
                  <c:v>0.37501366386102047</c:v>
                </c:pt>
                <c:pt idx="472">
                  <c:v>0.36098987674530836</c:v>
                </c:pt>
                <c:pt idx="473">
                  <c:v>0.35402863945269897</c:v>
                </c:pt>
                <c:pt idx="474">
                  <c:v>0.36797244299170567</c:v>
                </c:pt>
                <c:pt idx="475">
                  <c:v>0.36960677407572312</c:v>
                </c:pt>
                <c:pt idx="476">
                  <c:v>0.35872634152454042</c:v>
                </c:pt>
                <c:pt idx="477">
                  <c:v>0.35165845946299035</c:v>
                </c:pt>
                <c:pt idx="478">
                  <c:v>0.3539033318491937</c:v>
                </c:pt>
                <c:pt idx="479">
                  <c:v>0.35159713872084924</c:v>
                </c:pt>
                <c:pt idx="480">
                  <c:v>0.35673475046457132</c:v>
                </c:pt>
                <c:pt idx="481">
                  <c:v>0.35626284736200825</c:v>
                </c:pt>
                <c:pt idx="482">
                  <c:v>0.32820727477291334</c:v>
                </c:pt>
                <c:pt idx="483">
                  <c:v>0.32653028578131965</c:v>
                </c:pt>
                <c:pt idx="484">
                  <c:v>0.33454464016721891</c:v>
                </c:pt>
                <c:pt idx="485">
                  <c:v>0.34098598421124182</c:v>
                </c:pt>
                <c:pt idx="486">
                  <c:v>0.33322491115157687</c:v>
                </c:pt>
                <c:pt idx="487">
                  <c:v>0.32057417543597716</c:v>
                </c:pt>
                <c:pt idx="488">
                  <c:v>0.33888241614388515</c:v>
                </c:pt>
                <c:pt idx="489">
                  <c:v>0.34015415501350382</c:v>
                </c:pt>
                <c:pt idx="490">
                  <c:v>0.33250239284200306</c:v>
                </c:pt>
                <c:pt idx="491">
                  <c:v>0.33174254886330018</c:v>
                </c:pt>
                <c:pt idx="492">
                  <c:v>0.32085678407367008</c:v>
                </c:pt>
                <c:pt idx="493">
                  <c:v>0.31781207592041111</c:v>
                </c:pt>
                <c:pt idx="494">
                  <c:v>0.32202454429357164</c:v>
                </c:pt>
                <c:pt idx="495">
                  <c:v>0.30804874732388271</c:v>
                </c:pt>
                <c:pt idx="496">
                  <c:v>0.29190806154469606</c:v>
                </c:pt>
                <c:pt idx="497">
                  <c:v>0.3130557192256524</c:v>
                </c:pt>
                <c:pt idx="498">
                  <c:v>0.31384489051581416</c:v>
                </c:pt>
                <c:pt idx="499">
                  <c:v>0.30399091386568633</c:v>
                </c:pt>
                <c:pt idx="500">
                  <c:v>0.30484140589798892</c:v>
                </c:pt>
                <c:pt idx="501">
                  <c:v>0.29801347456655575</c:v>
                </c:pt>
                <c:pt idx="502">
                  <c:v>0.2969603574732656</c:v>
                </c:pt>
                <c:pt idx="503">
                  <c:v>0.29318246653353852</c:v>
                </c:pt>
                <c:pt idx="504">
                  <c:v>0.29035104791816091</c:v>
                </c:pt>
                <c:pt idx="505">
                  <c:v>0.27465560404930178</c:v>
                </c:pt>
                <c:pt idx="506">
                  <c:v>0.26352988852955528</c:v>
                </c:pt>
                <c:pt idx="507">
                  <c:v>0.27066708969091668</c:v>
                </c:pt>
                <c:pt idx="508">
                  <c:v>0.27542611250489896</c:v>
                </c:pt>
                <c:pt idx="509">
                  <c:v>0.27446897570365547</c:v>
                </c:pt>
                <c:pt idx="510">
                  <c:v>0.27532479997440523</c:v>
                </c:pt>
                <c:pt idx="511">
                  <c:v>0.26813960866702036</c:v>
                </c:pt>
                <c:pt idx="512">
                  <c:v>0.27001655660037804</c:v>
                </c:pt>
                <c:pt idx="513">
                  <c:v>0.25234018614844411</c:v>
                </c:pt>
                <c:pt idx="514">
                  <c:v>0.25005798809311164</c:v>
                </c:pt>
                <c:pt idx="515">
                  <c:v>0.25435843840064853</c:v>
                </c:pt>
                <c:pt idx="516">
                  <c:v>0.26449502368846928</c:v>
                </c:pt>
                <c:pt idx="517">
                  <c:v>0.27169354559197179</c:v>
                </c:pt>
                <c:pt idx="518">
                  <c:v>0.27529813878217019</c:v>
                </c:pt>
                <c:pt idx="519">
                  <c:v>0.27482623567960712</c:v>
                </c:pt>
                <c:pt idx="520">
                  <c:v>0.27300527624994336</c:v>
                </c:pt>
                <c:pt idx="521">
                  <c:v>0.26764104437222225</c:v>
                </c:pt>
                <c:pt idx="522">
                  <c:v>0.26554014242408891</c:v>
                </c:pt>
                <c:pt idx="523">
                  <c:v>0.25263612538225494</c:v>
                </c:pt>
                <c:pt idx="524">
                  <c:v>0.27130429218533791</c:v>
                </c:pt>
                <c:pt idx="525">
                  <c:v>0.26388981462473049</c:v>
                </c:pt>
                <c:pt idx="526">
                  <c:v>0.25819231784406926</c:v>
                </c:pt>
                <c:pt idx="527">
                  <c:v>0.25828829813611609</c:v>
                </c:pt>
                <c:pt idx="528">
                  <c:v>0.25496631358361088</c:v>
                </c:pt>
                <c:pt idx="529">
                  <c:v>0.23806578382572108</c:v>
                </c:pt>
                <c:pt idx="530">
                  <c:v>0.23239761435651871</c:v>
                </c:pt>
                <c:pt idx="531">
                  <c:v>0.22757993691961914</c:v>
                </c:pt>
                <c:pt idx="532">
                  <c:v>0.22257296501784971</c:v>
                </c:pt>
                <c:pt idx="533">
                  <c:v>0.21290828283259175</c:v>
                </c:pt>
                <c:pt idx="534">
                  <c:v>0.21766463952735046</c:v>
                </c:pt>
                <c:pt idx="535">
                  <c:v>0.21835783052546537</c:v>
                </c:pt>
                <c:pt idx="536">
                  <c:v>0.22498313679591128</c:v>
                </c:pt>
                <c:pt idx="537">
                  <c:v>0.21782993891920865</c:v>
                </c:pt>
                <c:pt idx="538">
                  <c:v>0.21323888161630811</c:v>
                </c:pt>
                <c:pt idx="539">
                  <c:v>0.21438797900164508</c:v>
                </c:pt>
                <c:pt idx="540">
                  <c:v>0.2131988898279554</c:v>
                </c:pt>
                <c:pt idx="541">
                  <c:v>0.2155744020561112</c:v>
                </c:pt>
                <c:pt idx="542">
                  <c:v>0.21484921762731385</c:v>
                </c:pt>
                <c:pt idx="543">
                  <c:v>0.20993555989836743</c:v>
                </c:pt>
                <c:pt idx="544">
                  <c:v>0.21238572346478193</c:v>
                </c:pt>
                <c:pt idx="545">
                  <c:v>0.20349154973512118</c:v>
                </c:pt>
                <c:pt idx="546">
                  <c:v>0.20195053282392678</c:v>
                </c:pt>
                <c:pt idx="547">
                  <c:v>0.20052149292012045</c:v>
                </c:pt>
                <c:pt idx="548">
                  <c:v>0.19860721931763339</c:v>
                </c:pt>
                <c:pt idx="549">
                  <c:v>0.17617182605171744</c:v>
                </c:pt>
                <c:pt idx="550">
                  <c:v>0.177155624045196</c:v>
                </c:pt>
                <c:pt idx="551">
                  <c:v>0.15905534063672269</c:v>
                </c:pt>
                <c:pt idx="552">
                  <c:v>0.16850140104565189</c:v>
                </c:pt>
                <c:pt idx="553">
                  <c:v>0.16732830858730344</c:v>
                </c:pt>
                <c:pt idx="554">
                  <c:v>0.1640223207501392</c:v>
                </c:pt>
                <c:pt idx="555">
                  <c:v>0.1619854056633705</c:v>
                </c:pt>
                <c:pt idx="556">
                  <c:v>0.15117162609277554</c:v>
                </c:pt>
                <c:pt idx="557">
                  <c:v>0.12986400125840819</c:v>
                </c:pt>
                <c:pt idx="558">
                  <c:v>0.11811707995958169</c:v>
                </c:pt>
                <c:pt idx="559">
                  <c:v>0.11092389029452612</c:v>
                </c:pt>
                <c:pt idx="560">
                  <c:v>9.7739930734222547E-2</c:v>
                </c:pt>
                <c:pt idx="561">
                  <c:v>0.10303484351213206</c:v>
                </c:pt>
                <c:pt idx="562">
                  <c:v>0.11624279814544759</c:v>
                </c:pt>
                <c:pt idx="563">
                  <c:v>0.13248213033590445</c:v>
                </c:pt>
                <c:pt idx="564">
                  <c:v>0.12431314103504081</c:v>
                </c:pt>
                <c:pt idx="565">
                  <c:v>0.1262114179221866</c:v>
                </c:pt>
                <c:pt idx="566">
                  <c:v>0.14056580382161529</c:v>
                </c:pt>
                <c:pt idx="567">
                  <c:v>0.15032380017969654</c:v>
                </c:pt>
                <c:pt idx="568">
                  <c:v>0.1659472588295203</c:v>
                </c:pt>
                <c:pt idx="569">
                  <c:v>0.16606190195613171</c:v>
                </c:pt>
                <c:pt idx="570">
                  <c:v>0.15383774531629499</c:v>
                </c:pt>
                <c:pt idx="571">
                  <c:v>0.15965788358123789</c:v>
                </c:pt>
                <c:pt idx="572">
                  <c:v>0.16694705353834008</c:v>
                </c:pt>
                <c:pt idx="573">
                  <c:v>0.1619587444711352</c:v>
                </c:pt>
                <c:pt idx="574">
                  <c:v>0.15593864726442833</c:v>
                </c:pt>
                <c:pt idx="575">
                  <c:v>0.14869746745334958</c:v>
                </c:pt>
                <c:pt idx="576">
                  <c:v>0.13528422163982318</c:v>
                </c:pt>
                <c:pt idx="577">
                  <c:v>0.13676658392810009</c:v>
                </c:pt>
                <c:pt idx="578">
                  <c:v>0.12762179499142839</c:v>
                </c:pt>
                <c:pt idx="579">
                  <c:v>0.14333590169485208</c:v>
                </c:pt>
                <c:pt idx="580">
                  <c:v>0.14324525364125237</c:v>
                </c:pt>
                <c:pt idx="581">
                  <c:v>0.14635128253665244</c:v>
                </c:pt>
                <c:pt idx="582">
                  <c:v>0.13963532821260707</c:v>
                </c:pt>
                <c:pt idx="583">
                  <c:v>0.13937404852870205</c:v>
                </c:pt>
                <c:pt idx="584">
                  <c:v>0.15641321648621473</c:v>
                </c:pt>
                <c:pt idx="585">
                  <c:v>0.15177950127573817</c:v>
                </c:pt>
                <c:pt idx="586">
                  <c:v>0.15442962378391636</c:v>
                </c:pt>
                <c:pt idx="587">
                  <c:v>0.17367900457772667</c:v>
                </c:pt>
                <c:pt idx="588">
                  <c:v>0.18481005233592032</c:v>
                </c:pt>
                <c:pt idx="589">
                  <c:v>0.18736419455205192</c:v>
                </c:pt>
                <c:pt idx="590">
                  <c:v>0.18650837028130215</c:v>
                </c:pt>
                <c:pt idx="591">
                  <c:v>0.20111337138774182</c:v>
                </c:pt>
                <c:pt idx="592">
                  <c:v>0.19107276639196741</c:v>
                </c:pt>
                <c:pt idx="593">
                  <c:v>0.18959573634213767</c:v>
                </c:pt>
                <c:pt idx="594">
                  <c:v>0.19641033707745345</c:v>
                </c:pt>
                <c:pt idx="595">
                  <c:v>0.18841997776456562</c:v>
                </c:pt>
                <c:pt idx="596">
                  <c:v>0.18672699205763094</c:v>
                </c:pt>
                <c:pt idx="597">
                  <c:v>0.19055020702415759</c:v>
                </c:pt>
                <c:pt idx="598">
                  <c:v>0.19890849078989112</c:v>
                </c:pt>
                <c:pt idx="599">
                  <c:v>0.20395812059923707</c:v>
                </c:pt>
                <c:pt idx="600">
                  <c:v>0.20179589790896266</c:v>
                </c:pt>
                <c:pt idx="601">
                  <c:v>0.2037181698691202</c:v>
                </c:pt>
                <c:pt idx="602">
                  <c:v>0.19912178032777272</c:v>
                </c:pt>
                <c:pt idx="603">
                  <c:v>0.18197330148209578</c:v>
                </c:pt>
                <c:pt idx="604">
                  <c:v>0.17461481242518204</c:v>
                </c:pt>
                <c:pt idx="605">
                  <c:v>0.16677642190803499</c:v>
                </c:pt>
                <c:pt idx="606">
                  <c:v>0.18269315367244598</c:v>
                </c:pt>
                <c:pt idx="607">
                  <c:v>0.16977313991527079</c:v>
                </c:pt>
                <c:pt idx="608">
                  <c:v>0.17303113760641162</c:v>
                </c:pt>
                <c:pt idx="609">
                  <c:v>0.16501678322051208</c:v>
                </c:pt>
                <c:pt idx="610">
                  <c:v>0.16519008097004073</c:v>
                </c:pt>
                <c:pt idx="611">
                  <c:v>0.17424688797233634</c:v>
                </c:pt>
                <c:pt idx="612">
                  <c:v>0.18318638572879695</c:v>
                </c:pt>
                <c:pt idx="613">
                  <c:v>0.1970128800219689</c:v>
                </c:pt>
                <c:pt idx="614">
                  <c:v>0.19016895197519448</c:v>
                </c:pt>
                <c:pt idx="615">
                  <c:v>0.19144335696403669</c:v>
                </c:pt>
                <c:pt idx="616">
                  <c:v>0.19114475161100256</c:v>
                </c:pt>
                <c:pt idx="617">
                  <c:v>0.19958835119188864</c:v>
                </c:pt>
                <c:pt idx="618">
                  <c:v>0.20466997443191653</c:v>
                </c:pt>
                <c:pt idx="619">
                  <c:v>0.19389618664967453</c:v>
                </c:pt>
                <c:pt idx="620">
                  <c:v>0.20025754711699206</c:v>
                </c:pt>
                <c:pt idx="621">
                  <c:v>0.20332358422403943</c:v>
                </c:pt>
                <c:pt idx="622">
                  <c:v>0.22021078338581135</c:v>
                </c:pt>
                <c:pt idx="623">
                  <c:v>0.22347144719617573</c:v>
                </c:pt>
                <c:pt idx="624">
                  <c:v>0.22167714895874702</c:v>
                </c:pt>
                <c:pt idx="625">
                  <c:v>0.209727602598933</c:v>
                </c:pt>
                <c:pt idx="626">
                  <c:v>0.21754999640073905</c:v>
                </c:pt>
                <c:pt idx="627">
                  <c:v>0.21773929086560895</c:v>
                </c:pt>
                <c:pt idx="628">
                  <c:v>0.21432132602105711</c:v>
                </c:pt>
                <c:pt idx="629">
                  <c:v>0.2094423278420165</c:v>
                </c:pt>
                <c:pt idx="630">
                  <c:v>0.20905040831615906</c:v>
                </c:pt>
                <c:pt idx="631">
                  <c:v>0.21727538612071662</c:v>
                </c:pt>
                <c:pt idx="632">
                  <c:v>0.21441197407465656</c:v>
                </c:pt>
                <c:pt idx="633">
                  <c:v>0.20582973629414761</c:v>
                </c:pt>
                <c:pt idx="634">
                  <c:v>0.20119868720289436</c:v>
                </c:pt>
                <c:pt idx="635">
                  <c:v>0.20243043428416033</c:v>
                </c:pt>
                <c:pt idx="636">
                  <c:v>0.19233117466546865</c:v>
                </c:pt>
                <c:pt idx="637">
                  <c:v>0.18355964242008982</c:v>
                </c:pt>
                <c:pt idx="638">
                  <c:v>0.1756332699685664</c:v>
                </c:pt>
                <c:pt idx="639">
                  <c:v>0.17281251583008284</c:v>
                </c:pt>
                <c:pt idx="640">
                  <c:v>0.17618249052861151</c:v>
                </c:pt>
                <c:pt idx="641">
                  <c:v>0.18557522855307038</c:v>
                </c:pt>
                <c:pt idx="642">
                  <c:v>0.18791341511209703</c:v>
                </c:pt>
                <c:pt idx="643">
                  <c:v>0.1865243669966434</c:v>
                </c:pt>
                <c:pt idx="644">
                  <c:v>0.17214331990497941</c:v>
                </c:pt>
                <c:pt idx="645">
                  <c:v>0.16692305846532837</c:v>
                </c:pt>
                <c:pt idx="646">
                  <c:v>0.16733630694497392</c:v>
                </c:pt>
                <c:pt idx="647">
                  <c:v>0.15411502171554101</c:v>
                </c:pt>
                <c:pt idx="648">
                  <c:v>0.15931662032062749</c:v>
                </c:pt>
                <c:pt idx="649">
                  <c:v>0.16826411643475883</c:v>
                </c:pt>
                <c:pt idx="650">
                  <c:v>0.16394500329265713</c:v>
                </c:pt>
                <c:pt idx="651">
                  <c:v>0.170082409745199</c:v>
                </c:pt>
                <c:pt idx="652">
                  <c:v>0.17564926668390762</c:v>
                </c:pt>
                <c:pt idx="653">
                  <c:v>0.17998171042212671</c:v>
                </c:pt>
                <c:pt idx="654">
                  <c:v>0.1657846255568857</c:v>
                </c:pt>
                <c:pt idx="655">
                  <c:v>0.16483015487486577</c:v>
                </c:pt>
                <c:pt idx="656">
                  <c:v>0.15681046825051931</c:v>
                </c:pt>
                <c:pt idx="657">
                  <c:v>0.14612732852187676</c:v>
                </c:pt>
                <c:pt idx="658">
                  <c:v>0.14481293174468185</c:v>
                </c:pt>
                <c:pt idx="659">
                  <c:v>0.13777171087536705</c:v>
                </c:pt>
                <c:pt idx="660">
                  <c:v>0.14212548356737426</c:v>
                </c:pt>
                <c:pt idx="661">
                  <c:v>0.13944336762851361</c:v>
                </c:pt>
                <c:pt idx="662">
                  <c:v>0.14173089792229326</c:v>
                </c:pt>
                <c:pt idx="663">
                  <c:v>0.12537425648600167</c:v>
                </c:pt>
                <c:pt idx="664">
                  <c:v>0.11439251140432496</c:v>
                </c:pt>
                <c:pt idx="665">
                  <c:v>0.12124177168954653</c:v>
                </c:pt>
                <c:pt idx="666">
                  <c:v>0.12122310885498173</c:v>
                </c:pt>
                <c:pt idx="667">
                  <c:v>0.10678074102117692</c:v>
                </c:pt>
                <c:pt idx="668">
                  <c:v>9.7172047339612877E-2</c:v>
                </c:pt>
                <c:pt idx="669">
                  <c:v>0.1052610530637709</c:v>
                </c:pt>
                <c:pt idx="670">
                  <c:v>0.11780514401042989</c:v>
                </c:pt>
                <c:pt idx="671">
                  <c:v>0.11763184626090098</c:v>
                </c:pt>
                <c:pt idx="672">
                  <c:v>0.11925018062957744</c:v>
                </c:pt>
                <c:pt idx="673">
                  <c:v>0.10877766431959317</c:v>
                </c:pt>
                <c:pt idx="674">
                  <c:v>9.574833967425346E-2</c:v>
                </c:pt>
                <c:pt idx="675">
                  <c:v>0.10278156218589776</c:v>
                </c:pt>
                <c:pt idx="676">
                  <c:v>9.95288967332041E-2</c:v>
                </c:pt>
                <c:pt idx="677">
                  <c:v>0.1012725387053858</c:v>
                </c:pt>
                <c:pt idx="678">
                  <c:v>0.10314415440029656</c:v>
                </c:pt>
                <c:pt idx="679">
                  <c:v>9.8219832194456097E-2</c:v>
                </c:pt>
                <c:pt idx="680">
                  <c:v>0.10327212812302539</c:v>
                </c:pt>
                <c:pt idx="681">
                  <c:v>0.10277356382822728</c:v>
                </c:pt>
                <c:pt idx="682">
                  <c:v>8.2769671294160879E-2</c:v>
                </c:pt>
                <c:pt idx="683">
                  <c:v>9.0642721361213832E-2</c:v>
                </c:pt>
                <c:pt idx="684">
                  <c:v>9.8329143082620349E-2</c:v>
                </c:pt>
                <c:pt idx="685">
                  <c:v>0.1112038328129957</c:v>
                </c:pt>
                <c:pt idx="686">
                  <c:v>0.11163307800798225</c:v>
                </c:pt>
                <c:pt idx="687">
                  <c:v>0.10253361309811063</c:v>
                </c:pt>
                <c:pt idx="688">
                  <c:v>8.137529094026022E-2</c:v>
                </c:pt>
                <c:pt idx="689">
                  <c:v>8.5545101405844703E-2</c:v>
                </c:pt>
                <c:pt idx="690">
                  <c:v>0.10298418724688531</c:v>
                </c:pt>
                <c:pt idx="691">
                  <c:v>0.10204571328020659</c:v>
                </c:pt>
                <c:pt idx="692">
                  <c:v>0.10105125080983371</c:v>
                </c:pt>
                <c:pt idx="693">
                  <c:v>0.1076445636495974</c:v>
                </c:pt>
                <c:pt idx="694">
                  <c:v>0.10773787782242043</c:v>
                </c:pt>
                <c:pt idx="695">
                  <c:v>0.10679140549807099</c:v>
                </c:pt>
                <c:pt idx="696">
                  <c:v>0.10314415440029656</c:v>
                </c:pt>
                <c:pt idx="697">
                  <c:v>0.10543168469407622</c:v>
                </c:pt>
                <c:pt idx="698">
                  <c:v>9.0962655668036116E-2</c:v>
                </c:pt>
                <c:pt idx="699">
                  <c:v>9.5492392228795589E-2</c:v>
                </c:pt>
                <c:pt idx="700">
                  <c:v>9.5537716255595442E-2</c:v>
                </c:pt>
                <c:pt idx="701">
                  <c:v>9.4447273493176193E-2</c:v>
                </c:pt>
                <c:pt idx="702">
                  <c:v>9.054407494994364E-2</c:v>
                </c:pt>
                <c:pt idx="703">
                  <c:v>9.3268848796380574E-2</c:v>
                </c:pt>
                <c:pt idx="704">
                  <c:v>9.9643539859815514E-2</c:v>
                </c:pt>
                <c:pt idx="705">
                  <c:v>9.5591038640066017E-2</c:v>
                </c:pt>
                <c:pt idx="706">
                  <c:v>7.9999573420924217E-2</c:v>
                </c:pt>
                <c:pt idx="707">
                  <c:v>7.3862166968382478E-2</c:v>
                </c:pt>
                <c:pt idx="708">
                  <c:v>5.8787928878603596E-2</c:v>
                </c:pt>
                <c:pt idx="709">
                  <c:v>6.0456919512526817E-2</c:v>
                </c:pt>
                <c:pt idx="710">
                  <c:v>5.8713277540344999E-2</c:v>
                </c:pt>
                <c:pt idx="711">
                  <c:v>5.2775830029567213E-2</c:v>
                </c:pt>
                <c:pt idx="712">
                  <c:v>4.9643139941931876E-2</c:v>
                </c:pt>
                <c:pt idx="713">
                  <c:v>6.7212865624924997E-2</c:v>
                </c:pt>
                <c:pt idx="714">
                  <c:v>5.3535674008270348E-2</c:v>
                </c:pt>
                <c:pt idx="715">
                  <c:v>4.4222919560516875E-2</c:v>
                </c:pt>
                <c:pt idx="716">
                  <c:v>5.5857863851955791E-2</c:v>
                </c:pt>
                <c:pt idx="717">
                  <c:v>3.7634938959200337E-2</c:v>
                </c:pt>
                <c:pt idx="718">
                  <c:v>4.4929441154749554E-2</c:v>
                </c:pt>
                <c:pt idx="719">
                  <c:v>2.7991585727730636E-2</c:v>
                </c:pt>
                <c:pt idx="720">
                  <c:v>2.9545933235042447E-2</c:v>
                </c:pt>
                <c:pt idx="721">
                  <c:v>4.467082759006822E-2</c:v>
                </c:pt>
                <c:pt idx="722">
                  <c:v>6.4317460148182973E-2</c:v>
                </c:pt>
                <c:pt idx="723">
                  <c:v>6.2813768906117923E-2</c:v>
                </c:pt>
                <c:pt idx="724">
                  <c:v>7.9357038688056075E-2</c:v>
                </c:pt>
                <c:pt idx="725">
                  <c:v>7.8615857543917617E-2</c:v>
                </c:pt>
                <c:pt idx="726">
                  <c:v>6.1475377055911169E-2</c:v>
                </c:pt>
                <c:pt idx="727">
                  <c:v>5.3487683862246921E-2</c:v>
                </c:pt>
                <c:pt idx="728">
                  <c:v>5.8489323525569445E-2</c:v>
                </c:pt>
                <c:pt idx="729">
                  <c:v>6.1712661666804364E-2</c:v>
                </c:pt>
                <c:pt idx="730">
                  <c:v>5.8459996214110695E-2</c:v>
                </c:pt>
                <c:pt idx="731">
                  <c:v>6.9732348291150936E-2</c:v>
                </c:pt>
                <c:pt idx="732">
                  <c:v>6.4061512702725087E-2</c:v>
                </c:pt>
                <c:pt idx="733">
                  <c:v>6.5738501694318816E-2</c:v>
                </c:pt>
                <c:pt idx="734">
                  <c:v>8.7534026346590216E-2</c:v>
                </c:pt>
                <c:pt idx="735">
                  <c:v>9.0552073307614139E-2</c:v>
                </c:pt>
                <c:pt idx="736">
                  <c:v>0.10579960914692194</c:v>
                </c:pt>
                <c:pt idx="737">
                  <c:v>0.10274157039754507</c:v>
                </c:pt>
                <c:pt idx="738">
                  <c:v>0.10305084022747328</c:v>
                </c:pt>
                <c:pt idx="739">
                  <c:v>9.0565403903731787E-2</c:v>
                </c:pt>
                <c:pt idx="740">
                  <c:v>8.8176561079458357E-2</c:v>
                </c:pt>
                <c:pt idx="741">
                  <c:v>9.7870570576174945E-2</c:v>
                </c:pt>
                <c:pt idx="742">
                  <c:v>0.11017204467349372</c:v>
                </c:pt>
                <c:pt idx="743">
                  <c:v>9.6062941742628832E-2</c:v>
                </c:pt>
                <c:pt idx="744">
                  <c:v>0.1028348845703681</c:v>
                </c:pt>
                <c:pt idx="745">
                  <c:v>0.11437384856976041</c:v>
                </c:pt>
                <c:pt idx="746">
                  <c:v>9.823049667135017E-2</c:v>
                </c:pt>
                <c:pt idx="747">
                  <c:v>8.6870162659933803E-2</c:v>
                </c:pt>
                <c:pt idx="748">
                  <c:v>7.1185383267968971E-2</c:v>
                </c:pt>
                <c:pt idx="749">
                  <c:v>8.5259826648928075E-2</c:v>
                </c:pt>
                <c:pt idx="750">
                  <c:v>8.2559047875502861E-2</c:v>
                </c:pt>
                <c:pt idx="751">
                  <c:v>7.0772134788323421E-2</c:v>
                </c:pt>
                <c:pt idx="752">
                  <c:v>7.0966761491640343E-2</c:v>
                </c:pt>
                <c:pt idx="753">
                  <c:v>7.1729271589566934E-2</c:v>
                </c:pt>
                <c:pt idx="754">
                  <c:v>5.914518885455524E-2</c:v>
                </c:pt>
                <c:pt idx="755">
                  <c:v>3.947989346187581E-2</c:v>
                </c:pt>
                <c:pt idx="756">
                  <c:v>4.7480917251657699E-2</c:v>
                </c:pt>
                <c:pt idx="757">
                  <c:v>6.4040183748936844E-2</c:v>
                </c:pt>
                <c:pt idx="758">
                  <c:v>6.6205072558434719E-2</c:v>
                </c:pt>
                <c:pt idx="759">
                  <c:v>6.1960610754591749E-2</c:v>
                </c:pt>
                <c:pt idx="760">
                  <c:v>5.8345353087499406E-2</c:v>
                </c:pt>
                <c:pt idx="761">
                  <c:v>4.4918776677855488E-2</c:v>
                </c:pt>
                <c:pt idx="762">
                  <c:v>3.7677596866776734E-2</c:v>
                </c:pt>
                <c:pt idx="763">
                  <c:v>3.8474766514608988E-2</c:v>
                </c:pt>
                <c:pt idx="764">
                  <c:v>1.5284861508436914E-2</c:v>
                </c:pt>
                <c:pt idx="765">
                  <c:v>2.72477384643686E-2</c:v>
                </c:pt>
                <c:pt idx="766">
                  <c:v>1.9561316742962083E-2</c:v>
                </c:pt>
                <c:pt idx="767">
                  <c:v>2.3656475870287973E-2</c:v>
                </c:pt>
                <c:pt idx="768">
                  <c:v>2.6263940470890035E-2</c:v>
                </c:pt>
                <c:pt idx="769">
                  <c:v>8.651556880320526E-3</c:v>
                </c:pt>
                <c:pt idx="770">
                  <c:v>2.092370366618055E-2</c:v>
                </c:pt>
                <c:pt idx="771">
                  <c:v>2.5074851297200357E-2</c:v>
                </c:pt>
                <c:pt idx="772">
                  <c:v>1.909474587884618E-2</c:v>
                </c:pt>
                <c:pt idx="773">
                  <c:v>3.4038344126672677E-2</c:v>
                </c:pt>
                <c:pt idx="774">
                  <c:v>1.8889454698635188E-2</c:v>
                </c:pt>
                <c:pt idx="775">
                  <c:v>1.7833671486121482E-2</c:v>
                </c:pt>
                <c:pt idx="776">
                  <c:v>2.7085105191734002E-2</c:v>
                </c:pt>
                <c:pt idx="777">
                  <c:v>3.8653396502584807E-2</c:v>
                </c:pt>
                <c:pt idx="778">
                  <c:v>6.5199945611167889E-2</c:v>
                </c:pt>
                <c:pt idx="779">
                  <c:v>7.1686613681990655E-2</c:v>
                </c:pt>
                <c:pt idx="780">
                  <c:v>6.3930872860772578E-2</c:v>
                </c:pt>
                <c:pt idx="781">
                  <c:v>4.8952615063040425E-2</c:v>
                </c:pt>
                <c:pt idx="782">
                  <c:v>5.6719020361152575E-2</c:v>
                </c:pt>
                <c:pt idx="783">
                  <c:v>4.8829973578758519E-2</c:v>
                </c:pt>
                <c:pt idx="784">
                  <c:v>5.0786905088821825E-2</c:v>
                </c:pt>
                <c:pt idx="785">
                  <c:v>6.6138419577846733E-2</c:v>
                </c:pt>
                <c:pt idx="786">
                  <c:v>8.5563764240409262E-2</c:v>
                </c:pt>
                <c:pt idx="787">
                  <c:v>8.6862164302263317E-2</c:v>
                </c:pt>
                <c:pt idx="788">
                  <c:v>8.7805970507389183E-2</c:v>
                </c:pt>
                <c:pt idx="789">
                  <c:v>5.5151342257723113E-2</c:v>
                </c:pt>
                <c:pt idx="790">
                  <c:v>5.6833663487763864E-2</c:v>
                </c:pt>
                <c:pt idx="791">
                  <c:v>7.3411592819607685E-2</c:v>
                </c:pt>
                <c:pt idx="792">
                  <c:v>7.3715530411088984E-2</c:v>
                </c:pt>
                <c:pt idx="793">
                  <c:v>6.7402160089794882E-2</c:v>
                </c:pt>
                <c:pt idx="794">
                  <c:v>5.3101096574836651E-2</c:v>
                </c:pt>
                <c:pt idx="795">
                  <c:v>5.7206920179056611E-2</c:v>
                </c:pt>
                <c:pt idx="796">
                  <c:v>5.2199948277287057E-2</c:v>
                </c:pt>
                <c:pt idx="797">
                  <c:v>5.546061208765133E-2</c:v>
                </c:pt>
                <c:pt idx="798">
                  <c:v>6.4242808809924376E-2</c:v>
                </c:pt>
                <c:pt idx="799">
                  <c:v>5.5050029727229347E-2</c:v>
                </c:pt>
                <c:pt idx="800">
                  <c:v>6.456274311674666E-2</c:v>
                </c:pt>
                <c:pt idx="801">
                  <c:v>5.4815411235559608E-2</c:v>
                </c:pt>
                <c:pt idx="802">
                  <c:v>-5.8654622917422774E-4</c:v>
                </c:pt>
                <c:pt idx="803">
                  <c:v>2.0619766074699366E-2</c:v>
                </c:pt>
                <c:pt idx="804">
                  <c:v>1.4938266009379461E-2</c:v>
                </c:pt>
                <c:pt idx="805">
                  <c:v>5.2735838241215003E-3</c:v>
                </c:pt>
                <c:pt idx="806">
                  <c:v>-8.2329761622280517E-3</c:v>
                </c:pt>
                <c:pt idx="807">
                  <c:v>2.3781783473793574E-3</c:v>
                </c:pt>
                <c:pt idx="808">
                  <c:v>2.8082233781330214E-2</c:v>
                </c:pt>
                <c:pt idx="809">
                  <c:v>3.231603110827911E-2</c:v>
                </c:pt>
                <c:pt idx="810">
                  <c:v>4.0069105810273613E-2</c:v>
                </c:pt>
                <c:pt idx="811">
                  <c:v>1.5071571970555434E-2</c:v>
                </c:pt>
                <c:pt idx="812">
                  <c:v>2.128362976135565E-2</c:v>
                </c:pt>
                <c:pt idx="813">
                  <c:v>2.8884735667609622E-2</c:v>
                </c:pt>
                <c:pt idx="814">
                  <c:v>1.2416117223930063E-2</c:v>
                </c:pt>
                <c:pt idx="815">
                  <c:v>5.2789160625685348E-4</c:v>
                </c:pt>
                <c:pt idx="816">
                  <c:v>-2.265934728069164E-2</c:v>
                </c:pt>
                <c:pt idx="817">
                  <c:v>-1.4826289001991625E-2</c:v>
                </c:pt>
                <c:pt idx="818">
                  <c:v>-8.2089810892163381E-3</c:v>
                </c:pt>
                <c:pt idx="819">
                  <c:v>-1.9414680185668585E-2</c:v>
                </c:pt>
                <c:pt idx="820">
                  <c:v>-4.4710819378420918E-2</c:v>
                </c:pt>
                <c:pt idx="821">
                  <c:v>-2.1558240041378206E-2</c:v>
                </c:pt>
                <c:pt idx="822">
                  <c:v>-4.6321155389426646E-2</c:v>
                </c:pt>
                <c:pt idx="823">
                  <c:v>-4.3172468586450206E-2</c:v>
                </c:pt>
                <c:pt idx="824">
                  <c:v>-3.6893757815062003E-2</c:v>
                </c:pt>
                <c:pt idx="825">
                  <c:v>-2.9623250692524503E-2</c:v>
                </c:pt>
                <c:pt idx="826">
                  <c:v>-1.6663245146996484E-3</c:v>
                </c:pt>
                <c:pt idx="827">
                  <c:v>8.6675535956617488E-3</c:v>
                </c:pt>
                <c:pt idx="828">
                  <c:v>1.0707134801654021E-2</c:v>
                </c:pt>
                <c:pt idx="829">
                  <c:v>-1.9286706462939649E-2</c:v>
                </c:pt>
                <c:pt idx="830">
                  <c:v>-4.4030958976423534E-2</c:v>
                </c:pt>
                <c:pt idx="831">
                  <c:v>-2.9407295035419442E-2</c:v>
                </c:pt>
                <c:pt idx="832">
                  <c:v>-8.4595962962271797E-3</c:v>
                </c:pt>
                <c:pt idx="833">
                  <c:v>-2.7589001724979141E-2</c:v>
                </c:pt>
                <c:pt idx="834">
                  <c:v>-2.552275932675158E-2</c:v>
                </c:pt>
                <c:pt idx="835">
                  <c:v>-1.5340850012130832E-2</c:v>
                </c:pt>
                <c:pt idx="836">
                  <c:v>1.9249380793809805E-3</c:v>
                </c:pt>
                <c:pt idx="837">
                  <c:v>1.0440522879302078E-2</c:v>
                </c:pt>
                <c:pt idx="838">
                  <c:v>2.8036909754530364E-2</c:v>
                </c:pt>
                <c:pt idx="839">
                  <c:v>3.9757169861121822E-2</c:v>
                </c:pt>
                <c:pt idx="840">
                  <c:v>3.267595720345421E-2</c:v>
                </c:pt>
                <c:pt idx="841">
                  <c:v>4.0146423267755665E-2</c:v>
                </c:pt>
                <c:pt idx="842">
                  <c:v>5.2053311719993556E-2</c:v>
                </c:pt>
                <c:pt idx="843">
                  <c:v>4.8502040914265625E-2</c:v>
                </c:pt>
                <c:pt idx="844">
                  <c:v>9.5884311754653007E-2</c:v>
                </c:pt>
                <c:pt idx="845">
                  <c:v>8.4406668497401902E-2</c:v>
                </c:pt>
                <c:pt idx="846">
                  <c:v>6.8095351087909914E-2</c:v>
                </c:pt>
                <c:pt idx="847">
                  <c:v>6.1080791410830289E-2</c:v>
                </c:pt>
                <c:pt idx="848">
                  <c:v>4.1970048816642999E-2</c:v>
                </c:pt>
                <c:pt idx="849">
                  <c:v>4.6254502408838785E-2</c:v>
                </c:pt>
                <c:pt idx="850">
                  <c:v>5.7609504181807984E-2</c:v>
                </c:pt>
                <c:pt idx="851">
                  <c:v>5.4450152901937471E-2</c:v>
                </c:pt>
                <c:pt idx="852">
                  <c:v>6.2757780402423996E-2</c:v>
                </c:pt>
                <c:pt idx="853">
                  <c:v>7.4608680350967974E-2</c:v>
                </c:pt>
                <c:pt idx="854">
                  <c:v>8.1820532850587976E-2</c:v>
                </c:pt>
                <c:pt idx="855">
                  <c:v>0.11953545538649395</c:v>
                </c:pt>
                <c:pt idx="856">
                  <c:v>0.10397864971725818</c:v>
                </c:pt>
                <c:pt idx="857">
                  <c:v>0.10076864217214054</c:v>
                </c:pt>
                <c:pt idx="858">
                  <c:v>0.10323746857311961</c:v>
                </c:pt>
                <c:pt idx="859">
                  <c:v>0.12736318142674694</c:v>
                </c:pt>
                <c:pt idx="860">
                  <c:v>0.1420961562559154</c:v>
                </c:pt>
                <c:pt idx="861">
                  <c:v>0.13951002060910159</c:v>
                </c:pt>
                <c:pt idx="862">
                  <c:v>0.14781764810958811</c:v>
                </c:pt>
                <c:pt idx="863">
                  <c:v>0.14566875601543158</c:v>
                </c:pt>
                <c:pt idx="864">
                  <c:v>0.14113901945467189</c:v>
                </c:pt>
                <c:pt idx="865">
                  <c:v>0.12170834255366243</c:v>
                </c:pt>
                <c:pt idx="866">
                  <c:v>0.12250017996304753</c:v>
                </c:pt>
                <c:pt idx="867">
                  <c:v>9.9099651538217565E-2</c:v>
                </c:pt>
                <c:pt idx="868">
                  <c:v>0.10378935525238829</c:v>
                </c:pt>
                <c:pt idx="869">
                  <c:v>0.10515707441405354</c:v>
                </c:pt>
                <c:pt idx="870">
                  <c:v>0.10695670488992917</c:v>
                </c:pt>
                <c:pt idx="871">
                  <c:v>0.10781786139912607</c:v>
                </c:pt>
                <c:pt idx="872">
                  <c:v>9.0760030607048708E-2</c:v>
                </c:pt>
                <c:pt idx="873">
                  <c:v>9.8075861756386051E-2</c:v>
                </c:pt>
                <c:pt idx="874">
                  <c:v>0.10118455677100968</c:v>
                </c:pt>
                <c:pt idx="875">
                  <c:v>8.5758390943726184E-2</c:v>
                </c:pt>
                <c:pt idx="876">
                  <c:v>7.2742396894504374E-2</c:v>
                </c:pt>
                <c:pt idx="877">
                  <c:v>4.5398678138089031E-2</c:v>
                </c:pt>
                <c:pt idx="878">
                  <c:v>5.7606838062584528E-2</c:v>
                </c:pt>
                <c:pt idx="879">
                  <c:v>5.6217789947130892E-2</c:v>
                </c:pt>
                <c:pt idx="880">
                  <c:v>6.6167746889305351E-2</c:v>
                </c:pt>
                <c:pt idx="881">
                  <c:v>5.5756551321462025E-2</c:v>
                </c:pt>
                <c:pt idx="882">
                  <c:v>4.9568488603673397E-2</c:v>
                </c:pt>
                <c:pt idx="883">
                  <c:v>2.1350282741943633E-2</c:v>
                </c:pt>
                <c:pt idx="884">
                  <c:v>2.9964513953134923E-2</c:v>
                </c:pt>
                <c:pt idx="885">
                  <c:v>1.0560498244360525E-2</c:v>
                </c:pt>
                <c:pt idx="886">
                  <c:v>1.3599874159172708E-2</c:v>
                </c:pt>
                <c:pt idx="887">
                  <c:v>1.8137609077602784E-2</c:v>
                </c:pt>
                <c:pt idx="888">
                  <c:v>2.763699187100245E-2</c:v>
                </c:pt>
                <c:pt idx="889">
                  <c:v>3.9621197780722393E-2</c:v>
                </c:pt>
                <c:pt idx="890">
                  <c:v>4.0485020409142633E-2</c:v>
                </c:pt>
                <c:pt idx="891">
                  <c:v>2.5144170397011799E-2</c:v>
                </c:pt>
                <c:pt idx="892">
                  <c:v>2.1494253180013675E-2</c:v>
                </c:pt>
                <c:pt idx="893">
                  <c:v>1.9878584930560911E-2</c:v>
                </c:pt>
                <c:pt idx="894">
                  <c:v>9.2274386326008061E-3</c:v>
                </c:pt>
                <c:pt idx="895">
                  <c:v>1.8145607435273277E-2</c:v>
                </c:pt>
                <c:pt idx="896">
                  <c:v>1.8870791864070632E-2</c:v>
                </c:pt>
                <c:pt idx="897">
                  <c:v>3.9815824484039315E-2</c:v>
                </c:pt>
                <c:pt idx="898">
                  <c:v>4.2916521140992328E-2</c:v>
                </c:pt>
                <c:pt idx="899">
                  <c:v>1.1986872028943401E-2</c:v>
                </c:pt>
                <c:pt idx="900">
                  <c:v>2.4315007318496977E-3</c:v>
                </c:pt>
                <c:pt idx="901">
                  <c:v>3.7378991513742463E-3</c:v>
                </c:pt>
                <c:pt idx="902">
                  <c:v>-2.0243843264183044E-2</c:v>
                </c:pt>
                <c:pt idx="903">
                  <c:v>-2.2395401477563272E-2</c:v>
                </c:pt>
                <c:pt idx="904">
                  <c:v>1.0456519594643179E-2</c:v>
                </c:pt>
                <c:pt idx="905">
                  <c:v>-4.07649629276121E-3</c:v>
                </c:pt>
                <c:pt idx="906">
                  <c:v>-3.039375914811819E-4</c:v>
                </c:pt>
                <c:pt idx="907">
                  <c:v>4.0015783425803274E-2</c:v>
                </c:pt>
                <c:pt idx="908">
                  <c:v>7.1198713864086619E-2</c:v>
                </c:pt>
                <c:pt idx="909">
                  <c:v>9.7313351658459585E-2</c:v>
                </c:pt>
                <c:pt idx="910">
                  <c:v>0.10928689309128534</c:v>
                </c:pt>
                <c:pt idx="911">
                  <c:v>9.8822375138971547E-2</c:v>
                </c:pt>
                <c:pt idx="912">
                  <c:v>9.5385747459854911E-2</c:v>
                </c:pt>
                <c:pt idx="913">
                  <c:v>0.11359000951804556</c:v>
                </c:pt>
                <c:pt idx="914">
                  <c:v>9.343681430746209E-2</c:v>
                </c:pt>
                <c:pt idx="915">
                  <c:v>0.1016804549465842</c:v>
                </c:pt>
                <c:pt idx="916">
                  <c:v>0.10863636000074646</c:v>
                </c:pt>
                <c:pt idx="917">
                  <c:v>8.1868522996611404E-2</c:v>
                </c:pt>
                <c:pt idx="918">
                  <c:v>6.0776853819349101E-2</c:v>
                </c:pt>
                <c:pt idx="919">
                  <c:v>5.0845559711739201E-2</c:v>
                </c:pt>
                <c:pt idx="920">
                  <c:v>5.9449126446036421E-2</c:v>
                </c:pt>
                <c:pt idx="921">
                  <c:v>4.0149089386979246E-2</c:v>
                </c:pt>
                <c:pt idx="922">
                  <c:v>3.9997120591238597E-2</c:v>
                </c:pt>
                <c:pt idx="923">
                  <c:v>4.6099867493874555E-2</c:v>
                </c:pt>
                <c:pt idx="924">
                  <c:v>9.0136158708745112E-2</c:v>
                </c:pt>
                <c:pt idx="925">
                  <c:v>6.8583250905814075E-2</c:v>
                </c:pt>
                <c:pt idx="926">
                  <c:v>7.2817048232762846E-2</c:v>
                </c:pt>
                <c:pt idx="927">
                  <c:v>4.780618379692702E-2</c:v>
                </c:pt>
                <c:pt idx="928">
                  <c:v>4.9165904600921906E-2</c:v>
                </c:pt>
                <c:pt idx="929">
                  <c:v>6.6727631926244535E-2</c:v>
                </c:pt>
                <c:pt idx="930">
                  <c:v>6.4112168967971853E-2</c:v>
                </c:pt>
                <c:pt idx="931">
                  <c:v>9.9331603910663716E-2</c:v>
                </c:pt>
                <c:pt idx="932">
                  <c:v>0.10560498244360489</c:v>
                </c:pt>
                <c:pt idx="933">
                  <c:v>0.1464765901401579</c:v>
                </c:pt>
                <c:pt idx="934">
                  <c:v>0.11323274954209392</c:v>
                </c:pt>
                <c:pt idx="935">
                  <c:v>0.10787384990281999</c:v>
                </c:pt>
                <c:pt idx="936">
                  <c:v>0.10162180032366695</c:v>
                </c:pt>
                <c:pt idx="937">
                  <c:v>0.14309861708395877</c:v>
                </c:pt>
                <c:pt idx="938">
                  <c:v>0.11549361864363852</c:v>
                </c:pt>
                <c:pt idx="939">
                  <c:v>0.11315809820383543</c:v>
                </c:pt>
                <c:pt idx="940">
                  <c:v>0.14539681185463249</c:v>
                </c:pt>
                <c:pt idx="941">
                  <c:v>0.13890747766458614</c:v>
                </c:pt>
                <c:pt idx="942">
                  <c:v>0.17140213876084107</c:v>
                </c:pt>
                <c:pt idx="943">
                  <c:v>0.18894253713237544</c:v>
                </c:pt>
                <c:pt idx="944">
                  <c:v>0.18967838603806686</c:v>
                </c:pt>
                <c:pt idx="945">
                  <c:v>0.17087691327380769</c:v>
                </c:pt>
                <c:pt idx="946">
                  <c:v>0.17111686400392456</c:v>
                </c:pt>
                <c:pt idx="947">
                  <c:v>0.18551390781092952</c:v>
                </c:pt>
                <c:pt idx="948">
                  <c:v>0.17241259794655492</c:v>
                </c:pt>
                <c:pt idx="949">
                  <c:v>0.17643310573562224</c:v>
                </c:pt>
                <c:pt idx="950">
                  <c:v>0.19662895885378195</c:v>
                </c:pt>
                <c:pt idx="951">
                  <c:v>0.19980963908744073</c:v>
                </c:pt>
                <c:pt idx="952">
                  <c:v>0.19472801584741256</c:v>
                </c:pt>
                <c:pt idx="953">
                  <c:v>0.20645094207322762</c:v>
                </c:pt>
                <c:pt idx="954">
                  <c:v>0.22178645984691153</c:v>
                </c:pt>
                <c:pt idx="955">
                  <c:v>0.21198047334280687</c:v>
                </c:pt>
                <c:pt idx="956">
                  <c:v>0.20786131914246939</c:v>
                </c:pt>
                <c:pt idx="957">
                  <c:v>0.2270680420287034</c:v>
                </c:pt>
                <c:pt idx="958">
                  <c:v>0.2348397795652627</c:v>
                </c:pt>
                <c:pt idx="959">
                  <c:v>0.21988818295976573</c:v>
                </c:pt>
                <c:pt idx="960">
                  <c:v>0.21123395996022162</c:v>
                </c:pt>
                <c:pt idx="961">
                  <c:v>0.20512854693836197</c:v>
                </c:pt>
                <c:pt idx="962">
                  <c:v>0.1880867128616257</c:v>
                </c:pt>
                <c:pt idx="963">
                  <c:v>0.2028490150022528</c:v>
                </c:pt>
                <c:pt idx="964">
                  <c:v>0.18940377575804443</c:v>
                </c:pt>
                <c:pt idx="965">
                  <c:v>0.1899210028874071</c:v>
                </c:pt>
                <c:pt idx="966">
                  <c:v>0.17620381948239963</c:v>
                </c:pt>
                <c:pt idx="967">
                  <c:v>0.16185743194064145</c:v>
                </c:pt>
                <c:pt idx="968">
                  <c:v>0.13641998842904252</c:v>
                </c:pt>
                <c:pt idx="969">
                  <c:v>0.11260087928611984</c:v>
                </c:pt>
                <c:pt idx="970">
                  <c:v>0.12091917126350067</c:v>
                </c:pt>
                <c:pt idx="971">
                  <c:v>0.13563881549655149</c:v>
                </c:pt>
                <c:pt idx="972">
                  <c:v>0.1405338103909331</c:v>
                </c:pt>
                <c:pt idx="973">
                  <c:v>0.1119583445532517</c:v>
                </c:pt>
                <c:pt idx="974">
                  <c:v>0.12006068087352735</c:v>
                </c:pt>
                <c:pt idx="975">
                  <c:v>0.15412835231165864</c:v>
                </c:pt>
                <c:pt idx="976">
                  <c:v>0.16335845706348293</c:v>
                </c:pt>
                <c:pt idx="977">
                  <c:v>0.16950386187369526</c:v>
                </c:pt>
                <c:pt idx="978">
                  <c:v>0.14810025674728128</c:v>
                </c:pt>
                <c:pt idx="979">
                  <c:v>0.16614455165206068</c:v>
                </c:pt>
                <c:pt idx="980">
                  <c:v>0.16899996534045</c:v>
                </c:pt>
                <c:pt idx="981">
                  <c:v>0.14341855139078105</c:v>
                </c:pt>
                <c:pt idx="982">
                  <c:v>0.12656867789813825</c:v>
                </c:pt>
                <c:pt idx="983">
                  <c:v>0.14770033886375336</c:v>
                </c:pt>
                <c:pt idx="984">
                  <c:v>0.15946059075869753</c:v>
                </c:pt>
                <c:pt idx="985">
                  <c:v>0.16782953900132513</c:v>
                </c:pt>
                <c:pt idx="986">
                  <c:v>0.1930910186441718</c:v>
                </c:pt>
                <c:pt idx="987">
                  <c:v>0.19204056767010499</c:v>
                </c:pt>
                <c:pt idx="988">
                  <c:v>0.17353770025888021</c:v>
                </c:pt>
                <c:pt idx="989">
                  <c:v>0.17806210458119276</c:v>
                </c:pt>
                <c:pt idx="990">
                  <c:v>0.20084142722694273</c:v>
                </c:pt>
                <c:pt idx="991">
                  <c:v>0.22299687797438933</c:v>
                </c:pt>
                <c:pt idx="992">
                  <c:v>0.20549647139120766</c:v>
                </c:pt>
                <c:pt idx="993">
                  <c:v>0.19545320027620994</c:v>
                </c:pt>
                <c:pt idx="994">
                  <c:v>0.19989495490259326</c:v>
                </c:pt>
                <c:pt idx="995">
                  <c:v>0.19373888561548686</c:v>
                </c:pt>
                <c:pt idx="996">
                  <c:v>0.22358342420356356</c:v>
                </c:pt>
                <c:pt idx="997">
                  <c:v>0.21216176945000625</c:v>
                </c:pt>
                <c:pt idx="998">
                  <c:v>0.20389946597631958</c:v>
                </c:pt>
                <c:pt idx="999">
                  <c:v>0.18158404807546194</c:v>
                </c:pt>
                <c:pt idx="1000">
                  <c:v>0.15349914817490815</c:v>
                </c:pt>
                <c:pt idx="1001">
                  <c:v>0.1597431993963907</c:v>
                </c:pt>
                <c:pt idx="1002">
                  <c:v>0.16148150913012524</c:v>
                </c:pt>
                <c:pt idx="1003">
                  <c:v>0.17579323712197767</c:v>
                </c:pt>
                <c:pt idx="1004">
                  <c:v>0.17254323778850733</c:v>
                </c:pt>
                <c:pt idx="1005">
                  <c:v>0.19514926268472862</c:v>
                </c:pt>
                <c:pt idx="1006">
                  <c:v>0.20848785715999654</c:v>
                </c:pt>
                <c:pt idx="1007">
                  <c:v>0.2203120959163051</c:v>
                </c:pt>
                <c:pt idx="1008">
                  <c:v>0.24317140213876096</c:v>
                </c:pt>
                <c:pt idx="1009">
                  <c:v>0.24215294459537634</c:v>
                </c:pt>
                <c:pt idx="1010">
                  <c:v>0.26010125920810939</c:v>
                </c:pt>
                <c:pt idx="1011">
                  <c:v>0.25656065287927537</c:v>
                </c:pt>
                <c:pt idx="1012">
                  <c:v>0.24515499484105929</c:v>
                </c:pt>
                <c:pt idx="1013">
                  <c:v>0.24695195919771135</c:v>
                </c:pt>
                <c:pt idx="1014">
                  <c:v>0.25202291796084542</c:v>
                </c:pt>
                <c:pt idx="1015">
                  <c:v>0.25323066996909965</c:v>
                </c:pt>
                <c:pt idx="1016">
                  <c:v>0.27801491427093639</c:v>
                </c:pt>
                <c:pt idx="1017">
                  <c:v>0.27882008227643934</c:v>
                </c:pt>
                <c:pt idx="1018">
                  <c:v>0.27072041207538727</c:v>
                </c:pt>
                <c:pt idx="1019">
                  <c:v>0.27406639170090397</c:v>
                </c:pt>
                <c:pt idx="1020">
                  <c:v>0.27788694054820756</c:v>
                </c:pt>
                <c:pt idx="1021">
                  <c:v>0.27609797454922602</c:v>
                </c:pt>
                <c:pt idx="1022">
                  <c:v>0.27738837625340917</c:v>
                </c:pt>
                <c:pt idx="1023">
                  <c:v>0.2599519565315922</c:v>
                </c:pt>
                <c:pt idx="1024">
                  <c:v>0.25215889004124498</c:v>
                </c:pt>
                <c:pt idx="1025">
                  <c:v>0.23954014775632726</c:v>
                </c:pt>
                <c:pt idx="1026">
                  <c:v>0.21788859354212614</c:v>
                </c:pt>
                <c:pt idx="1027">
                  <c:v>0.23191771289628538</c:v>
                </c:pt>
                <c:pt idx="1028">
                  <c:v>0.24472308352684918</c:v>
                </c:pt>
                <c:pt idx="1029">
                  <c:v>0.25570216248930228</c:v>
                </c:pt>
                <c:pt idx="1030">
                  <c:v>0.23550364325191897</c:v>
                </c:pt>
                <c:pt idx="1031">
                  <c:v>0.24480306710355482</c:v>
                </c:pt>
                <c:pt idx="1032">
                  <c:v>0.25628071036080602</c:v>
                </c:pt>
                <c:pt idx="1033">
                  <c:v>0.24439781698157975</c:v>
                </c:pt>
                <c:pt idx="1034">
                  <c:v>0.25339863548018143</c:v>
                </c:pt>
                <c:pt idx="1035">
                  <c:v>0.24954342708297231</c:v>
                </c:pt>
                <c:pt idx="1036">
                  <c:v>0.22419396550574952</c:v>
                </c:pt>
                <c:pt idx="1037">
                  <c:v>0.20999954675973209</c:v>
                </c:pt>
                <c:pt idx="1038">
                  <c:v>0.22030942979708176</c:v>
                </c:pt>
                <c:pt idx="1039">
                  <c:v>0.20323027005121613</c:v>
                </c:pt>
                <c:pt idx="1040">
                  <c:v>0.21761664938132705</c:v>
                </c:pt>
                <c:pt idx="1041">
                  <c:v>0.24115048376733322</c:v>
                </c:pt>
                <c:pt idx="1042">
                  <c:v>0.22498047067668769</c:v>
                </c:pt>
                <c:pt idx="1043">
                  <c:v>0.25346528846076938</c:v>
                </c:pt>
                <c:pt idx="1044">
                  <c:v>0.25059654417626243</c:v>
                </c:pt>
                <c:pt idx="1045">
                  <c:v>0.24852763565881128</c:v>
                </c:pt>
                <c:pt idx="1046">
                  <c:v>0.2525321467325376</c:v>
                </c:pt>
                <c:pt idx="1047">
                  <c:v>0.25428645318161336</c:v>
                </c:pt>
                <c:pt idx="1048">
                  <c:v>0.25005532197388808</c:v>
                </c:pt>
                <c:pt idx="1049">
                  <c:v>0.25331598578425218</c:v>
                </c:pt>
                <c:pt idx="1050">
                  <c:v>0.24849030998968216</c:v>
                </c:pt>
                <c:pt idx="1051">
                  <c:v>0.24850364058579982</c:v>
                </c:pt>
                <c:pt idx="1052">
                  <c:v>0.23955081223322156</c:v>
                </c:pt>
                <c:pt idx="1053">
                  <c:v>0.23886828571200047</c:v>
                </c:pt>
                <c:pt idx="1054">
                  <c:v>0.24914350919944439</c:v>
                </c:pt>
                <c:pt idx="1055">
                  <c:v>0.25352927532213382</c:v>
                </c:pt>
                <c:pt idx="1056">
                  <c:v>0.25241750360592619</c:v>
                </c:pt>
                <c:pt idx="1057">
                  <c:v>0.24775979332243792</c:v>
                </c:pt>
                <c:pt idx="1058">
                  <c:v>0.24256352695579833</c:v>
                </c:pt>
                <c:pt idx="1059">
                  <c:v>0.23458649823902816</c:v>
                </c:pt>
                <c:pt idx="1060">
                  <c:v>0.23005942779749228</c:v>
                </c:pt>
                <c:pt idx="1061">
                  <c:v>0.22784921496119467</c:v>
                </c:pt>
                <c:pt idx="1062">
                  <c:v>0.22546037213692124</c:v>
                </c:pt>
                <c:pt idx="1063">
                  <c:v>0.21353215473089535</c:v>
                </c:pt>
                <c:pt idx="1064">
                  <c:v>0.21969355625644868</c:v>
                </c:pt>
                <c:pt idx="1065">
                  <c:v>0.2174780111817039</c:v>
                </c:pt>
                <c:pt idx="1066">
                  <c:v>0.211724525897349</c:v>
                </c:pt>
                <c:pt idx="1067">
                  <c:v>0.2130255920784265</c:v>
                </c:pt>
                <c:pt idx="1068">
                  <c:v>0.20940233605366354</c:v>
                </c:pt>
                <c:pt idx="1069">
                  <c:v>0.20498724261951548</c:v>
                </c:pt>
                <c:pt idx="1070">
                  <c:v>0.19614372515510151</c:v>
                </c:pt>
                <c:pt idx="1071">
                  <c:v>0.19212055124681063</c:v>
                </c:pt>
                <c:pt idx="1072">
                  <c:v>0.18329303049773787</c:v>
                </c:pt>
                <c:pt idx="1073">
                  <c:v>0.16344110675941212</c:v>
                </c:pt>
                <c:pt idx="1074">
                  <c:v>0.15993515998048391</c:v>
                </c:pt>
                <c:pt idx="1075">
                  <c:v>0.1627452496420734</c:v>
                </c:pt>
                <c:pt idx="1076">
                  <c:v>0.17078359910098465</c:v>
                </c:pt>
                <c:pt idx="1077">
                  <c:v>0.17302847148718803</c:v>
                </c:pt>
                <c:pt idx="1078">
                  <c:v>0.16337445377882415</c:v>
                </c:pt>
                <c:pt idx="1079">
                  <c:v>0.15862076320328899</c:v>
                </c:pt>
                <c:pt idx="1080">
                  <c:v>0.14655390759763998</c:v>
                </c:pt>
                <c:pt idx="1081">
                  <c:v>0.16163881016431292</c:v>
                </c:pt>
                <c:pt idx="1082">
                  <c:v>0.14844152000789171</c:v>
                </c:pt>
                <c:pt idx="1083">
                  <c:v>0.16228401101640463</c:v>
                </c:pt>
                <c:pt idx="1084">
                  <c:v>0.1604630515867409</c:v>
                </c:pt>
                <c:pt idx="1085">
                  <c:v>0.18458609832114464</c:v>
                </c:pt>
                <c:pt idx="1086">
                  <c:v>0.18788408780063817</c:v>
                </c:pt>
                <c:pt idx="1087">
                  <c:v>0.18615111030535053</c:v>
                </c:pt>
                <c:pt idx="1088">
                  <c:v>0.17193003036709806</c:v>
                </c:pt>
                <c:pt idx="1089">
                  <c:v>0.16087896618560979</c:v>
                </c:pt>
                <c:pt idx="1090">
                  <c:v>0.16182277239073567</c:v>
                </c:pt>
                <c:pt idx="1091">
                  <c:v>0.181887985666943</c:v>
                </c:pt>
                <c:pt idx="1092">
                  <c:v>0.1927550876220083</c:v>
                </c:pt>
                <c:pt idx="1093">
                  <c:v>0.19460804048235425</c:v>
                </c:pt>
                <c:pt idx="1094">
                  <c:v>0.18457010160580367</c:v>
                </c:pt>
                <c:pt idx="1095">
                  <c:v>0.19141669577180143</c:v>
                </c:pt>
                <c:pt idx="1096">
                  <c:v>0.18871058475992927</c:v>
                </c:pt>
                <c:pt idx="1097">
                  <c:v>0.19796201846554168</c:v>
                </c:pt>
                <c:pt idx="1098">
                  <c:v>0.20350488033123859</c:v>
                </c:pt>
                <c:pt idx="1099">
                  <c:v>0.20509388738845619</c:v>
                </c:pt>
                <c:pt idx="1100">
                  <c:v>0.20919971099267626</c:v>
                </c:pt>
                <c:pt idx="1101">
                  <c:v>0.20960496111465107</c:v>
                </c:pt>
                <c:pt idx="1102">
                  <c:v>0.20617633179320519</c:v>
                </c:pt>
                <c:pt idx="1103">
                  <c:v>0.20580040898268898</c:v>
                </c:pt>
                <c:pt idx="1104">
                  <c:v>0.20742940782825925</c:v>
                </c:pt>
                <c:pt idx="1105">
                  <c:v>0.2022518042961845</c:v>
                </c:pt>
                <c:pt idx="1106">
                  <c:v>0.19175529291318849</c:v>
                </c:pt>
                <c:pt idx="1107">
                  <c:v>0.19873785915958581</c:v>
                </c:pt>
                <c:pt idx="1108">
                  <c:v>0.19608240441296043</c:v>
                </c:pt>
                <c:pt idx="1109">
                  <c:v>0.19429610453320245</c:v>
                </c:pt>
                <c:pt idx="1110">
                  <c:v>0.18420217715295795</c:v>
                </c:pt>
                <c:pt idx="1111">
                  <c:v>0.17463880749819377</c:v>
                </c:pt>
                <c:pt idx="1112">
                  <c:v>0.17316444356758759</c:v>
                </c:pt>
                <c:pt idx="1113">
                  <c:v>0.18591115957523388</c:v>
                </c:pt>
                <c:pt idx="1114">
                  <c:v>0.19434409467922589</c:v>
                </c:pt>
                <c:pt idx="1115">
                  <c:v>0.1912220690684846</c:v>
                </c:pt>
                <c:pt idx="1116">
                  <c:v>0.18931046158522116</c:v>
                </c:pt>
                <c:pt idx="1117">
                  <c:v>0.1858098470447401</c:v>
                </c:pt>
                <c:pt idx="1118">
                  <c:v>0.18289044649498637</c:v>
                </c:pt>
                <c:pt idx="1119">
                  <c:v>0.18171735403663791</c:v>
                </c:pt>
                <c:pt idx="1120">
                  <c:v>0.18282912575284554</c:v>
                </c:pt>
                <c:pt idx="1121">
                  <c:v>0.18085086528899411</c:v>
                </c:pt>
                <c:pt idx="1122">
                  <c:v>0.17380164606200857</c:v>
                </c:pt>
                <c:pt idx="1123">
                  <c:v>0.17926452435099985</c:v>
                </c:pt>
                <c:pt idx="1124">
                  <c:v>0.16966916126555345</c:v>
                </c:pt>
                <c:pt idx="1125">
                  <c:v>0.17182871783660428</c:v>
                </c:pt>
                <c:pt idx="1126">
                  <c:v>0.17819807666159207</c:v>
                </c:pt>
                <c:pt idx="1127">
                  <c:v>0.17326308997885775</c:v>
                </c:pt>
                <c:pt idx="1128">
                  <c:v>0.17348171175518629</c:v>
                </c:pt>
                <c:pt idx="1129">
                  <c:v>0.17903790421700083</c:v>
                </c:pt>
                <c:pt idx="1130">
                  <c:v>0.17623581291308185</c:v>
                </c:pt>
                <c:pt idx="1131">
                  <c:v>0.16442223863366712</c:v>
                </c:pt>
                <c:pt idx="1132">
                  <c:v>0.16207871983619354</c:v>
                </c:pt>
                <c:pt idx="1133">
                  <c:v>0.152579337042794</c:v>
                </c:pt>
                <c:pt idx="1134">
                  <c:v>0.13536420521652881</c:v>
                </c:pt>
                <c:pt idx="1135">
                  <c:v>0.15367244592443682</c:v>
                </c:pt>
                <c:pt idx="1136">
                  <c:v>0.16243597981214516</c:v>
                </c:pt>
                <c:pt idx="1137">
                  <c:v>0.16624053194410754</c:v>
                </c:pt>
                <c:pt idx="1138">
                  <c:v>0.16488347725933611</c:v>
                </c:pt>
                <c:pt idx="1139">
                  <c:v>0.16899463310200308</c:v>
                </c:pt>
                <c:pt idx="1140">
                  <c:v>0.16497412531293579</c:v>
                </c:pt>
                <c:pt idx="1141">
                  <c:v>0.15198212633672545</c:v>
                </c:pt>
                <c:pt idx="1142">
                  <c:v>0.16192941715967657</c:v>
                </c:pt>
                <c:pt idx="1143">
                  <c:v>0.15803954921256169</c:v>
                </c:pt>
                <c:pt idx="1144">
                  <c:v>0.16038573412925883</c:v>
                </c:pt>
                <c:pt idx="1145">
                  <c:v>0.15174750784505572</c:v>
                </c:pt>
                <c:pt idx="1146">
                  <c:v>0.14576473630747822</c:v>
                </c:pt>
                <c:pt idx="1147">
                  <c:v>0.14424504835007218</c:v>
                </c:pt>
                <c:pt idx="1148">
                  <c:v>0.14392778016247323</c:v>
                </c:pt>
                <c:pt idx="1149">
                  <c:v>0.14128565601196549</c:v>
                </c:pt>
                <c:pt idx="1150">
                  <c:v>0.13749710059534437</c:v>
                </c:pt>
                <c:pt idx="1151">
                  <c:v>0.13092511670936904</c:v>
                </c:pt>
                <c:pt idx="1152">
                  <c:v>0.13215153155218784</c:v>
                </c:pt>
                <c:pt idx="1153">
                  <c:v>0.12637938343326838</c:v>
                </c:pt>
                <c:pt idx="1154">
                  <c:v>0.11082524388325593</c:v>
                </c:pt>
                <c:pt idx="1155">
                  <c:v>0.1255982105007771</c:v>
                </c:pt>
                <c:pt idx="1156">
                  <c:v>0.1260887764379047</c:v>
                </c:pt>
                <c:pt idx="1157">
                  <c:v>0.1321915233405408</c:v>
                </c:pt>
                <c:pt idx="1158">
                  <c:v>0.1344737213958733</c:v>
                </c:pt>
                <c:pt idx="1159">
                  <c:v>0.13241814347453978</c:v>
                </c:pt>
                <c:pt idx="1160">
                  <c:v>0.13021592899591292</c:v>
                </c:pt>
                <c:pt idx="1161">
                  <c:v>0.12498233696014424</c:v>
                </c:pt>
                <c:pt idx="1162">
                  <c:v>0.12703791488147773</c:v>
                </c:pt>
                <c:pt idx="1163">
                  <c:v>0.12684062205893734</c:v>
                </c:pt>
                <c:pt idx="1164">
                  <c:v>0.12773910423726337</c:v>
                </c:pt>
                <c:pt idx="1165">
                  <c:v>0.11786379863334739</c:v>
                </c:pt>
                <c:pt idx="1166">
                  <c:v>0.12193496268766145</c:v>
                </c:pt>
                <c:pt idx="1167">
                  <c:v>0.12031396219976165</c:v>
                </c:pt>
                <c:pt idx="1168">
                  <c:v>0.1208658488790301</c:v>
                </c:pt>
                <c:pt idx="1169">
                  <c:v>0.12000469236983342</c:v>
                </c:pt>
                <c:pt idx="1170">
                  <c:v>0.11870096006953233</c:v>
                </c:pt>
                <c:pt idx="1171">
                  <c:v>0.11660539035984614</c:v>
                </c:pt>
                <c:pt idx="1172">
                  <c:v>0.1189835687072255</c:v>
                </c:pt>
                <c:pt idx="1173">
                  <c:v>0.1080018236255488</c:v>
                </c:pt>
                <c:pt idx="1174">
                  <c:v>0.1088709784924162</c:v>
                </c:pt>
                <c:pt idx="1175">
                  <c:v>9.7289356585447864E-2</c:v>
                </c:pt>
                <c:pt idx="1176">
                  <c:v>0.10052869144202389</c:v>
                </c:pt>
                <c:pt idx="1177">
                  <c:v>0.10998275020862383</c:v>
                </c:pt>
                <c:pt idx="1178">
                  <c:v>0.11279817210866046</c:v>
                </c:pt>
                <c:pt idx="1179">
                  <c:v>9.6441530672368617E-2</c:v>
                </c:pt>
                <c:pt idx="1180">
                  <c:v>8.3254904992841466E-2</c:v>
                </c:pt>
                <c:pt idx="1181">
                  <c:v>0.10699936279750569</c:v>
                </c:pt>
                <c:pt idx="1182">
                  <c:v>0.11668537393655178</c:v>
                </c:pt>
                <c:pt idx="1183">
                  <c:v>0.12846162254683716</c:v>
                </c:pt>
                <c:pt idx="1184">
                  <c:v>0.12020198519237381</c:v>
                </c:pt>
                <c:pt idx="1185">
                  <c:v>0.11112918147473723</c:v>
                </c:pt>
                <c:pt idx="1186">
                  <c:v>0.11034800854224595</c:v>
                </c:pt>
                <c:pt idx="1187">
                  <c:v>0.11781314236810038</c:v>
                </c:pt>
                <c:pt idx="1188">
                  <c:v>0.1147497713802766</c:v>
                </c:pt>
                <c:pt idx="1189">
                  <c:v>0.12282811262754055</c:v>
                </c:pt>
                <c:pt idx="1190">
                  <c:v>0.11528566134420408</c:v>
                </c:pt>
                <c:pt idx="1191">
                  <c:v>0.11622946754932995</c:v>
                </c:pt>
                <c:pt idx="1192">
                  <c:v>0.1164694182794466</c:v>
                </c:pt>
                <c:pt idx="1193">
                  <c:v>0.11448315945792466</c:v>
                </c:pt>
                <c:pt idx="1194">
                  <c:v>0.10243496668684018</c:v>
                </c:pt>
                <c:pt idx="1195">
                  <c:v>0.11268352898204904</c:v>
                </c:pt>
                <c:pt idx="1196">
                  <c:v>0.10242430220994612</c:v>
                </c:pt>
                <c:pt idx="1197">
                  <c:v>0.10997475185095333</c:v>
                </c:pt>
                <c:pt idx="1198">
                  <c:v>0.11589620264639001</c:v>
                </c:pt>
                <c:pt idx="1199">
                  <c:v>0.11188369321499321</c:v>
                </c:pt>
                <c:pt idx="1200">
                  <c:v>9.9683531648168205E-2</c:v>
                </c:pt>
                <c:pt idx="1201">
                  <c:v>0.10419727149358669</c:v>
                </c:pt>
                <c:pt idx="1202">
                  <c:v>0.10057134934960016</c:v>
                </c:pt>
                <c:pt idx="1203">
                  <c:v>0.10078730500670534</c:v>
                </c:pt>
                <c:pt idx="1204">
                  <c:v>9.235436990271334E-2</c:v>
                </c:pt>
                <c:pt idx="1205">
                  <c:v>8.7763312599812793E-2</c:v>
                </c:pt>
                <c:pt idx="1206">
                  <c:v>8.6160974946477675E-2</c:v>
                </c:pt>
                <c:pt idx="1207">
                  <c:v>8.7219424278214844E-2</c:v>
                </c:pt>
                <c:pt idx="1208">
                  <c:v>7.174526830490803E-2</c:v>
                </c:pt>
                <c:pt idx="1209">
                  <c:v>5.9219840192813712E-2</c:v>
                </c:pt>
                <c:pt idx="1210">
                  <c:v>5.5396625226286925E-2</c:v>
                </c:pt>
                <c:pt idx="1211">
                  <c:v>5.8739938732580287E-2</c:v>
                </c:pt>
                <c:pt idx="1212">
                  <c:v>5.9659749864694446E-2</c:v>
                </c:pt>
                <c:pt idx="1213">
                  <c:v>4.232464267337107E-2</c:v>
                </c:pt>
                <c:pt idx="1214">
                  <c:v>3.6891091695838422E-2</c:v>
                </c:pt>
                <c:pt idx="1215">
                  <c:v>4.2591254595723015E-2</c:v>
                </c:pt>
                <c:pt idx="1216">
                  <c:v>5.0608275100846006E-2</c:v>
                </c:pt>
                <c:pt idx="1217">
                  <c:v>4.3279113355391009E-2</c:v>
                </c:pt>
                <c:pt idx="1218">
                  <c:v>4.3908317492141628E-2</c:v>
                </c:pt>
                <c:pt idx="1219">
                  <c:v>5.9547772857306606E-2</c:v>
                </c:pt>
                <c:pt idx="1220">
                  <c:v>5.6505730823270969E-2</c:v>
                </c:pt>
                <c:pt idx="1221">
                  <c:v>5.8166723099523587E-2</c:v>
                </c:pt>
                <c:pt idx="1222">
                  <c:v>5.1341457887313847E-2</c:v>
                </c:pt>
                <c:pt idx="1223">
                  <c:v>5.0275010197906075E-2</c:v>
                </c:pt>
                <c:pt idx="1224">
                  <c:v>3.9469228984981744E-2</c:v>
                </c:pt>
                <c:pt idx="1225">
                  <c:v>3.3238508359616843E-2</c:v>
                </c:pt>
                <c:pt idx="1226">
                  <c:v>1.8817469479600168E-2</c:v>
                </c:pt>
                <c:pt idx="1227">
                  <c:v>2.4307008960826729E-2</c:v>
                </c:pt>
                <c:pt idx="1228">
                  <c:v>4.7190310256293557E-3</c:v>
                </c:pt>
                <c:pt idx="1229">
                  <c:v>1.8382892046166471E-2</c:v>
                </c:pt>
                <c:pt idx="1230">
                  <c:v>3.186545695950431E-2</c:v>
                </c:pt>
                <c:pt idx="1231">
                  <c:v>4.0271730871261152E-2</c:v>
                </c:pt>
                <c:pt idx="1232">
                  <c:v>1.6098027871610392E-2</c:v>
                </c:pt>
                <c:pt idx="1233">
                  <c:v>2.0947698739192264E-2</c:v>
                </c:pt>
                <c:pt idx="1234">
                  <c:v>4.6566438357990451E-2</c:v>
                </c:pt>
                <c:pt idx="1235">
                  <c:v>3.4819517059163828E-2</c:v>
                </c:pt>
                <c:pt idx="1236">
                  <c:v>3.3521116997309891E-2</c:v>
                </c:pt>
                <c:pt idx="1237">
                  <c:v>4.1575463171562119E-2</c:v>
                </c:pt>
                <c:pt idx="1238">
                  <c:v>4.3511065727837167E-2</c:v>
                </c:pt>
                <c:pt idx="1239">
                  <c:v>4.8139448699866944E-2</c:v>
                </c:pt>
                <c:pt idx="1240">
                  <c:v>4.8475379722030455E-2</c:v>
                </c:pt>
                <c:pt idx="1241">
                  <c:v>4.907259042809875E-2</c:v>
                </c:pt>
                <c:pt idx="1242">
                  <c:v>4.4153600460705433E-2</c:v>
                </c:pt>
                <c:pt idx="1243">
                  <c:v>4.2420622965417799E-2</c:v>
                </c:pt>
                <c:pt idx="1244">
                  <c:v>4.27805490605929E-2</c:v>
                </c:pt>
                <c:pt idx="1245">
                  <c:v>4.3942977042047408E-2</c:v>
                </c:pt>
                <c:pt idx="1246">
                  <c:v>3.6275218155205451E-2</c:v>
                </c:pt>
                <c:pt idx="1247">
                  <c:v>3.225204424691458E-2</c:v>
                </c:pt>
                <c:pt idx="1248">
                  <c:v>2.1168986634744359E-2</c:v>
                </c:pt>
                <c:pt idx="1249">
                  <c:v>2.0139864614465819E-2</c:v>
                </c:pt>
                <c:pt idx="1250">
                  <c:v>6.1560692871064195E-3</c:v>
                </c:pt>
                <c:pt idx="1251">
                  <c:v>-9.7393335235165576E-3</c:v>
                </c:pt>
                <c:pt idx="1252">
                  <c:v>9.7606624773046938E-3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87-46E4-A590-93770B7F79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5562571"/>
        <c:axId val="1605222919"/>
      </c:lineChart>
      <c:dateAx>
        <c:axId val="23556257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m/d/yyyy" sourceLinked="1"/>
        <c:majorTickMark val="out"/>
        <c:minorTickMark val="none"/>
        <c:tickLblPos val="nextTo"/>
        <c:txPr>
          <a:bodyPr/>
          <a:lstStyle/>
          <a:p>
            <a:pPr lvl="0">
              <a:defRPr sz="9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605222919"/>
        <c:crosses val="autoZero"/>
        <c:auto val="1"/>
        <c:lblOffset val="100"/>
        <c:baseTimeUnit val="days"/>
      </c:dateAx>
      <c:valAx>
        <c:axId val="1605222919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235562571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/>
      <c:lineChart>
        <c:grouping val="standard"/>
        <c:varyColors val="0"/>
        <c:ser>
          <c:idx val="0"/>
          <c:order val="0"/>
          <c:tx>
            <c:v>Dividend  Yield</c:v>
          </c:tx>
          <c:spPr>
            <a:ln w="28575" cmpd="sng">
              <a:solidFill>
                <a:srgbClr val="D6001C">
                  <a:alpha val="100000"/>
                </a:srgbClr>
              </a:solidFill>
            </a:ln>
          </c:spPr>
          <c:marker>
            <c:symbol val="none"/>
          </c:marker>
          <c:cat>
            <c:numRef>
              <c:f>'Share Price Performance'!$BT$4:$BT$1256</c:f>
              <c:numCache>
                <c:formatCode>m/d/yyyy</c:formatCode>
                <c:ptCount val="1253"/>
                <c:pt idx="0">
                  <c:v>46045</c:v>
                </c:pt>
                <c:pt idx="1">
                  <c:v>46044</c:v>
                </c:pt>
                <c:pt idx="2">
                  <c:v>46043</c:v>
                </c:pt>
                <c:pt idx="3">
                  <c:v>46042</c:v>
                </c:pt>
                <c:pt idx="4">
                  <c:v>46038</c:v>
                </c:pt>
                <c:pt idx="5">
                  <c:v>46037</c:v>
                </c:pt>
                <c:pt idx="6">
                  <c:v>46036</c:v>
                </c:pt>
                <c:pt idx="7">
                  <c:v>46035</c:v>
                </c:pt>
                <c:pt idx="8">
                  <c:v>46034</c:v>
                </c:pt>
                <c:pt idx="9">
                  <c:v>46031</c:v>
                </c:pt>
                <c:pt idx="10">
                  <c:v>46030</c:v>
                </c:pt>
                <c:pt idx="11">
                  <c:v>46029</c:v>
                </c:pt>
                <c:pt idx="12">
                  <c:v>46028</c:v>
                </c:pt>
                <c:pt idx="13">
                  <c:v>46027</c:v>
                </c:pt>
                <c:pt idx="14">
                  <c:v>46024</c:v>
                </c:pt>
                <c:pt idx="15">
                  <c:v>46022</c:v>
                </c:pt>
                <c:pt idx="16">
                  <c:v>46021</c:v>
                </c:pt>
                <c:pt idx="17">
                  <c:v>46020</c:v>
                </c:pt>
                <c:pt idx="18">
                  <c:v>46017</c:v>
                </c:pt>
                <c:pt idx="19">
                  <c:v>46015</c:v>
                </c:pt>
                <c:pt idx="20">
                  <c:v>46014</c:v>
                </c:pt>
                <c:pt idx="21">
                  <c:v>46013</c:v>
                </c:pt>
                <c:pt idx="22">
                  <c:v>46010</c:v>
                </c:pt>
                <c:pt idx="23">
                  <c:v>46009</c:v>
                </c:pt>
                <c:pt idx="24">
                  <c:v>46008</c:v>
                </c:pt>
                <c:pt idx="25">
                  <c:v>46007</c:v>
                </c:pt>
                <c:pt idx="26">
                  <c:v>46006</c:v>
                </c:pt>
                <c:pt idx="27">
                  <c:v>46003</c:v>
                </c:pt>
                <c:pt idx="28">
                  <c:v>46002</c:v>
                </c:pt>
                <c:pt idx="29">
                  <c:v>46001</c:v>
                </c:pt>
                <c:pt idx="30">
                  <c:v>46000</c:v>
                </c:pt>
                <c:pt idx="31">
                  <c:v>45999</c:v>
                </c:pt>
                <c:pt idx="32">
                  <c:v>45996</c:v>
                </c:pt>
                <c:pt idx="33">
                  <c:v>45995</c:v>
                </c:pt>
                <c:pt idx="34">
                  <c:v>45994</c:v>
                </c:pt>
                <c:pt idx="35">
                  <c:v>45993</c:v>
                </c:pt>
                <c:pt idx="36">
                  <c:v>45992</c:v>
                </c:pt>
                <c:pt idx="37">
                  <c:v>45989</c:v>
                </c:pt>
                <c:pt idx="38">
                  <c:v>45987</c:v>
                </c:pt>
                <c:pt idx="39">
                  <c:v>45986</c:v>
                </c:pt>
                <c:pt idx="40">
                  <c:v>45985</c:v>
                </c:pt>
                <c:pt idx="41">
                  <c:v>45982</c:v>
                </c:pt>
                <c:pt idx="42">
                  <c:v>45981</c:v>
                </c:pt>
                <c:pt idx="43">
                  <c:v>45980</c:v>
                </c:pt>
                <c:pt idx="44">
                  <c:v>45979</c:v>
                </c:pt>
                <c:pt idx="45">
                  <c:v>45978</c:v>
                </c:pt>
                <c:pt idx="46">
                  <c:v>45975</c:v>
                </c:pt>
                <c:pt idx="47">
                  <c:v>45974</c:v>
                </c:pt>
                <c:pt idx="48">
                  <c:v>45973</c:v>
                </c:pt>
                <c:pt idx="49">
                  <c:v>45972</c:v>
                </c:pt>
                <c:pt idx="50">
                  <c:v>45971</c:v>
                </c:pt>
                <c:pt idx="51">
                  <c:v>45968</c:v>
                </c:pt>
                <c:pt idx="52">
                  <c:v>45967</c:v>
                </c:pt>
                <c:pt idx="53">
                  <c:v>45966</c:v>
                </c:pt>
                <c:pt idx="54">
                  <c:v>45965</c:v>
                </c:pt>
                <c:pt idx="55">
                  <c:v>45964</c:v>
                </c:pt>
                <c:pt idx="56">
                  <c:v>45961</c:v>
                </c:pt>
                <c:pt idx="57">
                  <c:v>45960</c:v>
                </c:pt>
                <c:pt idx="58">
                  <c:v>45959</c:v>
                </c:pt>
                <c:pt idx="59">
                  <c:v>45958</c:v>
                </c:pt>
                <c:pt idx="60">
                  <c:v>45957</c:v>
                </c:pt>
                <c:pt idx="61">
                  <c:v>45954</c:v>
                </c:pt>
                <c:pt idx="62">
                  <c:v>45953</c:v>
                </c:pt>
                <c:pt idx="63">
                  <c:v>45952</c:v>
                </c:pt>
                <c:pt idx="64">
                  <c:v>45951</c:v>
                </c:pt>
                <c:pt idx="65">
                  <c:v>45950</c:v>
                </c:pt>
                <c:pt idx="66">
                  <c:v>45947</c:v>
                </c:pt>
                <c:pt idx="67">
                  <c:v>45946</c:v>
                </c:pt>
                <c:pt idx="68">
                  <c:v>45945</c:v>
                </c:pt>
                <c:pt idx="69">
                  <c:v>45944</c:v>
                </c:pt>
                <c:pt idx="70">
                  <c:v>45943</c:v>
                </c:pt>
                <c:pt idx="71">
                  <c:v>45940</c:v>
                </c:pt>
                <c:pt idx="72">
                  <c:v>45939</c:v>
                </c:pt>
                <c:pt idx="73">
                  <c:v>45938</c:v>
                </c:pt>
                <c:pt idx="74">
                  <c:v>45937</c:v>
                </c:pt>
                <c:pt idx="75">
                  <c:v>45936</c:v>
                </c:pt>
                <c:pt idx="76">
                  <c:v>45933</c:v>
                </c:pt>
                <c:pt idx="77">
                  <c:v>45932</c:v>
                </c:pt>
                <c:pt idx="78">
                  <c:v>45931</c:v>
                </c:pt>
                <c:pt idx="79">
                  <c:v>45930</c:v>
                </c:pt>
                <c:pt idx="80">
                  <c:v>45929</c:v>
                </c:pt>
                <c:pt idx="81">
                  <c:v>45926</c:v>
                </c:pt>
                <c:pt idx="82">
                  <c:v>45925</c:v>
                </c:pt>
                <c:pt idx="83">
                  <c:v>45924</c:v>
                </c:pt>
                <c:pt idx="84">
                  <c:v>45923</c:v>
                </c:pt>
                <c:pt idx="85">
                  <c:v>45922</c:v>
                </c:pt>
                <c:pt idx="86">
                  <c:v>45919</c:v>
                </c:pt>
                <c:pt idx="87">
                  <c:v>45918</c:v>
                </c:pt>
                <c:pt idx="88">
                  <c:v>45917</c:v>
                </c:pt>
                <c:pt idx="89">
                  <c:v>45916</c:v>
                </c:pt>
                <c:pt idx="90">
                  <c:v>45915</c:v>
                </c:pt>
                <c:pt idx="91">
                  <c:v>45912</c:v>
                </c:pt>
                <c:pt idx="92">
                  <c:v>45911</c:v>
                </c:pt>
                <c:pt idx="93">
                  <c:v>45910</c:v>
                </c:pt>
                <c:pt idx="94">
                  <c:v>45909</c:v>
                </c:pt>
                <c:pt idx="95">
                  <c:v>45908</c:v>
                </c:pt>
                <c:pt idx="96">
                  <c:v>45905</c:v>
                </c:pt>
                <c:pt idx="97">
                  <c:v>45904</c:v>
                </c:pt>
                <c:pt idx="98">
                  <c:v>45903</c:v>
                </c:pt>
                <c:pt idx="99">
                  <c:v>45902</c:v>
                </c:pt>
                <c:pt idx="100">
                  <c:v>45898</c:v>
                </c:pt>
                <c:pt idx="101">
                  <c:v>45897</c:v>
                </c:pt>
                <c:pt idx="102">
                  <c:v>45896</c:v>
                </c:pt>
                <c:pt idx="103">
                  <c:v>45895</c:v>
                </c:pt>
                <c:pt idx="104">
                  <c:v>45894</c:v>
                </c:pt>
                <c:pt idx="105">
                  <c:v>45891</c:v>
                </c:pt>
                <c:pt idx="106">
                  <c:v>45890</c:v>
                </c:pt>
                <c:pt idx="107">
                  <c:v>45889</c:v>
                </c:pt>
                <c:pt idx="108">
                  <c:v>45888</c:v>
                </c:pt>
                <c:pt idx="109">
                  <c:v>45887</c:v>
                </c:pt>
                <c:pt idx="110">
                  <c:v>45884</c:v>
                </c:pt>
                <c:pt idx="111">
                  <c:v>45883</c:v>
                </c:pt>
                <c:pt idx="112">
                  <c:v>45882</c:v>
                </c:pt>
                <c:pt idx="113">
                  <c:v>45881</c:v>
                </c:pt>
                <c:pt idx="114">
                  <c:v>45880</c:v>
                </c:pt>
                <c:pt idx="115">
                  <c:v>45877</c:v>
                </c:pt>
                <c:pt idx="116">
                  <c:v>45876</c:v>
                </c:pt>
                <c:pt idx="117">
                  <c:v>45875</c:v>
                </c:pt>
                <c:pt idx="118">
                  <c:v>45874</c:v>
                </c:pt>
                <c:pt idx="119">
                  <c:v>45873</c:v>
                </c:pt>
                <c:pt idx="120">
                  <c:v>45870</c:v>
                </c:pt>
                <c:pt idx="121">
                  <c:v>45869</c:v>
                </c:pt>
                <c:pt idx="122">
                  <c:v>45868</c:v>
                </c:pt>
                <c:pt idx="123">
                  <c:v>45867</c:v>
                </c:pt>
                <c:pt idx="124">
                  <c:v>45866</c:v>
                </c:pt>
                <c:pt idx="125">
                  <c:v>45863</c:v>
                </c:pt>
                <c:pt idx="126">
                  <c:v>45862</c:v>
                </c:pt>
                <c:pt idx="127">
                  <c:v>45861</c:v>
                </c:pt>
                <c:pt idx="128">
                  <c:v>45860</c:v>
                </c:pt>
                <c:pt idx="129">
                  <c:v>45859</c:v>
                </c:pt>
                <c:pt idx="130">
                  <c:v>45856</c:v>
                </c:pt>
                <c:pt idx="131">
                  <c:v>45855</c:v>
                </c:pt>
                <c:pt idx="132">
                  <c:v>45854</c:v>
                </c:pt>
                <c:pt idx="133">
                  <c:v>45853</c:v>
                </c:pt>
                <c:pt idx="134">
                  <c:v>45852</c:v>
                </c:pt>
                <c:pt idx="135">
                  <c:v>45849</c:v>
                </c:pt>
                <c:pt idx="136">
                  <c:v>45848</c:v>
                </c:pt>
                <c:pt idx="137">
                  <c:v>45847</c:v>
                </c:pt>
                <c:pt idx="138">
                  <c:v>45846</c:v>
                </c:pt>
                <c:pt idx="139">
                  <c:v>45845</c:v>
                </c:pt>
                <c:pt idx="140">
                  <c:v>45841</c:v>
                </c:pt>
                <c:pt idx="141">
                  <c:v>45840</c:v>
                </c:pt>
                <c:pt idx="142">
                  <c:v>45839</c:v>
                </c:pt>
                <c:pt idx="143">
                  <c:v>45838</c:v>
                </c:pt>
                <c:pt idx="144">
                  <c:v>45835</c:v>
                </c:pt>
                <c:pt idx="145">
                  <c:v>45834</c:v>
                </c:pt>
                <c:pt idx="146">
                  <c:v>45833</c:v>
                </c:pt>
                <c:pt idx="147">
                  <c:v>45832</c:v>
                </c:pt>
                <c:pt idx="148">
                  <c:v>45831</c:v>
                </c:pt>
                <c:pt idx="149">
                  <c:v>45828</c:v>
                </c:pt>
                <c:pt idx="150">
                  <c:v>45826</c:v>
                </c:pt>
                <c:pt idx="151">
                  <c:v>45825</c:v>
                </c:pt>
                <c:pt idx="152">
                  <c:v>45824</c:v>
                </c:pt>
                <c:pt idx="153">
                  <c:v>45821</c:v>
                </c:pt>
                <c:pt idx="154">
                  <c:v>45820</c:v>
                </c:pt>
                <c:pt idx="155">
                  <c:v>45819</c:v>
                </c:pt>
                <c:pt idx="156">
                  <c:v>45818</c:v>
                </c:pt>
                <c:pt idx="157">
                  <c:v>45817</c:v>
                </c:pt>
                <c:pt idx="158">
                  <c:v>45814</c:v>
                </c:pt>
                <c:pt idx="159">
                  <c:v>45813</c:v>
                </c:pt>
                <c:pt idx="160">
                  <c:v>45812</c:v>
                </c:pt>
                <c:pt idx="161">
                  <c:v>45811</c:v>
                </c:pt>
                <c:pt idx="162">
                  <c:v>45810</c:v>
                </c:pt>
                <c:pt idx="163">
                  <c:v>45807</c:v>
                </c:pt>
                <c:pt idx="164">
                  <c:v>45806</c:v>
                </c:pt>
                <c:pt idx="165">
                  <c:v>45805</c:v>
                </c:pt>
                <c:pt idx="166">
                  <c:v>45804</c:v>
                </c:pt>
                <c:pt idx="167">
                  <c:v>45800</c:v>
                </c:pt>
                <c:pt idx="168">
                  <c:v>45799</c:v>
                </c:pt>
                <c:pt idx="169">
                  <c:v>45798</c:v>
                </c:pt>
                <c:pt idx="170">
                  <c:v>45797</c:v>
                </c:pt>
                <c:pt idx="171">
                  <c:v>45796</c:v>
                </c:pt>
                <c:pt idx="172">
                  <c:v>45793</c:v>
                </c:pt>
                <c:pt idx="173">
                  <c:v>45792</c:v>
                </c:pt>
                <c:pt idx="174">
                  <c:v>45791</c:v>
                </c:pt>
                <c:pt idx="175">
                  <c:v>45790</c:v>
                </c:pt>
                <c:pt idx="176">
                  <c:v>45789</c:v>
                </c:pt>
                <c:pt idx="177">
                  <c:v>45786</c:v>
                </c:pt>
                <c:pt idx="178">
                  <c:v>45785</c:v>
                </c:pt>
                <c:pt idx="179">
                  <c:v>45784</c:v>
                </c:pt>
                <c:pt idx="180">
                  <c:v>45783</c:v>
                </c:pt>
                <c:pt idx="181">
                  <c:v>45782</c:v>
                </c:pt>
                <c:pt idx="182">
                  <c:v>45779</c:v>
                </c:pt>
                <c:pt idx="183">
                  <c:v>45778</c:v>
                </c:pt>
                <c:pt idx="184">
                  <c:v>45777</c:v>
                </c:pt>
                <c:pt idx="185">
                  <c:v>45776</c:v>
                </c:pt>
                <c:pt idx="186">
                  <c:v>45775</c:v>
                </c:pt>
                <c:pt idx="187">
                  <c:v>45772</c:v>
                </c:pt>
                <c:pt idx="188">
                  <c:v>45771</c:v>
                </c:pt>
                <c:pt idx="189">
                  <c:v>45770</c:v>
                </c:pt>
                <c:pt idx="190">
                  <c:v>45769</c:v>
                </c:pt>
                <c:pt idx="191">
                  <c:v>45768</c:v>
                </c:pt>
                <c:pt idx="192">
                  <c:v>45764</c:v>
                </c:pt>
                <c:pt idx="193">
                  <c:v>45763</c:v>
                </c:pt>
                <c:pt idx="194">
                  <c:v>45762</c:v>
                </c:pt>
                <c:pt idx="195">
                  <c:v>45761</c:v>
                </c:pt>
                <c:pt idx="196">
                  <c:v>45758</c:v>
                </c:pt>
                <c:pt idx="197">
                  <c:v>45757</c:v>
                </c:pt>
                <c:pt idx="198">
                  <c:v>45756</c:v>
                </c:pt>
                <c:pt idx="199">
                  <c:v>45755</c:v>
                </c:pt>
                <c:pt idx="200">
                  <c:v>45754</c:v>
                </c:pt>
                <c:pt idx="201">
                  <c:v>45751</c:v>
                </c:pt>
                <c:pt idx="202">
                  <c:v>45750</c:v>
                </c:pt>
                <c:pt idx="203">
                  <c:v>45749</c:v>
                </c:pt>
                <c:pt idx="204">
                  <c:v>45748</c:v>
                </c:pt>
                <c:pt idx="205">
                  <c:v>45747</c:v>
                </c:pt>
                <c:pt idx="206">
                  <c:v>45744</c:v>
                </c:pt>
                <c:pt idx="207">
                  <c:v>45743</c:v>
                </c:pt>
                <c:pt idx="208">
                  <c:v>45742</c:v>
                </c:pt>
                <c:pt idx="209">
                  <c:v>45741</c:v>
                </c:pt>
                <c:pt idx="210">
                  <c:v>45740</c:v>
                </c:pt>
                <c:pt idx="211">
                  <c:v>45737</c:v>
                </c:pt>
                <c:pt idx="212">
                  <c:v>45736</c:v>
                </c:pt>
                <c:pt idx="213">
                  <c:v>45735</c:v>
                </c:pt>
                <c:pt idx="214">
                  <c:v>45734</c:v>
                </c:pt>
                <c:pt idx="215">
                  <c:v>45733</c:v>
                </c:pt>
                <c:pt idx="216">
                  <c:v>45730</c:v>
                </c:pt>
                <c:pt idx="217">
                  <c:v>45729</c:v>
                </c:pt>
                <c:pt idx="218">
                  <c:v>45728</c:v>
                </c:pt>
                <c:pt idx="219">
                  <c:v>45727</c:v>
                </c:pt>
                <c:pt idx="220">
                  <c:v>45726</c:v>
                </c:pt>
                <c:pt idx="221">
                  <c:v>45723</c:v>
                </c:pt>
                <c:pt idx="222">
                  <c:v>45722</c:v>
                </c:pt>
                <c:pt idx="223">
                  <c:v>45721</c:v>
                </c:pt>
                <c:pt idx="224">
                  <c:v>45720</c:v>
                </c:pt>
                <c:pt idx="225">
                  <c:v>45719</c:v>
                </c:pt>
                <c:pt idx="226">
                  <c:v>45716</c:v>
                </c:pt>
                <c:pt idx="227">
                  <c:v>45715</c:v>
                </c:pt>
                <c:pt idx="228">
                  <c:v>45714</c:v>
                </c:pt>
                <c:pt idx="229">
                  <c:v>45713</c:v>
                </c:pt>
                <c:pt idx="230">
                  <c:v>45712</c:v>
                </c:pt>
                <c:pt idx="231">
                  <c:v>45709</c:v>
                </c:pt>
                <c:pt idx="232">
                  <c:v>45708</c:v>
                </c:pt>
                <c:pt idx="233">
                  <c:v>45707</c:v>
                </c:pt>
                <c:pt idx="234">
                  <c:v>45706</c:v>
                </c:pt>
                <c:pt idx="235">
                  <c:v>45702</c:v>
                </c:pt>
                <c:pt idx="236">
                  <c:v>45701</c:v>
                </c:pt>
                <c:pt idx="237">
                  <c:v>45700</c:v>
                </c:pt>
                <c:pt idx="238">
                  <c:v>45699</c:v>
                </c:pt>
                <c:pt idx="239">
                  <c:v>45698</c:v>
                </c:pt>
                <c:pt idx="240">
                  <c:v>45695</c:v>
                </c:pt>
                <c:pt idx="241">
                  <c:v>45694</c:v>
                </c:pt>
                <c:pt idx="242">
                  <c:v>45693</c:v>
                </c:pt>
                <c:pt idx="243">
                  <c:v>45692</c:v>
                </c:pt>
                <c:pt idx="244">
                  <c:v>45691</c:v>
                </c:pt>
                <c:pt idx="245">
                  <c:v>45688</c:v>
                </c:pt>
                <c:pt idx="246">
                  <c:v>45687</c:v>
                </c:pt>
                <c:pt idx="247">
                  <c:v>45686</c:v>
                </c:pt>
                <c:pt idx="248">
                  <c:v>45685</c:v>
                </c:pt>
                <c:pt idx="249">
                  <c:v>45684</c:v>
                </c:pt>
                <c:pt idx="250">
                  <c:v>45681</c:v>
                </c:pt>
                <c:pt idx="251">
                  <c:v>45680</c:v>
                </c:pt>
                <c:pt idx="252">
                  <c:v>45679</c:v>
                </c:pt>
                <c:pt idx="253">
                  <c:v>45678</c:v>
                </c:pt>
                <c:pt idx="254">
                  <c:v>45674</c:v>
                </c:pt>
                <c:pt idx="255">
                  <c:v>45673</c:v>
                </c:pt>
                <c:pt idx="256">
                  <c:v>45672</c:v>
                </c:pt>
                <c:pt idx="257">
                  <c:v>45671</c:v>
                </c:pt>
                <c:pt idx="258">
                  <c:v>45670</c:v>
                </c:pt>
                <c:pt idx="259">
                  <c:v>45667</c:v>
                </c:pt>
                <c:pt idx="260">
                  <c:v>45665</c:v>
                </c:pt>
                <c:pt idx="261">
                  <c:v>45664</c:v>
                </c:pt>
                <c:pt idx="262">
                  <c:v>45663</c:v>
                </c:pt>
                <c:pt idx="263">
                  <c:v>45660</c:v>
                </c:pt>
                <c:pt idx="264">
                  <c:v>45659</c:v>
                </c:pt>
                <c:pt idx="265">
                  <c:v>45657</c:v>
                </c:pt>
                <c:pt idx="266">
                  <c:v>45656</c:v>
                </c:pt>
                <c:pt idx="267">
                  <c:v>45653</c:v>
                </c:pt>
                <c:pt idx="268">
                  <c:v>45652</c:v>
                </c:pt>
                <c:pt idx="269">
                  <c:v>45650</c:v>
                </c:pt>
                <c:pt idx="270">
                  <c:v>45649</c:v>
                </c:pt>
                <c:pt idx="271">
                  <c:v>45646</c:v>
                </c:pt>
                <c:pt idx="272">
                  <c:v>45645</c:v>
                </c:pt>
                <c:pt idx="273">
                  <c:v>45644</c:v>
                </c:pt>
                <c:pt idx="274">
                  <c:v>45643</c:v>
                </c:pt>
                <c:pt idx="275">
                  <c:v>45642</c:v>
                </c:pt>
                <c:pt idx="276">
                  <c:v>45639</c:v>
                </c:pt>
                <c:pt idx="277">
                  <c:v>45638</c:v>
                </c:pt>
                <c:pt idx="278">
                  <c:v>45637</c:v>
                </c:pt>
                <c:pt idx="279">
                  <c:v>45636</c:v>
                </c:pt>
                <c:pt idx="280">
                  <c:v>45635</c:v>
                </c:pt>
                <c:pt idx="281">
                  <c:v>45632</c:v>
                </c:pt>
                <c:pt idx="282">
                  <c:v>45631</c:v>
                </c:pt>
                <c:pt idx="283">
                  <c:v>45630</c:v>
                </c:pt>
                <c:pt idx="284">
                  <c:v>45629</c:v>
                </c:pt>
                <c:pt idx="285">
                  <c:v>45628</c:v>
                </c:pt>
                <c:pt idx="286">
                  <c:v>45625</c:v>
                </c:pt>
                <c:pt idx="287">
                  <c:v>45623</c:v>
                </c:pt>
                <c:pt idx="288">
                  <c:v>45622</c:v>
                </c:pt>
                <c:pt idx="289">
                  <c:v>45621</c:v>
                </c:pt>
                <c:pt idx="290">
                  <c:v>45618</c:v>
                </c:pt>
                <c:pt idx="291">
                  <c:v>45617</c:v>
                </c:pt>
                <c:pt idx="292">
                  <c:v>45616</c:v>
                </c:pt>
                <c:pt idx="293">
                  <c:v>45615</c:v>
                </c:pt>
                <c:pt idx="294">
                  <c:v>45614</c:v>
                </c:pt>
                <c:pt idx="295">
                  <c:v>45611</c:v>
                </c:pt>
                <c:pt idx="296">
                  <c:v>45610</c:v>
                </c:pt>
                <c:pt idx="297">
                  <c:v>45609</c:v>
                </c:pt>
                <c:pt idx="298">
                  <c:v>45608</c:v>
                </c:pt>
                <c:pt idx="299">
                  <c:v>45607</c:v>
                </c:pt>
                <c:pt idx="300">
                  <c:v>45604</c:v>
                </c:pt>
                <c:pt idx="301">
                  <c:v>45603</c:v>
                </c:pt>
                <c:pt idx="302">
                  <c:v>45602</c:v>
                </c:pt>
                <c:pt idx="303">
                  <c:v>45601</c:v>
                </c:pt>
                <c:pt idx="304">
                  <c:v>45600</c:v>
                </c:pt>
                <c:pt idx="305">
                  <c:v>45597</c:v>
                </c:pt>
                <c:pt idx="306">
                  <c:v>45596</c:v>
                </c:pt>
                <c:pt idx="307">
                  <c:v>45595</c:v>
                </c:pt>
                <c:pt idx="308">
                  <c:v>45594</c:v>
                </c:pt>
                <c:pt idx="309">
                  <c:v>45593</c:v>
                </c:pt>
                <c:pt idx="310">
                  <c:v>45590</c:v>
                </c:pt>
                <c:pt idx="311">
                  <c:v>45589</c:v>
                </c:pt>
                <c:pt idx="312">
                  <c:v>45588</c:v>
                </c:pt>
                <c:pt idx="313">
                  <c:v>45587</c:v>
                </c:pt>
                <c:pt idx="314">
                  <c:v>45586</c:v>
                </c:pt>
                <c:pt idx="315">
                  <c:v>45583</c:v>
                </c:pt>
                <c:pt idx="316">
                  <c:v>45582</c:v>
                </c:pt>
                <c:pt idx="317">
                  <c:v>45581</c:v>
                </c:pt>
                <c:pt idx="318">
                  <c:v>45580</c:v>
                </c:pt>
                <c:pt idx="319">
                  <c:v>45579</c:v>
                </c:pt>
                <c:pt idx="320">
                  <c:v>45576</c:v>
                </c:pt>
                <c:pt idx="321">
                  <c:v>45575</c:v>
                </c:pt>
                <c:pt idx="322">
                  <c:v>45574</c:v>
                </c:pt>
                <c:pt idx="323">
                  <c:v>45573</c:v>
                </c:pt>
                <c:pt idx="324">
                  <c:v>45572</c:v>
                </c:pt>
                <c:pt idx="325">
                  <c:v>45569</c:v>
                </c:pt>
                <c:pt idx="326">
                  <c:v>45568</c:v>
                </c:pt>
                <c:pt idx="327">
                  <c:v>45567</c:v>
                </c:pt>
                <c:pt idx="328">
                  <c:v>45566</c:v>
                </c:pt>
                <c:pt idx="329">
                  <c:v>45565</c:v>
                </c:pt>
                <c:pt idx="330">
                  <c:v>45562</c:v>
                </c:pt>
                <c:pt idx="331">
                  <c:v>45561</c:v>
                </c:pt>
                <c:pt idx="332">
                  <c:v>45560</c:v>
                </c:pt>
                <c:pt idx="333">
                  <c:v>45559</c:v>
                </c:pt>
                <c:pt idx="334">
                  <c:v>45558</c:v>
                </c:pt>
                <c:pt idx="335">
                  <c:v>45555</c:v>
                </c:pt>
                <c:pt idx="336">
                  <c:v>45554</c:v>
                </c:pt>
                <c:pt idx="337">
                  <c:v>45553</c:v>
                </c:pt>
                <c:pt idx="338">
                  <c:v>45552</c:v>
                </c:pt>
                <c:pt idx="339">
                  <c:v>45551</c:v>
                </c:pt>
                <c:pt idx="340">
                  <c:v>45548</c:v>
                </c:pt>
                <c:pt idx="341">
                  <c:v>45547</c:v>
                </c:pt>
                <c:pt idx="342">
                  <c:v>45546</c:v>
                </c:pt>
                <c:pt idx="343">
                  <c:v>45545</c:v>
                </c:pt>
                <c:pt idx="344">
                  <c:v>45544</c:v>
                </c:pt>
                <c:pt idx="345">
                  <c:v>45541</c:v>
                </c:pt>
                <c:pt idx="346">
                  <c:v>45540</c:v>
                </c:pt>
                <c:pt idx="347">
                  <c:v>45539</c:v>
                </c:pt>
                <c:pt idx="348">
                  <c:v>45538</c:v>
                </c:pt>
                <c:pt idx="349">
                  <c:v>45534</c:v>
                </c:pt>
                <c:pt idx="350">
                  <c:v>45533</c:v>
                </c:pt>
                <c:pt idx="351">
                  <c:v>45532</c:v>
                </c:pt>
                <c:pt idx="352">
                  <c:v>45531</c:v>
                </c:pt>
                <c:pt idx="353">
                  <c:v>45530</c:v>
                </c:pt>
                <c:pt idx="354">
                  <c:v>45527</c:v>
                </c:pt>
                <c:pt idx="355">
                  <c:v>45526</c:v>
                </c:pt>
                <c:pt idx="356">
                  <c:v>45525</c:v>
                </c:pt>
                <c:pt idx="357">
                  <c:v>45524</c:v>
                </c:pt>
                <c:pt idx="358">
                  <c:v>45523</c:v>
                </c:pt>
                <c:pt idx="359">
                  <c:v>45520</c:v>
                </c:pt>
                <c:pt idx="360">
                  <c:v>45519</c:v>
                </c:pt>
                <c:pt idx="361">
                  <c:v>45518</c:v>
                </c:pt>
                <c:pt idx="362">
                  <c:v>45517</c:v>
                </c:pt>
                <c:pt idx="363">
                  <c:v>45516</c:v>
                </c:pt>
                <c:pt idx="364">
                  <c:v>45513</c:v>
                </c:pt>
                <c:pt idx="365">
                  <c:v>45512</c:v>
                </c:pt>
                <c:pt idx="366">
                  <c:v>45511</c:v>
                </c:pt>
                <c:pt idx="367">
                  <c:v>45510</c:v>
                </c:pt>
                <c:pt idx="368">
                  <c:v>45509</c:v>
                </c:pt>
                <c:pt idx="369">
                  <c:v>45506</c:v>
                </c:pt>
                <c:pt idx="370">
                  <c:v>45505</c:v>
                </c:pt>
                <c:pt idx="371">
                  <c:v>45504</c:v>
                </c:pt>
                <c:pt idx="372">
                  <c:v>45503</c:v>
                </c:pt>
                <c:pt idx="373">
                  <c:v>45502</c:v>
                </c:pt>
                <c:pt idx="374">
                  <c:v>45499</c:v>
                </c:pt>
                <c:pt idx="375">
                  <c:v>45498</c:v>
                </c:pt>
                <c:pt idx="376">
                  <c:v>45497</c:v>
                </c:pt>
                <c:pt idx="377">
                  <c:v>45496</c:v>
                </c:pt>
                <c:pt idx="378">
                  <c:v>45495</c:v>
                </c:pt>
                <c:pt idx="379">
                  <c:v>45492</c:v>
                </c:pt>
                <c:pt idx="380">
                  <c:v>45491</c:v>
                </c:pt>
                <c:pt idx="381">
                  <c:v>45490</c:v>
                </c:pt>
                <c:pt idx="382">
                  <c:v>45489</c:v>
                </c:pt>
                <c:pt idx="383">
                  <c:v>45488</c:v>
                </c:pt>
                <c:pt idx="384">
                  <c:v>45485</c:v>
                </c:pt>
                <c:pt idx="385">
                  <c:v>45484</c:v>
                </c:pt>
                <c:pt idx="386">
                  <c:v>45483</c:v>
                </c:pt>
                <c:pt idx="387">
                  <c:v>45482</c:v>
                </c:pt>
                <c:pt idx="388">
                  <c:v>45481</c:v>
                </c:pt>
                <c:pt idx="389">
                  <c:v>45478</c:v>
                </c:pt>
                <c:pt idx="390">
                  <c:v>45476</c:v>
                </c:pt>
                <c:pt idx="391">
                  <c:v>45475</c:v>
                </c:pt>
                <c:pt idx="392">
                  <c:v>45474</c:v>
                </c:pt>
                <c:pt idx="393">
                  <c:v>45471</c:v>
                </c:pt>
                <c:pt idx="394">
                  <c:v>45470</c:v>
                </c:pt>
                <c:pt idx="395">
                  <c:v>45469</c:v>
                </c:pt>
                <c:pt idx="396">
                  <c:v>45468</c:v>
                </c:pt>
                <c:pt idx="397">
                  <c:v>45467</c:v>
                </c:pt>
                <c:pt idx="398">
                  <c:v>45464</c:v>
                </c:pt>
                <c:pt idx="399">
                  <c:v>45463</c:v>
                </c:pt>
                <c:pt idx="400">
                  <c:v>45461</c:v>
                </c:pt>
                <c:pt idx="401">
                  <c:v>45460</c:v>
                </c:pt>
                <c:pt idx="402">
                  <c:v>45457</c:v>
                </c:pt>
                <c:pt idx="403">
                  <c:v>45456</c:v>
                </c:pt>
                <c:pt idx="404">
                  <c:v>45455</c:v>
                </c:pt>
                <c:pt idx="405">
                  <c:v>45454</c:v>
                </c:pt>
                <c:pt idx="406">
                  <c:v>45453</c:v>
                </c:pt>
                <c:pt idx="407">
                  <c:v>45450</c:v>
                </c:pt>
                <c:pt idx="408">
                  <c:v>45449</c:v>
                </c:pt>
                <c:pt idx="409">
                  <c:v>45448</c:v>
                </c:pt>
                <c:pt idx="410">
                  <c:v>45447</c:v>
                </c:pt>
                <c:pt idx="411">
                  <c:v>45446</c:v>
                </c:pt>
                <c:pt idx="412">
                  <c:v>45443</c:v>
                </c:pt>
                <c:pt idx="413">
                  <c:v>45442</c:v>
                </c:pt>
                <c:pt idx="414">
                  <c:v>45441</c:v>
                </c:pt>
                <c:pt idx="415">
                  <c:v>45440</c:v>
                </c:pt>
                <c:pt idx="416">
                  <c:v>45436</c:v>
                </c:pt>
                <c:pt idx="417">
                  <c:v>45435</c:v>
                </c:pt>
                <c:pt idx="418">
                  <c:v>45434</c:v>
                </c:pt>
                <c:pt idx="419">
                  <c:v>45433</c:v>
                </c:pt>
                <c:pt idx="420">
                  <c:v>45432</c:v>
                </c:pt>
                <c:pt idx="421">
                  <c:v>45429</c:v>
                </c:pt>
                <c:pt idx="422">
                  <c:v>45428</c:v>
                </c:pt>
                <c:pt idx="423">
                  <c:v>45427</c:v>
                </c:pt>
                <c:pt idx="424">
                  <c:v>45426</c:v>
                </c:pt>
                <c:pt idx="425">
                  <c:v>45425</c:v>
                </c:pt>
                <c:pt idx="426">
                  <c:v>45422</c:v>
                </c:pt>
                <c:pt idx="427">
                  <c:v>45421</c:v>
                </c:pt>
                <c:pt idx="428">
                  <c:v>45420</c:v>
                </c:pt>
                <c:pt idx="429">
                  <c:v>45419</c:v>
                </c:pt>
                <c:pt idx="430">
                  <c:v>45418</c:v>
                </c:pt>
                <c:pt idx="431">
                  <c:v>45415</c:v>
                </c:pt>
                <c:pt idx="432">
                  <c:v>45414</c:v>
                </c:pt>
                <c:pt idx="433">
                  <c:v>45413</c:v>
                </c:pt>
                <c:pt idx="434">
                  <c:v>45412</c:v>
                </c:pt>
                <c:pt idx="435">
                  <c:v>45411</c:v>
                </c:pt>
                <c:pt idx="436">
                  <c:v>45408</c:v>
                </c:pt>
                <c:pt idx="437">
                  <c:v>45407</c:v>
                </c:pt>
                <c:pt idx="438">
                  <c:v>45406</c:v>
                </c:pt>
                <c:pt idx="439">
                  <c:v>45405</c:v>
                </c:pt>
                <c:pt idx="440">
                  <c:v>45404</c:v>
                </c:pt>
                <c:pt idx="441">
                  <c:v>45401</c:v>
                </c:pt>
                <c:pt idx="442">
                  <c:v>45400</c:v>
                </c:pt>
                <c:pt idx="443">
                  <c:v>45399</c:v>
                </c:pt>
                <c:pt idx="444">
                  <c:v>45398</c:v>
                </c:pt>
                <c:pt idx="445">
                  <c:v>45397</c:v>
                </c:pt>
                <c:pt idx="446">
                  <c:v>45394</c:v>
                </c:pt>
                <c:pt idx="447">
                  <c:v>45393</c:v>
                </c:pt>
                <c:pt idx="448">
                  <c:v>45392</c:v>
                </c:pt>
                <c:pt idx="449">
                  <c:v>45391</c:v>
                </c:pt>
                <c:pt idx="450">
                  <c:v>45390</c:v>
                </c:pt>
                <c:pt idx="451">
                  <c:v>45387</c:v>
                </c:pt>
                <c:pt idx="452">
                  <c:v>45386</c:v>
                </c:pt>
                <c:pt idx="453">
                  <c:v>45385</c:v>
                </c:pt>
                <c:pt idx="454">
                  <c:v>45384</c:v>
                </c:pt>
                <c:pt idx="455">
                  <c:v>45383</c:v>
                </c:pt>
                <c:pt idx="456">
                  <c:v>45379</c:v>
                </c:pt>
                <c:pt idx="457">
                  <c:v>45378</c:v>
                </c:pt>
                <c:pt idx="458">
                  <c:v>45377</c:v>
                </c:pt>
                <c:pt idx="459">
                  <c:v>45376</c:v>
                </c:pt>
                <c:pt idx="460">
                  <c:v>45373</c:v>
                </c:pt>
                <c:pt idx="461">
                  <c:v>45372</c:v>
                </c:pt>
                <c:pt idx="462">
                  <c:v>45371</c:v>
                </c:pt>
                <c:pt idx="463">
                  <c:v>45370</c:v>
                </c:pt>
                <c:pt idx="464">
                  <c:v>45369</c:v>
                </c:pt>
                <c:pt idx="465">
                  <c:v>45366</c:v>
                </c:pt>
                <c:pt idx="466">
                  <c:v>45365</c:v>
                </c:pt>
                <c:pt idx="467">
                  <c:v>45364</c:v>
                </c:pt>
                <c:pt idx="468">
                  <c:v>45363</c:v>
                </c:pt>
                <c:pt idx="469">
                  <c:v>45362</c:v>
                </c:pt>
                <c:pt idx="470">
                  <c:v>45359</c:v>
                </c:pt>
                <c:pt idx="471">
                  <c:v>45358</c:v>
                </c:pt>
                <c:pt idx="472">
                  <c:v>45357</c:v>
                </c:pt>
                <c:pt idx="473">
                  <c:v>45356</c:v>
                </c:pt>
                <c:pt idx="474">
                  <c:v>45355</c:v>
                </c:pt>
                <c:pt idx="475">
                  <c:v>45352</c:v>
                </c:pt>
                <c:pt idx="476">
                  <c:v>45351</c:v>
                </c:pt>
                <c:pt idx="477">
                  <c:v>45350</c:v>
                </c:pt>
                <c:pt idx="478">
                  <c:v>45349</c:v>
                </c:pt>
                <c:pt idx="479">
                  <c:v>45348</c:v>
                </c:pt>
                <c:pt idx="480">
                  <c:v>45345</c:v>
                </c:pt>
                <c:pt idx="481">
                  <c:v>45344</c:v>
                </c:pt>
                <c:pt idx="482">
                  <c:v>45343</c:v>
                </c:pt>
                <c:pt idx="483">
                  <c:v>45342</c:v>
                </c:pt>
                <c:pt idx="484">
                  <c:v>45338</c:v>
                </c:pt>
                <c:pt idx="485">
                  <c:v>45337</c:v>
                </c:pt>
                <c:pt idx="486">
                  <c:v>45336</c:v>
                </c:pt>
                <c:pt idx="487">
                  <c:v>45335</c:v>
                </c:pt>
                <c:pt idx="488">
                  <c:v>45334</c:v>
                </c:pt>
                <c:pt idx="489">
                  <c:v>45331</c:v>
                </c:pt>
                <c:pt idx="490">
                  <c:v>45330</c:v>
                </c:pt>
                <c:pt idx="491">
                  <c:v>45329</c:v>
                </c:pt>
                <c:pt idx="492">
                  <c:v>45328</c:v>
                </c:pt>
                <c:pt idx="493">
                  <c:v>45327</c:v>
                </c:pt>
                <c:pt idx="494">
                  <c:v>45324</c:v>
                </c:pt>
                <c:pt idx="495">
                  <c:v>45323</c:v>
                </c:pt>
                <c:pt idx="496">
                  <c:v>45322</c:v>
                </c:pt>
                <c:pt idx="497">
                  <c:v>45321</c:v>
                </c:pt>
                <c:pt idx="498">
                  <c:v>45320</c:v>
                </c:pt>
                <c:pt idx="499">
                  <c:v>45317</c:v>
                </c:pt>
                <c:pt idx="500">
                  <c:v>45316</c:v>
                </c:pt>
                <c:pt idx="501">
                  <c:v>45315</c:v>
                </c:pt>
                <c:pt idx="502">
                  <c:v>45314</c:v>
                </c:pt>
                <c:pt idx="503">
                  <c:v>45313</c:v>
                </c:pt>
                <c:pt idx="504">
                  <c:v>45310</c:v>
                </c:pt>
                <c:pt idx="505">
                  <c:v>45309</c:v>
                </c:pt>
                <c:pt idx="506">
                  <c:v>45308</c:v>
                </c:pt>
                <c:pt idx="507">
                  <c:v>45307</c:v>
                </c:pt>
                <c:pt idx="508">
                  <c:v>45303</c:v>
                </c:pt>
                <c:pt idx="509">
                  <c:v>45302</c:v>
                </c:pt>
                <c:pt idx="510">
                  <c:v>45301</c:v>
                </c:pt>
                <c:pt idx="511">
                  <c:v>45300</c:v>
                </c:pt>
                <c:pt idx="512">
                  <c:v>45299</c:v>
                </c:pt>
                <c:pt idx="513">
                  <c:v>45296</c:v>
                </c:pt>
                <c:pt idx="514">
                  <c:v>45295</c:v>
                </c:pt>
                <c:pt idx="515">
                  <c:v>45294</c:v>
                </c:pt>
                <c:pt idx="516">
                  <c:v>45293</c:v>
                </c:pt>
                <c:pt idx="517">
                  <c:v>45289</c:v>
                </c:pt>
                <c:pt idx="518">
                  <c:v>45288</c:v>
                </c:pt>
                <c:pt idx="519">
                  <c:v>45287</c:v>
                </c:pt>
                <c:pt idx="520">
                  <c:v>45286</c:v>
                </c:pt>
                <c:pt idx="521">
                  <c:v>45282</c:v>
                </c:pt>
                <c:pt idx="522">
                  <c:v>45281</c:v>
                </c:pt>
                <c:pt idx="523">
                  <c:v>45280</c:v>
                </c:pt>
                <c:pt idx="524">
                  <c:v>45279</c:v>
                </c:pt>
                <c:pt idx="525">
                  <c:v>45278</c:v>
                </c:pt>
                <c:pt idx="526">
                  <c:v>45275</c:v>
                </c:pt>
                <c:pt idx="527">
                  <c:v>45274</c:v>
                </c:pt>
                <c:pt idx="528">
                  <c:v>45273</c:v>
                </c:pt>
                <c:pt idx="529">
                  <c:v>45272</c:v>
                </c:pt>
                <c:pt idx="530">
                  <c:v>45271</c:v>
                </c:pt>
                <c:pt idx="531">
                  <c:v>45268</c:v>
                </c:pt>
                <c:pt idx="532">
                  <c:v>45267</c:v>
                </c:pt>
                <c:pt idx="533">
                  <c:v>45266</c:v>
                </c:pt>
                <c:pt idx="534">
                  <c:v>45265</c:v>
                </c:pt>
                <c:pt idx="535">
                  <c:v>45264</c:v>
                </c:pt>
                <c:pt idx="536">
                  <c:v>45261</c:v>
                </c:pt>
                <c:pt idx="537">
                  <c:v>45260</c:v>
                </c:pt>
                <c:pt idx="538">
                  <c:v>45259</c:v>
                </c:pt>
                <c:pt idx="539">
                  <c:v>45258</c:v>
                </c:pt>
                <c:pt idx="540">
                  <c:v>45257</c:v>
                </c:pt>
                <c:pt idx="541">
                  <c:v>45254</c:v>
                </c:pt>
                <c:pt idx="542">
                  <c:v>45252</c:v>
                </c:pt>
                <c:pt idx="543">
                  <c:v>45251</c:v>
                </c:pt>
                <c:pt idx="544">
                  <c:v>45250</c:v>
                </c:pt>
                <c:pt idx="545">
                  <c:v>45247</c:v>
                </c:pt>
                <c:pt idx="546">
                  <c:v>45246</c:v>
                </c:pt>
                <c:pt idx="547">
                  <c:v>45245</c:v>
                </c:pt>
                <c:pt idx="548">
                  <c:v>45244</c:v>
                </c:pt>
                <c:pt idx="549">
                  <c:v>45243</c:v>
                </c:pt>
                <c:pt idx="550">
                  <c:v>45240</c:v>
                </c:pt>
                <c:pt idx="551">
                  <c:v>45239</c:v>
                </c:pt>
                <c:pt idx="552">
                  <c:v>45238</c:v>
                </c:pt>
                <c:pt idx="553">
                  <c:v>45237</c:v>
                </c:pt>
                <c:pt idx="554">
                  <c:v>45236</c:v>
                </c:pt>
                <c:pt idx="555">
                  <c:v>45233</c:v>
                </c:pt>
                <c:pt idx="556">
                  <c:v>45232</c:v>
                </c:pt>
                <c:pt idx="557">
                  <c:v>45231</c:v>
                </c:pt>
                <c:pt idx="558">
                  <c:v>45230</c:v>
                </c:pt>
                <c:pt idx="559">
                  <c:v>45229</c:v>
                </c:pt>
                <c:pt idx="560">
                  <c:v>45226</c:v>
                </c:pt>
                <c:pt idx="561">
                  <c:v>45225</c:v>
                </c:pt>
                <c:pt idx="562">
                  <c:v>45224</c:v>
                </c:pt>
                <c:pt idx="563">
                  <c:v>45223</c:v>
                </c:pt>
                <c:pt idx="564">
                  <c:v>45222</c:v>
                </c:pt>
                <c:pt idx="565">
                  <c:v>45219</c:v>
                </c:pt>
                <c:pt idx="566">
                  <c:v>45218</c:v>
                </c:pt>
                <c:pt idx="567">
                  <c:v>45217</c:v>
                </c:pt>
                <c:pt idx="568">
                  <c:v>45216</c:v>
                </c:pt>
                <c:pt idx="569">
                  <c:v>45215</c:v>
                </c:pt>
                <c:pt idx="570">
                  <c:v>45212</c:v>
                </c:pt>
                <c:pt idx="571">
                  <c:v>45211</c:v>
                </c:pt>
                <c:pt idx="572">
                  <c:v>45210</c:v>
                </c:pt>
                <c:pt idx="573">
                  <c:v>45209</c:v>
                </c:pt>
                <c:pt idx="574">
                  <c:v>45208</c:v>
                </c:pt>
                <c:pt idx="575">
                  <c:v>45205</c:v>
                </c:pt>
                <c:pt idx="576">
                  <c:v>45204</c:v>
                </c:pt>
                <c:pt idx="577">
                  <c:v>45203</c:v>
                </c:pt>
                <c:pt idx="578">
                  <c:v>45202</c:v>
                </c:pt>
                <c:pt idx="579">
                  <c:v>45201</c:v>
                </c:pt>
                <c:pt idx="580">
                  <c:v>45198</c:v>
                </c:pt>
                <c:pt idx="581">
                  <c:v>45197</c:v>
                </c:pt>
                <c:pt idx="582">
                  <c:v>45196</c:v>
                </c:pt>
                <c:pt idx="583">
                  <c:v>45195</c:v>
                </c:pt>
                <c:pt idx="584">
                  <c:v>45194</c:v>
                </c:pt>
                <c:pt idx="585">
                  <c:v>45191</c:v>
                </c:pt>
                <c:pt idx="586">
                  <c:v>45190</c:v>
                </c:pt>
                <c:pt idx="587">
                  <c:v>45189</c:v>
                </c:pt>
                <c:pt idx="588">
                  <c:v>45188</c:v>
                </c:pt>
                <c:pt idx="589">
                  <c:v>45187</c:v>
                </c:pt>
                <c:pt idx="590">
                  <c:v>45184</c:v>
                </c:pt>
                <c:pt idx="591">
                  <c:v>45183</c:v>
                </c:pt>
                <c:pt idx="592">
                  <c:v>45182</c:v>
                </c:pt>
                <c:pt idx="593">
                  <c:v>45181</c:v>
                </c:pt>
                <c:pt idx="594">
                  <c:v>45180</c:v>
                </c:pt>
                <c:pt idx="595">
                  <c:v>45177</c:v>
                </c:pt>
                <c:pt idx="596">
                  <c:v>45176</c:v>
                </c:pt>
                <c:pt idx="597">
                  <c:v>45175</c:v>
                </c:pt>
                <c:pt idx="598">
                  <c:v>45174</c:v>
                </c:pt>
                <c:pt idx="599">
                  <c:v>45170</c:v>
                </c:pt>
                <c:pt idx="600">
                  <c:v>45169</c:v>
                </c:pt>
                <c:pt idx="601">
                  <c:v>45168</c:v>
                </c:pt>
                <c:pt idx="602">
                  <c:v>45167</c:v>
                </c:pt>
                <c:pt idx="603">
                  <c:v>45166</c:v>
                </c:pt>
                <c:pt idx="604">
                  <c:v>45163</c:v>
                </c:pt>
                <c:pt idx="605">
                  <c:v>45162</c:v>
                </c:pt>
                <c:pt idx="606">
                  <c:v>45161</c:v>
                </c:pt>
                <c:pt idx="607">
                  <c:v>45160</c:v>
                </c:pt>
                <c:pt idx="608">
                  <c:v>45159</c:v>
                </c:pt>
                <c:pt idx="609">
                  <c:v>45156</c:v>
                </c:pt>
                <c:pt idx="610">
                  <c:v>45155</c:v>
                </c:pt>
                <c:pt idx="611">
                  <c:v>45154</c:v>
                </c:pt>
                <c:pt idx="612">
                  <c:v>45153</c:v>
                </c:pt>
                <c:pt idx="613">
                  <c:v>45152</c:v>
                </c:pt>
                <c:pt idx="614">
                  <c:v>45149</c:v>
                </c:pt>
                <c:pt idx="615">
                  <c:v>45148</c:v>
                </c:pt>
                <c:pt idx="616">
                  <c:v>45147</c:v>
                </c:pt>
                <c:pt idx="617">
                  <c:v>45146</c:v>
                </c:pt>
                <c:pt idx="618">
                  <c:v>45145</c:v>
                </c:pt>
                <c:pt idx="619">
                  <c:v>45142</c:v>
                </c:pt>
                <c:pt idx="620">
                  <c:v>45141</c:v>
                </c:pt>
                <c:pt idx="621">
                  <c:v>45140</c:v>
                </c:pt>
                <c:pt idx="622">
                  <c:v>45139</c:v>
                </c:pt>
                <c:pt idx="623">
                  <c:v>45138</c:v>
                </c:pt>
                <c:pt idx="624">
                  <c:v>45135</c:v>
                </c:pt>
                <c:pt idx="625">
                  <c:v>45134</c:v>
                </c:pt>
                <c:pt idx="626">
                  <c:v>45133</c:v>
                </c:pt>
                <c:pt idx="627">
                  <c:v>45132</c:v>
                </c:pt>
                <c:pt idx="628">
                  <c:v>45131</c:v>
                </c:pt>
                <c:pt idx="629">
                  <c:v>45128</c:v>
                </c:pt>
                <c:pt idx="630">
                  <c:v>45127</c:v>
                </c:pt>
                <c:pt idx="631">
                  <c:v>45126</c:v>
                </c:pt>
                <c:pt idx="632">
                  <c:v>45125</c:v>
                </c:pt>
                <c:pt idx="633">
                  <c:v>45124</c:v>
                </c:pt>
                <c:pt idx="634">
                  <c:v>45121</c:v>
                </c:pt>
                <c:pt idx="635">
                  <c:v>45120</c:v>
                </c:pt>
                <c:pt idx="636">
                  <c:v>45119</c:v>
                </c:pt>
                <c:pt idx="637">
                  <c:v>45118</c:v>
                </c:pt>
                <c:pt idx="638">
                  <c:v>45117</c:v>
                </c:pt>
                <c:pt idx="639">
                  <c:v>45114</c:v>
                </c:pt>
                <c:pt idx="640">
                  <c:v>45113</c:v>
                </c:pt>
                <c:pt idx="641">
                  <c:v>45112</c:v>
                </c:pt>
                <c:pt idx="642">
                  <c:v>45110</c:v>
                </c:pt>
                <c:pt idx="643">
                  <c:v>45107</c:v>
                </c:pt>
                <c:pt idx="644">
                  <c:v>45106</c:v>
                </c:pt>
                <c:pt idx="645">
                  <c:v>45105</c:v>
                </c:pt>
                <c:pt idx="646">
                  <c:v>45104</c:v>
                </c:pt>
                <c:pt idx="647">
                  <c:v>45103</c:v>
                </c:pt>
                <c:pt idx="648">
                  <c:v>45100</c:v>
                </c:pt>
                <c:pt idx="649">
                  <c:v>45099</c:v>
                </c:pt>
                <c:pt idx="650">
                  <c:v>45098</c:v>
                </c:pt>
                <c:pt idx="651">
                  <c:v>45097</c:v>
                </c:pt>
                <c:pt idx="652">
                  <c:v>45093</c:v>
                </c:pt>
                <c:pt idx="653">
                  <c:v>45092</c:v>
                </c:pt>
                <c:pt idx="654">
                  <c:v>45091</c:v>
                </c:pt>
                <c:pt idx="655">
                  <c:v>45090</c:v>
                </c:pt>
                <c:pt idx="656">
                  <c:v>45089</c:v>
                </c:pt>
                <c:pt idx="657">
                  <c:v>45086</c:v>
                </c:pt>
                <c:pt idx="658">
                  <c:v>45085</c:v>
                </c:pt>
                <c:pt idx="659">
                  <c:v>45084</c:v>
                </c:pt>
                <c:pt idx="660">
                  <c:v>45083</c:v>
                </c:pt>
                <c:pt idx="661">
                  <c:v>45082</c:v>
                </c:pt>
                <c:pt idx="662">
                  <c:v>45079</c:v>
                </c:pt>
                <c:pt idx="663">
                  <c:v>45078</c:v>
                </c:pt>
                <c:pt idx="664">
                  <c:v>45077</c:v>
                </c:pt>
                <c:pt idx="665">
                  <c:v>45076</c:v>
                </c:pt>
                <c:pt idx="666">
                  <c:v>45072</c:v>
                </c:pt>
                <c:pt idx="667">
                  <c:v>45071</c:v>
                </c:pt>
                <c:pt idx="668">
                  <c:v>45070</c:v>
                </c:pt>
                <c:pt idx="669">
                  <c:v>45069</c:v>
                </c:pt>
                <c:pt idx="670">
                  <c:v>45068</c:v>
                </c:pt>
                <c:pt idx="671">
                  <c:v>45065</c:v>
                </c:pt>
                <c:pt idx="672">
                  <c:v>45064</c:v>
                </c:pt>
                <c:pt idx="673">
                  <c:v>45063</c:v>
                </c:pt>
                <c:pt idx="674">
                  <c:v>45062</c:v>
                </c:pt>
                <c:pt idx="675">
                  <c:v>45061</c:v>
                </c:pt>
                <c:pt idx="676">
                  <c:v>45058</c:v>
                </c:pt>
                <c:pt idx="677">
                  <c:v>45057</c:v>
                </c:pt>
                <c:pt idx="678">
                  <c:v>45056</c:v>
                </c:pt>
                <c:pt idx="679">
                  <c:v>45055</c:v>
                </c:pt>
                <c:pt idx="680">
                  <c:v>45054</c:v>
                </c:pt>
                <c:pt idx="681">
                  <c:v>45051</c:v>
                </c:pt>
                <c:pt idx="682">
                  <c:v>45050</c:v>
                </c:pt>
                <c:pt idx="683">
                  <c:v>45049</c:v>
                </c:pt>
                <c:pt idx="684">
                  <c:v>45048</c:v>
                </c:pt>
                <c:pt idx="685">
                  <c:v>45047</c:v>
                </c:pt>
                <c:pt idx="686">
                  <c:v>45044</c:v>
                </c:pt>
                <c:pt idx="687">
                  <c:v>45043</c:v>
                </c:pt>
                <c:pt idx="688">
                  <c:v>45042</c:v>
                </c:pt>
                <c:pt idx="689">
                  <c:v>45041</c:v>
                </c:pt>
                <c:pt idx="690">
                  <c:v>45040</c:v>
                </c:pt>
                <c:pt idx="691">
                  <c:v>45037</c:v>
                </c:pt>
                <c:pt idx="692">
                  <c:v>45036</c:v>
                </c:pt>
                <c:pt idx="693">
                  <c:v>45035</c:v>
                </c:pt>
                <c:pt idx="694">
                  <c:v>45034</c:v>
                </c:pt>
                <c:pt idx="695">
                  <c:v>45033</c:v>
                </c:pt>
                <c:pt idx="696">
                  <c:v>45030</c:v>
                </c:pt>
                <c:pt idx="697">
                  <c:v>45029</c:v>
                </c:pt>
                <c:pt idx="698">
                  <c:v>45028</c:v>
                </c:pt>
                <c:pt idx="699">
                  <c:v>45027</c:v>
                </c:pt>
                <c:pt idx="700">
                  <c:v>45026</c:v>
                </c:pt>
                <c:pt idx="701">
                  <c:v>45022</c:v>
                </c:pt>
                <c:pt idx="702">
                  <c:v>45021</c:v>
                </c:pt>
                <c:pt idx="703">
                  <c:v>45020</c:v>
                </c:pt>
                <c:pt idx="704">
                  <c:v>45019</c:v>
                </c:pt>
                <c:pt idx="705">
                  <c:v>45016</c:v>
                </c:pt>
                <c:pt idx="706">
                  <c:v>45015</c:v>
                </c:pt>
                <c:pt idx="707">
                  <c:v>45014</c:v>
                </c:pt>
                <c:pt idx="708">
                  <c:v>45013</c:v>
                </c:pt>
                <c:pt idx="709">
                  <c:v>45012</c:v>
                </c:pt>
                <c:pt idx="710">
                  <c:v>45009</c:v>
                </c:pt>
                <c:pt idx="711">
                  <c:v>45008</c:v>
                </c:pt>
                <c:pt idx="712">
                  <c:v>45007</c:v>
                </c:pt>
                <c:pt idx="713">
                  <c:v>45006</c:v>
                </c:pt>
                <c:pt idx="714">
                  <c:v>45005</c:v>
                </c:pt>
                <c:pt idx="715">
                  <c:v>45002</c:v>
                </c:pt>
                <c:pt idx="716">
                  <c:v>45001</c:v>
                </c:pt>
                <c:pt idx="717">
                  <c:v>45000</c:v>
                </c:pt>
                <c:pt idx="718">
                  <c:v>44999</c:v>
                </c:pt>
                <c:pt idx="719">
                  <c:v>44998</c:v>
                </c:pt>
                <c:pt idx="720">
                  <c:v>44995</c:v>
                </c:pt>
                <c:pt idx="721">
                  <c:v>44994</c:v>
                </c:pt>
                <c:pt idx="722">
                  <c:v>44993</c:v>
                </c:pt>
                <c:pt idx="723">
                  <c:v>44992</c:v>
                </c:pt>
                <c:pt idx="724">
                  <c:v>44991</c:v>
                </c:pt>
                <c:pt idx="725">
                  <c:v>44988</c:v>
                </c:pt>
                <c:pt idx="726">
                  <c:v>44987</c:v>
                </c:pt>
                <c:pt idx="727">
                  <c:v>44986</c:v>
                </c:pt>
                <c:pt idx="728">
                  <c:v>44985</c:v>
                </c:pt>
                <c:pt idx="729">
                  <c:v>44984</c:v>
                </c:pt>
                <c:pt idx="730">
                  <c:v>44981</c:v>
                </c:pt>
                <c:pt idx="731">
                  <c:v>44980</c:v>
                </c:pt>
                <c:pt idx="732">
                  <c:v>44979</c:v>
                </c:pt>
                <c:pt idx="733">
                  <c:v>44978</c:v>
                </c:pt>
                <c:pt idx="734">
                  <c:v>44974</c:v>
                </c:pt>
                <c:pt idx="735">
                  <c:v>44973</c:v>
                </c:pt>
                <c:pt idx="736">
                  <c:v>44972</c:v>
                </c:pt>
                <c:pt idx="737">
                  <c:v>44971</c:v>
                </c:pt>
                <c:pt idx="738">
                  <c:v>44970</c:v>
                </c:pt>
                <c:pt idx="739">
                  <c:v>44967</c:v>
                </c:pt>
                <c:pt idx="740">
                  <c:v>44966</c:v>
                </c:pt>
                <c:pt idx="741">
                  <c:v>44965</c:v>
                </c:pt>
                <c:pt idx="742">
                  <c:v>44964</c:v>
                </c:pt>
                <c:pt idx="743">
                  <c:v>44963</c:v>
                </c:pt>
                <c:pt idx="744">
                  <c:v>44960</c:v>
                </c:pt>
                <c:pt idx="745">
                  <c:v>44959</c:v>
                </c:pt>
                <c:pt idx="746">
                  <c:v>44958</c:v>
                </c:pt>
                <c:pt idx="747">
                  <c:v>44957</c:v>
                </c:pt>
                <c:pt idx="748">
                  <c:v>44956</c:v>
                </c:pt>
                <c:pt idx="749">
                  <c:v>44953</c:v>
                </c:pt>
                <c:pt idx="750">
                  <c:v>44952</c:v>
                </c:pt>
                <c:pt idx="751">
                  <c:v>44951</c:v>
                </c:pt>
                <c:pt idx="752">
                  <c:v>44950</c:v>
                </c:pt>
                <c:pt idx="753">
                  <c:v>44949</c:v>
                </c:pt>
                <c:pt idx="754">
                  <c:v>44946</c:v>
                </c:pt>
                <c:pt idx="755">
                  <c:v>44945</c:v>
                </c:pt>
                <c:pt idx="756">
                  <c:v>44944</c:v>
                </c:pt>
                <c:pt idx="757">
                  <c:v>44943</c:v>
                </c:pt>
                <c:pt idx="758">
                  <c:v>44939</c:v>
                </c:pt>
                <c:pt idx="759">
                  <c:v>44938</c:v>
                </c:pt>
                <c:pt idx="760">
                  <c:v>44937</c:v>
                </c:pt>
                <c:pt idx="761">
                  <c:v>44936</c:v>
                </c:pt>
                <c:pt idx="762">
                  <c:v>44935</c:v>
                </c:pt>
                <c:pt idx="763">
                  <c:v>44932</c:v>
                </c:pt>
                <c:pt idx="764">
                  <c:v>44931</c:v>
                </c:pt>
                <c:pt idx="765">
                  <c:v>44930</c:v>
                </c:pt>
                <c:pt idx="766">
                  <c:v>44929</c:v>
                </c:pt>
                <c:pt idx="767">
                  <c:v>44925</c:v>
                </c:pt>
                <c:pt idx="768">
                  <c:v>44924</c:v>
                </c:pt>
                <c:pt idx="769">
                  <c:v>44923</c:v>
                </c:pt>
                <c:pt idx="770">
                  <c:v>44922</c:v>
                </c:pt>
                <c:pt idx="771">
                  <c:v>44918</c:v>
                </c:pt>
                <c:pt idx="772">
                  <c:v>44917</c:v>
                </c:pt>
                <c:pt idx="773">
                  <c:v>44916</c:v>
                </c:pt>
                <c:pt idx="774">
                  <c:v>44915</c:v>
                </c:pt>
                <c:pt idx="775">
                  <c:v>44914</c:v>
                </c:pt>
                <c:pt idx="776">
                  <c:v>44911</c:v>
                </c:pt>
                <c:pt idx="777">
                  <c:v>44910</c:v>
                </c:pt>
                <c:pt idx="778">
                  <c:v>44909</c:v>
                </c:pt>
                <c:pt idx="779">
                  <c:v>44908</c:v>
                </c:pt>
                <c:pt idx="780">
                  <c:v>44907</c:v>
                </c:pt>
                <c:pt idx="781">
                  <c:v>44904</c:v>
                </c:pt>
                <c:pt idx="782">
                  <c:v>44903</c:v>
                </c:pt>
                <c:pt idx="783">
                  <c:v>44902</c:v>
                </c:pt>
                <c:pt idx="784">
                  <c:v>44901</c:v>
                </c:pt>
                <c:pt idx="785">
                  <c:v>44900</c:v>
                </c:pt>
                <c:pt idx="786">
                  <c:v>44897</c:v>
                </c:pt>
                <c:pt idx="787">
                  <c:v>44896</c:v>
                </c:pt>
                <c:pt idx="788">
                  <c:v>44895</c:v>
                </c:pt>
                <c:pt idx="789">
                  <c:v>44894</c:v>
                </c:pt>
                <c:pt idx="790">
                  <c:v>44893</c:v>
                </c:pt>
                <c:pt idx="791">
                  <c:v>44890</c:v>
                </c:pt>
                <c:pt idx="792">
                  <c:v>44888</c:v>
                </c:pt>
                <c:pt idx="793">
                  <c:v>44887</c:v>
                </c:pt>
                <c:pt idx="794">
                  <c:v>44886</c:v>
                </c:pt>
                <c:pt idx="795">
                  <c:v>44883</c:v>
                </c:pt>
                <c:pt idx="796">
                  <c:v>44882</c:v>
                </c:pt>
                <c:pt idx="797">
                  <c:v>44881</c:v>
                </c:pt>
                <c:pt idx="798">
                  <c:v>44880</c:v>
                </c:pt>
                <c:pt idx="799">
                  <c:v>44879</c:v>
                </c:pt>
                <c:pt idx="800">
                  <c:v>44876</c:v>
                </c:pt>
                <c:pt idx="801">
                  <c:v>44875</c:v>
                </c:pt>
                <c:pt idx="802">
                  <c:v>44874</c:v>
                </c:pt>
                <c:pt idx="803">
                  <c:v>44873</c:v>
                </c:pt>
                <c:pt idx="804">
                  <c:v>44872</c:v>
                </c:pt>
                <c:pt idx="805">
                  <c:v>44869</c:v>
                </c:pt>
                <c:pt idx="806">
                  <c:v>44868</c:v>
                </c:pt>
                <c:pt idx="807">
                  <c:v>44867</c:v>
                </c:pt>
                <c:pt idx="808">
                  <c:v>44866</c:v>
                </c:pt>
                <c:pt idx="809">
                  <c:v>44865</c:v>
                </c:pt>
                <c:pt idx="810">
                  <c:v>44862</c:v>
                </c:pt>
                <c:pt idx="811">
                  <c:v>44861</c:v>
                </c:pt>
                <c:pt idx="812">
                  <c:v>44860</c:v>
                </c:pt>
                <c:pt idx="813">
                  <c:v>44859</c:v>
                </c:pt>
                <c:pt idx="814">
                  <c:v>44858</c:v>
                </c:pt>
                <c:pt idx="815">
                  <c:v>44855</c:v>
                </c:pt>
                <c:pt idx="816">
                  <c:v>44854</c:v>
                </c:pt>
                <c:pt idx="817">
                  <c:v>44853</c:v>
                </c:pt>
                <c:pt idx="818">
                  <c:v>44852</c:v>
                </c:pt>
                <c:pt idx="819">
                  <c:v>44851</c:v>
                </c:pt>
                <c:pt idx="820">
                  <c:v>44848</c:v>
                </c:pt>
                <c:pt idx="821">
                  <c:v>44847</c:v>
                </c:pt>
                <c:pt idx="822">
                  <c:v>44846</c:v>
                </c:pt>
                <c:pt idx="823">
                  <c:v>44845</c:v>
                </c:pt>
                <c:pt idx="824">
                  <c:v>44844</c:v>
                </c:pt>
                <c:pt idx="825">
                  <c:v>44841</c:v>
                </c:pt>
                <c:pt idx="826">
                  <c:v>44840</c:v>
                </c:pt>
                <c:pt idx="827">
                  <c:v>44839</c:v>
                </c:pt>
                <c:pt idx="828">
                  <c:v>44838</c:v>
                </c:pt>
                <c:pt idx="829">
                  <c:v>44837</c:v>
                </c:pt>
                <c:pt idx="830">
                  <c:v>44834</c:v>
                </c:pt>
                <c:pt idx="831">
                  <c:v>44833</c:v>
                </c:pt>
                <c:pt idx="832">
                  <c:v>44832</c:v>
                </c:pt>
                <c:pt idx="833">
                  <c:v>44831</c:v>
                </c:pt>
                <c:pt idx="834">
                  <c:v>44830</c:v>
                </c:pt>
                <c:pt idx="835">
                  <c:v>44827</c:v>
                </c:pt>
                <c:pt idx="836">
                  <c:v>44826</c:v>
                </c:pt>
                <c:pt idx="837">
                  <c:v>44825</c:v>
                </c:pt>
                <c:pt idx="838">
                  <c:v>44824</c:v>
                </c:pt>
                <c:pt idx="839">
                  <c:v>44823</c:v>
                </c:pt>
                <c:pt idx="840">
                  <c:v>44820</c:v>
                </c:pt>
                <c:pt idx="841">
                  <c:v>44819</c:v>
                </c:pt>
                <c:pt idx="842">
                  <c:v>44818</c:v>
                </c:pt>
                <c:pt idx="843">
                  <c:v>44817</c:v>
                </c:pt>
                <c:pt idx="844">
                  <c:v>44816</c:v>
                </c:pt>
                <c:pt idx="845">
                  <c:v>44813</c:v>
                </c:pt>
                <c:pt idx="846">
                  <c:v>44812</c:v>
                </c:pt>
                <c:pt idx="847">
                  <c:v>44811</c:v>
                </c:pt>
                <c:pt idx="848">
                  <c:v>44810</c:v>
                </c:pt>
                <c:pt idx="849">
                  <c:v>44806</c:v>
                </c:pt>
                <c:pt idx="850">
                  <c:v>44805</c:v>
                </c:pt>
                <c:pt idx="851">
                  <c:v>44804</c:v>
                </c:pt>
                <c:pt idx="852">
                  <c:v>44803</c:v>
                </c:pt>
                <c:pt idx="853">
                  <c:v>44802</c:v>
                </c:pt>
                <c:pt idx="854">
                  <c:v>44799</c:v>
                </c:pt>
                <c:pt idx="855">
                  <c:v>44798</c:v>
                </c:pt>
                <c:pt idx="856">
                  <c:v>44797</c:v>
                </c:pt>
                <c:pt idx="857">
                  <c:v>44796</c:v>
                </c:pt>
                <c:pt idx="858">
                  <c:v>44795</c:v>
                </c:pt>
                <c:pt idx="859">
                  <c:v>44792</c:v>
                </c:pt>
                <c:pt idx="860">
                  <c:v>44791</c:v>
                </c:pt>
                <c:pt idx="861">
                  <c:v>44790</c:v>
                </c:pt>
                <c:pt idx="862">
                  <c:v>44789</c:v>
                </c:pt>
                <c:pt idx="863">
                  <c:v>44788</c:v>
                </c:pt>
                <c:pt idx="864">
                  <c:v>44785</c:v>
                </c:pt>
                <c:pt idx="865">
                  <c:v>44784</c:v>
                </c:pt>
                <c:pt idx="866">
                  <c:v>44783</c:v>
                </c:pt>
                <c:pt idx="867">
                  <c:v>44782</c:v>
                </c:pt>
                <c:pt idx="868">
                  <c:v>44781</c:v>
                </c:pt>
                <c:pt idx="869">
                  <c:v>44778</c:v>
                </c:pt>
                <c:pt idx="870">
                  <c:v>44777</c:v>
                </c:pt>
                <c:pt idx="871">
                  <c:v>44776</c:v>
                </c:pt>
                <c:pt idx="872">
                  <c:v>44775</c:v>
                </c:pt>
                <c:pt idx="873">
                  <c:v>44774</c:v>
                </c:pt>
                <c:pt idx="874">
                  <c:v>44771</c:v>
                </c:pt>
                <c:pt idx="875">
                  <c:v>44770</c:v>
                </c:pt>
                <c:pt idx="876">
                  <c:v>44769</c:v>
                </c:pt>
                <c:pt idx="877">
                  <c:v>44768</c:v>
                </c:pt>
                <c:pt idx="878">
                  <c:v>44767</c:v>
                </c:pt>
                <c:pt idx="879">
                  <c:v>44764</c:v>
                </c:pt>
                <c:pt idx="880">
                  <c:v>44763</c:v>
                </c:pt>
                <c:pt idx="881">
                  <c:v>44762</c:v>
                </c:pt>
                <c:pt idx="882">
                  <c:v>44761</c:v>
                </c:pt>
                <c:pt idx="883">
                  <c:v>44760</c:v>
                </c:pt>
                <c:pt idx="884">
                  <c:v>44757</c:v>
                </c:pt>
                <c:pt idx="885">
                  <c:v>44756</c:v>
                </c:pt>
                <c:pt idx="886">
                  <c:v>44755</c:v>
                </c:pt>
                <c:pt idx="887">
                  <c:v>44754</c:v>
                </c:pt>
                <c:pt idx="888">
                  <c:v>44753</c:v>
                </c:pt>
                <c:pt idx="889">
                  <c:v>44750</c:v>
                </c:pt>
                <c:pt idx="890">
                  <c:v>44749</c:v>
                </c:pt>
                <c:pt idx="891">
                  <c:v>44748</c:v>
                </c:pt>
                <c:pt idx="892">
                  <c:v>44747</c:v>
                </c:pt>
                <c:pt idx="893">
                  <c:v>44743</c:v>
                </c:pt>
                <c:pt idx="894">
                  <c:v>44742</c:v>
                </c:pt>
                <c:pt idx="895">
                  <c:v>44741</c:v>
                </c:pt>
                <c:pt idx="896">
                  <c:v>44740</c:v>
                </c:pt>
                <c:pt idx="897">
                  <c:v>44739</c:v>
                </c:pt>
                <c:pt idx="898">
                  <c:v>44736</c:v>
                </c:pt>
                <c:pt idx="899">
                  <c:v>44735</c:v>
                </c:pt>
                <c:pt idx="900">
                  <c:v>44734</c:v>
                </c:pt>
                <c:pt idx="901">
                  <c:v>44733</c:v>
                </c:pt>
                <c:pt idx="902">
                  <c:v>44729</c:v>
                </c:pt>
                <c:pt idx="903">
                  <c:v>44728</c:v>
                </c:pt>
                <c:pt idx="904">
                  <c:v>44727</c:v>
                </c:pt>
                <c:pt idx="905">
                  <c:v>44726</c:v>
                </c:pt>
                <c:pt idx="906">
                  <c:v>44725</c:v>
                </c:pt>
                <c:pt idx="907">
                  <c:v>44722</c:v>
                </c:pt>
                <c:pt idx="908">
                  <c:v>44721</c:v>
                </c:pt>
                <c:pt idx="909">
                  <c:v>44720</c:v>
                </c:pt>
                <c:pt idx="910">
                  <c:v>44719</c:v>
                </c:pt>
                <c:pt idx="911">
                  <c:v>44718</c:v>
                </c:pt>
                <c:pt idx="912">
                  <c:v>44715</c:v>
                </c:pt>
                <c:pt idx="913">
                  <c:v>44714</c:v>
                </c:pt>
                <c:pt idx="914">
                  <c:v>44713</c:v>
                </c:pt>
                <c:pt idx="915">
                  <c:v>44712</c:v>
                </c:pt>
                <c:pt idx="916">
                  <c:v>44708</c:v>
                </c:pt>
                <c:pt idx="917">
                  <c:v>44707</c:v>
                </c:pt>
                <c:pt idx="918">
                  <c:v>44706</c:v>
                </c:pt>
                <c:pt idx="919">
                  <c:v>44705</c:v>
                </c:pt>
                <c:pt idx="920">
                  <c:v>44704</c:v>
                </c:pt>
                <c:pt idx="921">
                  <c:v>44701</c:v>
                </c:pt>
                <c:pt idx="922">
                  <c:v>44700</c:v>
                </c:pt>
                <c:pt idx="923">
                  <c:v>44699</c:v>
                </c:pt>
                <c:pt idx="924">
                  <c:v>44698</c:v>
                </c:pt>
                <c:pt idx="925">
                  <c:v>44697</c:v>
                </c:pt>
                <c:pt idx="926">
                  <c:v>44694</c:v>
                </c:pt>
                <c:pt idx="927">
                  <c:v>44693</c:v>
                </c:pt>
                <c:pt idx="928">
                  <c:v>44692</c:v>
                </c:pt>
                <c:pt idx="929">
                  <c:v>44691</c:v>
                </c:pt>
                <c:pt idx="930">
                  <c:v>44690</c:v>
                </c:pt>
                <c:pt idx="931">
                  <c:v>44687</c:v>
                </c:pt>
                <c:pt idx="932">
                  <c:v>44686</c:v>
                </c:pt>
                <c:pt idx="933">
                  <c:v>44685</c:v>
                </c:pt>
                <c:pt idx="934">
                  <c:v>44684</c:v>
                </c:pt>
                <c:pt idx="935">
                  <c:v>44683</c:v>
                </c:pt>
                <c:pt idx="936">
                  <c:v>44680</c:v>
                </c:pt>
                <c:pt idx="937">
                  <c:v>44679</c:v>
                </c:pt>
                <c:pt idx="938">
                  <c:v>44678</c:v>
                </c:pt>
                <c:pt idx="939">
                  <c:v>44677</c:v>
                </c:pt>
                <c:pt idx="940">
                  <c:v>44676</c:v>
                </c:pt>
                <c:pt idx="941">
                  <c:v>44673</c:v>
                </c:pt>
                <c:pt idx="942">
                  <c:v>44672</c:v>
                </c:pt>
                <c:pt idx="943">
                  <c:v>44671</c:v>
                </c:pt>
                <c:pt idx="944">
                  <c:v>44670</c:v>
                </c:pt>
                <c:pt idx="945">
                  <c:v>44669</c:v>
                </c:pt>
                <c:pt idx="946">
                  <c:v>44665</c:v>
                </c:pt>
                <c:pt idx="947">
                  <c:v>44664</c:v>
                </c:pt>
                <c:pt idx="948">
                  <c:v>44663</c:v>
                </c:pt>
                <c:pt idx="949">
                  <c:v>44662</c:v>
                </c:pt>
                <c:pt idx="950">
                  <c:v>44659</c:v>
                </c:pt>
                <c:pt idx="951">
                  <c:v>44658</c:v>
                </c:pt>
                <c:pt idx="952">
                  <c:v>44657</c:v>
                </c:pt>
                <c:pt idx="953">
                  <c:v>44656</c:v>
                </c:pt>
                <c:pt idx="954">
                  <c:v>44655</c:v>
                </c:pt>
                <c:pt idx="955">
                  <c:v>44652</c:v>
                </c:pt>
                <c:pt idx="956">
                  <c:v>44651</c:v>
                </c:pt>
                <c:pt idx="957">
                  <c:v>44650</c:v>
                </c:pt>
                <c:pt idx="958">
                  <c:v>44649</c:v>
                </c:pt>
                <c:pt idx="959">
                  <c:v>44648</c:v>
                </c:pt>
                <c:pt idx="960">
                  <c:v>44645</c:v>
                </c:pt>
                <c:pt idx="961">
                  <c:v>44644</c:v>
                </c:pt>
                <c:pt idx="962">
                  <c:v>44643</c:v>
                </c:pt>
                <c:pt idx="963">
                  <c:v>44642</c:v>
                </c:pt>
                <c:pt idx="964">
                  <c:v>44641</c:v>
                </c:pt>
                <c:pt idx="965">
                  <c:v>44638</c:v>
                </c:pt>
                <c:pt idx="966">
                  <c:v>44637</c:v>
                </c:pt>
                <c:pt idx="967">
                  <c:v>44636</c:v>
                </c:pt>
                <c:pt idx="968">
                  <c:v>44635</c:v>
                </c:pt>
                <c:pt idx="969">
                  <c:v>44634</c:v>
                </c:pt>
                <c:pt idx="970">
                  <c:v>44631</c:v>
                </c:pt>
                <c:pt idx="971">
                  <c:v>44630</c:v>
                </c:pt>
                <c:pt idx="972">
                  <c:v>44629</c:v>
                </c:pt>
                <c:pt idx="973">
                  <c:v>44628</c:v>
                </c:pt>
                <c:pt idx="974">
                  <c:v>44627</c:v>
                </c:pt>
                <c:pt idx="975">
                  <c:v>44624</c:v>
                </c:pt>
                <c:pt idx="976">
                  <c:v>44623</c:v>
                </c:pt>
                <c:pt idx="977">
                  <c:v>44622</c:v>
                </c:pt>
                <c:pt idx="978">
                  <c:v>44621</c:v>
                </c:pt>
                <c:pt idx="979">
                  <c:v>44620</c:v>
                </c:pt>
                <c:pt idx="980">
                  <c:v>44617</c:v>
                </c:pt>
                <c:pt idx="981">
                  <c:v>44616</c:v>
                </c:pt>
                <c:pt idx="982">
                  <c:v>44615</c:v>
                </c:pt>
                <c:pt idx="983">
                  <c:v>44614</c:v>
                </c:pt>
                <c:pt idx="984">
                  <c:v>44610</c:v>
                </c:pt>
                <c:pt idx="985">
                  <c:v>44609</c:v>
                </c:pt>
                <c:pt idx="986">
                  <c:v>44608</c:v>
                </c:pt>
                <c:pt idx="987">
                  <c:v>44607</c:v>
                </c:pt>
                <c:pt idx="988">
                  <c:v>44606</c:v>
                </c:pt>
                <c:pt idx="989">
                  <c:v>44603</c:v>
                </c:pt>
                <c:pt idx="990">
                  <c:v>44602</c:v>
                </c:pt>
                <c:pt idx="991">
                  <c:v>44601</c:v>
                </c:pt>
                <c:pt idx="992">
                  <c:v>44600</c:v>
                </c:pt>
                <c:pt idx="993">
                  <c:v>44599</c:v>
                </c:pt>
                <c:pt idx="994">
                  <c:v>44596</c:v>
                </c:pt>
                <c:pt idx="995">
                  <c:v>44595</c:v>
                </c:pt>
                <c:pt idx="996">
                  <c:v>44594</c:v>
                </c:pt>
                <c:pt idx="997">
                  <c:v>44593</c:v>
                </c:pt>
                <c:pt idx="998">
                  <c:v>44592</c:v>
                </c:pt>
                <c:pt idx="999">
                  <c:v>44589</c:v>
                </c:pt>
                <c:pt idx="1000">
                  <c:v>44588</c:v>
                </c:pt>
                <c:pt idx="1001">
                  <c:v>44587</c:v>
                </c:pt>
                <c:pt idx="1002">
                  <c:v>44586</c:v>
                </c:pt>
                <c:pt idx="1003">
                  <c:v>44585</c:v>
                </c:pt>
                <c:pt idx="1004">
                  <c:v>44582</c:v>
                </c:pt>
                <c:pt idx="1005">
                  <c:v>44581</c:v>
                </c:pt>
                <c:pt idx="1006">
                  <c:v>44580</c:v>
                </c:pt>
                <c:pt idx="1007">
                  <c:v>44579</c:v>
                </c:pt>
                <c:pt idx="1008">
                  <c:v>44575</c:v>
                </c:pt>
                <c:pt idx="1009">
                  <c:v>44574</c:v>
                </c:pt>
                <c:pt idx="1010">
                  <c:v>44573</c:v>
                </c:pt>
                <c:pt idx="1011">
                  <c:v>44572</c:v>
                </c:pt>
                <c:pt idx="1012">
                  <c:v>44571</c:v>
                </c:pt>
                <c:pt idx="1013">
                  <c:v>44568</c:v>
                </c:pt>
                <c:pt idx="1014">
                  <c:v>44567</c:v>
                </c:pt>
                <c:pt idx="1015">
                  <c:v>44566</c:v>
                </c:pt>
                <c:pt idx="1016">
                  <c:v>44565</c:v>
                </c:pt>
                <c:pt idx="1017">
                  <c:v>44564</c:v>
                </c:pt>
                <c:pt idx="1018">
                  <c:v>44561</c:v>
                </c:pt>
                <c:pt idx="1019">
                  <c:v>44560</c:v>
                </c:pt>
                <c:pt idx="1020">
                  <c:v>44559</c:v>
                </c:pt>
                <c:pt idx="1021">
                  <c:v>44558</c:v>
                </c:pt>
                <c:pt idx="1022">
                  <c:v>44557</c:v>
                </c:pt>
                <c:pt idx="1023">
                  <c:v>44553</c:v>
                </c:pt>
                <c:pt idx="1024">
                  <c:v>44552</c:v>
                </c:pt>
                <c:pt idx="1025">
                  <c:v>44551</c:v>
                </c:pt>
                <c:pt idx="1026">
                  <c:v>44550</c:v>
                </c:pt>
                <c:pt idx="1027">
                  <c:v>44547</c:v>
                </c:pt>
                <c:pt idx="1028">
                  <c:v>44546</c:v>
                </c:pt>
                <c:pt idx="1029">
                  <c:v>44545</c:v>
                </c:pt>
                <c:pt idx="1030">
                  <c:v>44544</c:v>
                </c:pt>
                <c:pt idx="1031">
                  <c:v>44543</c:v>
                </c:pt>
                <c:pt idx="1032">
                  <c:v>44540</c:v>
                </c:pt>
                <c:pt idx="1033">
                  <c:v>44539</c:v>
                </c:pt>
                <c:pt idx="1034">
                  <c:v>44538</c:v>
                </c:pt>
                <c:pt idx="1035">
                  <c:v>44537</c:v>
                </c:pt>
                <c:pt idx="1036">
                  <c:v>44536</c:v>
                </c:pt>
                <c:pt idx="1037">
                  <c:v>44533</c:v>
                </c:pt>
                <c:pt idx="1038">
                  <c:v>44532</c:v>
                </c:pt>
                <c:pt idx="1039">
                  <c:v>44531</c:v>
                </c:pt>
                <c:pt idx="1040">
                  <c:v>44530</c:v>
                </c:pt>
                <c:pt idx="1041">
                  <c:v>44529</c:v>
                </c:pt>
                <c:pt idx="1042">
                  <c:v>44526</c:v>
                </c:pt>
                <c:pt idx="1043">
                  <c:v>44524</c:v>
                </c:pt>
                <c:pt idx="1044">
                  <c:v>44523</c:v>
                </c:pt>
                <c:pt idx="1045">
                  <c:v>44522</c:v>
                </c:pt>
                <c:pt idx="1046">
                  <c:v>44519</c:v>
                </c:pt>
                <c:pt idx="1047">
                  <c:v>44518</c:v>
                </c:pt>
                <c:pt idx="1048">
                  <c:v>44517</c:v>
                </c:pt>
                <c:pt idx="1049">
                  <c:v>44516</c:v>
                </c:pt>
                <c:pt idx="1050">
                  <c:v>44515</c:v>
                </c:pt>
                <c:pt idx="1051">
                  <c:v>44512</c:v>
                </c:pt>
                <c:pt idx="1052">
                  <c:v>44511</c:v>
                </c:pt>
                <c:pt idx="1053">
                  <c:v>44510</c:v>
                </c:pt>
                <c:pt idx="1054">
                  <c:v>44509</c:v>
                </c:pt>
                <c:pt idx="1055">
                  <c:v>44508</c:v>
                </c:pt>
                <c:pt idx="1056">
                  <c:v>44505</c:v>
                </c:pt>
                <c:pt idx="1057">
                  <c:v>44504</c:v>
                </c:pt>
                <c:pt idx="1058">
                  <c:v>44503</c:v>
                </c:pt>
                <c:pt idx="1059">
                  <c:v>44502</c:v>
                </c:pt>
                <c:pt idx="1060">
                  <c:v>44501</c:v>
                </c:pt>
                <c:pt idx="1061">
                  <c:v>44498</c:v>
                </c:pt>
                <c:pt idx="1062">
                  <c:v>44497</c:v>
                </c:pt>
                <c:pt idx="1063">
                  <c:v>44496</c:v>
                </c:pt>
                <c:pt idx="1064">
                  <c:v>44495</c:v>
                </c:pt>
                <c:pt idx="1065">
                  <c:v>44494</c:v>
                </c:pt>
                <c:pt idx="1066">
                  <c:v>44491</c:v>
                </c:pt>
                <c:pt idx="1067">
                  <c:v>44490</c:v>
                </c:pt>
                <c:pt idx="1068">
                  <c:v>44489</c:v>
                </c:pt>
                <c:pt idx="1069">
                  <c:v>44488</c:v>
                </c:pt>
                <c:pt idx="1070">
                  <c:v>44487</c:v>
                </c:pt>
                <c:pt idx="1071">
                  <c:v>44484</c:v>
                </c:pt>
                <c:pt idx="1072">
                  <c:v>44483</c:v>
                </c:pt>
                <c:pt idx="1073">
                  <c:v>44482</c:v>
                </c:pt>
                <c:pt idx="1074">
                  <c:v>44481</c:v>
                </c:pt>
                <c:pt idx="1075">
                  <c:v>44480</c:v>
                </c:pt>
                <c:pt idx="1076">
                  <c:v>44477</c:v>
                </c:pt>
                <c:pt idx="1077">
                  <c:v>44476</c:v>
                </c:pt>
                <c:pt idx="1078">
                  <c:v>44475</c:v>
                </c:pt>
                <c:pt idx="1079">
                  <c:v>44474</c:v>
                </c:pt>
                <c:pt idx="1080">
                  <c:v>44473</c:v>
                </c:pt>
                <c:pt idx="1081">
                  <c:v>44470</c:v>
                </c:pt>
                <c:pt idx="1082">
                  <c:v>44469</c:v>
                </c:pt>
                <c:pt idx="1083">
                  <c:v>44468</c:v>
                </c:pt>
                <c:pt idx="1084">
                  <c:v>44467</c:v>
                </c:pt>
                <c:pt idx="1085">
                  <c:v>44466</c:v>
                </c:pt>
                <c:pt idx="1086">
                  <c:v>44463</c:v>
                </c:pt>
                <c:pt idx="1087">
                  <c:v>44462</c:v>
                </c:pt>
                <c:pt idx="1088">
                  <c:v>44461</c:v>
                </c:pt>
                <c:pt idx="1089">
                  <c:v>44460</c:v>
                </c:pt>
                <c:pt idx="1090">
                  <c:v>44459</c:v>
                </c:pt>
                <c:pt idx="1091">
                  <c:v>44456</c:v>
                </c:pt>
                <c:pt idx="1092">
                  <c:v>44455</c:v>
                </c:pt>
                <c:pt idx="1093">
                  <c:v>44454</c:v>
                </c:pt>
                <c:pt idx="1094">
                  <c:v>44453</c:v>
                </c:pt>
                <c:pt idx="1095">
                  <c:v>44452</c:v>
                </c:pt>
                <c:pt idx="1096">
                  <c:v>44449</c:v>
                </c:pt>
                <c:pt idx="1097">
                  <c:v>44448</c:v>
                </c:pt>
                <c:pt idx="1098">
                  <c:v>44447</c:v>
                </c:pt>
                <c:pt idx="1099">
                  <c:v>44446</c:v>
                </c:pt>
                <c:pt idx="1100">
                  <c:v>44442</c:v>
                </c:pt>
                <c:pt idx="1101">
                  <c:v>44441</c:v>
                </c:pt>
                <c:pt idx="1102">
                  <c:v>44440</c:v>
                </c:pt>
                <c:pt idx="1103">
                  <c:v>44439</c:v>
                </c:pt>
                <c:pt idx="1104">
                  <c:v>44438</c:v>
                </c:pt>
                <c:pt idx="1105">
                  <c:v>44435</c:v>
                </c:pt>
                <c:pt idx="1106">
                  <c:v>44434</c:v>
                </c:pt>
                <c:pt idx="1107">
                  <c:v>44433</c:v>
                </c:pt>
                <c:pt idx="1108">
                  <c:v>44432</c:v>
                </c:pt>
                <c:pt idx="1109">
                  <c:v>44431</c:v>
                </c:pt>
                <c:pt idx="1110">
                  <c:v>44428</c:v>
                </c:pt>
                <c:pt idx="1111">
                  <c:v>44427</c:v>
                </c:pt>
                <c:pt idx="1112">
                  <c:v>44426</c:v>
                </c:pt>
                <c:pt idx="1113">
                  <c:v>44425</c:v>
                </c:pt>
                <c:pt idx="1114">
                  <c:v>44424</c:v>
                </c:pt>
                <c:pt idx="1115">
                  <c:v>44421</c:v>
                </c:pt>
                <c:pt idx="1116">
                  <c:v>44420</c:v>
                </c:pt>
                <c:pt idx="1117">
                  <c:v>44419</c:v>
                </c:pt>
                <c:pt idx="1118">
                  <c:v>44418</c:v>
                </c:pt>
                <c:pt idx="1119">
                  <c:v>44417</c:v>
                </c:pt>
                <c:pt idx="1120">
                  <c:v>44414</c:v>
                </c:pt>
                <c:pt idx="1121">
                  <c:v>44413</c:v>
                </c:pt>
                <c:pt idx="1122">
                  <c:v>44412</c:v>
                </c:pt>
                <c:pt idx="1123">
                  <c:v>44411</c:v>
                </c:pt>
                <c:pt idx="1124">
                  <c:v>44410</c:v>
                </c:pt>
                <c:pt idx="1125">
                  <c:v>44407</c:v>
                </c:pt>
                <c:pt idx="1126">
                  <c:v>44406</c:v>
                </c:pt>
                <c:pt idx="1127">
                  <c:v>44405</c:v>
                </c:pt>
                <c:pt idx="1128">
                  <c:v>44404</c:v>
                </c:pt>
                <c:pt idx="1129">
                  <c:v>44403</c:v>
                </c:pt>
                <c:pt idx="1130">
                  <c:v>44400</c:v>
                </c:pt>
                <c:pt idx="1131">
                  <c:v>44399</c:v>
                </c:pt>
                <c:pt idx="1132">
                  <c:v>44398</c:v>
                </c:pt>
                <c:pt idx="1133">
                  <c:v>44397</c:v>
                </c:pt>
                <c:pt idx="1134">
                  <c:v>44396</c:v>
                </c:pt>
                <c:pt idx="1135">
                  <c:v>44393</c:v>
                </c:pt>
                <c:pt idx="1136">
                  <c:v>44392</c:v>
                </c:pt>
                <c:pt idx="1137">
                  <c:v>44391</c:v>
                </c:pt>
                <c:pt idx="1138">
                  <c:v>44390</c:v>
                </c:pt>
                <c:pt idx="1139">
                  <c:v>44389</c:v>
                </c:pt>
                <c:pt idx="1140">
                  <c:v>44386</c:v>
                </c:pt>
                <c:pt idx="1141">
                  <c:v>44385</c:v>
                </c:pt>
                <c:pt idx="1142">
                  <c:v>44384</c:v>
                </c:pt>
                <c:pt idx="1143">
                  <c:v>44383</c:v>
                </c:pt>
                <c:pt idx="1144">
                  <c:v>44379</c:v>
                </c:pt>
                <c:pt idx="1145">
                  <c:v>44378</c:v>
                </c:pt>
                <c:pt idx="1146">
                  <c:v>44377</c:v>
                </c:pt>
                <c:pt idx="1147">
                  <c:v>44376</c:v>
                </c:pt>
                <c:pt idx="1148">
                  <c:v>44375</c:v>
                </c:pt>
                <c:pt idx="1149">
                  <c:v>44372</c:v>
                </c:pt>
                <c:pt idx="1150">
                  <c:v>44371</c:v>
                </c:pt>
                <c:pt idx="1151">
                  <c:v>44370</c:v>
                </c:pt>
                <c:pt idx="1152">
                  <c:v>44369</c:v>
                </c:pt>
                <c:pt idx="1153">
                  <c:v>44368</c:v>
                </c:pt>
                <c:pt idx="1154">
                  <c:v>44365</c:v>
                </c:pt>
                <c:pt idx="1155">
                  <c:v>44364</c:v>
                </c:pt>
                <c:pt idx="1156">
                  <c:v>44363</c:v>
                </c:pt>
                <c:pt idx="1157">
                  <c:v>44362</c:v>
                </c:pt>
                <c:pt idx="1158">
                  <c:v>44361</c:v>
                </c:pt>
                <c:pt idx="1159">
                  <c:v>44358</c:v>
                </c:pt>
                <c:pt idx="1160">
                  <c:v>44357</c:v>
                </c:pt>
                <c:pt idx="1161">
                  <c:v>44356</c:v>
                </c:pt>
                <c:pt idx="1162">
                  <c:v>44355</c:v>
                </c:pt>
                <c:pt idx="1163">
                  <c:v>44354</c:v>
                </c:pt>
                <c:pt idx="1164">
                  <c:v>44351</c:v>
                </c:pt>
                <c:pt idx="1165">
                  <c:v>44350</c:v>
                </c:pt>
                <c:pt idx="1166">
                  <c:v>44349</c:v>
                </c:pt>
                <c:pt idx="1167">
                  <c:v>44348</c:v>
                </c:pt>
                <c:pt idx="1168">
                  <c:v>44344</c:v>
                </c:pt>
                <c:pt idx="1169">
                  <c:v>44343</c:v>
                </c:pt>
                <c:pt idx="1170">
                  <c:v>44342</c:v>
                </c:pt>
                <c:pt idx="1171">
                  <c:v>44341</c:v>
                </c:pt>
                <c:pt idx="1172">
                  <c:v>44340</c:v>
                </c:pt>
                <c:pt idx="1173">
                  <c:v>44337</c:v>
                </c:pt>
                <c:pt idx="1174">
                  <c:v>44336</c:v>
                </c:pt>
                <c:pt idx="1175">
                  <c:v>44335</c:v>
                </c:pt>
                <c:pt idx="1176">
                  <c:v>44334</c:v>
                </c:pt>
                <c:pt idx="1177">
                  <c:v>44333</c:v>
                </c:pt>
                <c:pt idx="1178">
                  <c:v>44330</c:v>
                </c:pt>
                <c:pt idx="1179">
                  <c:v>44329</c:v>
                </c:pt>
                <c:pt idx="1180">
                  <c:v>44328</c:v>
                </c:pt>
                <c:pt idx="1181">
                  <c:v>44327</c:v>
                </c:pt>
                <c:pt idx="1182">
                  <c:v>44326</c:v>
                </c:pt>
                <c:pt idx="1183">
                  <c:v>44323</c:v>
                </c:pt>
                <c:pt idx="1184">
                  <c:v>44322</c:v>
                </c:pt>
                <c:pt idx="1185">
                  <c:v>44321</c:v>
                </c:pt>
                <c:pt idx="1186">
                  <c:v>44320</c:v>
                </c:pt>
                <c:pt idx="1187">
                  <c:v>44319</c:v>
                </c:pt>
                <c:pt idx="1188">
                  <c:v>44316</c:v>
                </c:pt>
                <c:pt idx="1189">
                  <c:v>44315</c:v>
                </c:pt>
                <c:pt idx="1190">
                  <c:v>44314</c:v>
                </c:pt>
                <c:pt idx="1191">
                  <c:v>44313</c:v>
                </c:pt>
                <c:pt idx="1192">
                  <c:v>44312</c:v>
                </c:pt>
                <c:pt idx="1193">
                  <c:v>44309</c:v>
                </c:pt>
                <c:pt idx="1194">
                  <c:v>44308</c:v>
                </c:pt>
                <c:pt idx="1195">
                  <c:v>44307</c:v>
                </c:pt>
                <c:pt idx="1196">
                  <c:v>44306</c:v>
                </c:pt>
                <c:pt idx="1197">
                  <c:v>44305</c:v>
                </c:pt>
                <c:pt idx="1198">
                  <c:v>44302</c:v>
                </c:pt>
                <c:pt idx="1199">
                  <c:v>44301</c:v>
                </c:pt>
                <c:pt idx="1200">
                  <c:v>44300</c:v>
                </c:pt>
                <c:pt idx="1201">
                  <c:v>44299</c:v>
                </c:pt>
                <c:pt idx="1202">
                  <c:v>44298</c:v>
                </c:pt>
                <c:pt idx="1203">
                  <c:v>44295</c:v>
                </c:pt>
                <c:pt idx="1204">
                  <c:v>44294</c:v>
                </c:pt>
                <c:pt idx="1205">
                  <c:v>44293</c:v>
                </c:pt>
                <c:pt idx="1206">
                  <c:v>44292</c:v>
                </c:pt>
                <c:pt idx="1207">
                  <c:v>44291</c:v>
                </c:pt>
                <c:pt idx="1208">
                  <c:v>44287</c:v>
                </c:pt>
                <c:pt idx="1209">
                  <c:v>44286</c:v>
                </c:pt>
                <c:pt idx="1210">
                  <c:v>44285</c:v>
                </c:pt>
                <c:pt idx="1211">
                  <c:v>44284</c:v>
                </c:pt>
                <c:pt idx="1212">
                  <c:v>44281</c:v>
                </c:pt>
                <c:pt idx="1213">
                  <c:v>44280</c:v>
                </c:pt>
                <c:pt idx="1214">
                  <c:v>44279</c:v>
                </c:pt>
                <c:pt idx="1215">
                  <c:v>44278</c:v>
                </c:pt>
                <c:pt idx="1216">
                  <c:v>44277</c:v>
                </c:pt>
                <c:pt idx="1217">
                  <c:v>44274</c:v>
                </c:pt>
                <c:pt idx="1218">
                  <c:v>44273</c:v>
                </c:pt>
                <c:pt idx="1219">
                  <c:v>44272</c:v>
                </c:pt>
                <c:pt idx="1220">
                  <c:v>44271</c:v>
                </c:pt>
                <c:pt idx="1221">
                  <c:v>44270</c:v>
                </c:pt>
                <c:pt idx="1222">
                  <c:v>44267</c:v>
                </c:pt>
                <c:pt idx="1223">
                  <c:v>44266</c:v>
                </c:pt>
                <c:pt idx="1224">
                  <c:v>44265</c:v>
                </c:pt>
                <c:pt idx="1225">
                  <c:v>44264</c:v>
                </c:pt>
                <c:pt idx="1226">
                  <c:v>44263</c:v>
                </c:pt>
                <c:pt idx="1227">
                  <c:v>44260</c:v>
                </c:pt>
                <c:pt idx="1228">
                  <c:v>44259</c:v>
                </c:pt>
                <c:pt idx="1229">
                  <c:v>44258</c:v>
                </c:pt>
                <c:pt idx="1230">
                  <c:v>44257</c:v>
                </c:pt>
                <c:pt idx="1231">
                  <c:v>44256</c:v>
                </c:pt>
                <c:pt idx="1232">
                  <c:v>44253</c:v>
                </c:pt>
                <c:pt idx="1233">
                  <c:v>44252</c:v>
                </c:pt>
                <c:pt idx="1234">
                  <c:v>44251</c:v>
                </c:pt>
                <c:pt idx="1235">
                  <c:v>44250</c:v>
                </c:pt>
                <c:pt idx="1236">
                  <c:v>44249</c:v>
                </c:pt>
                <c:pt idx="1237">
                  <c:v>44246</c:v>
                </c:pt>
                <c:pt idx="1238">
                  <c:v>44245</c:v>
                </c:pt>
                <c:pt idx="1239">
                  <c:v>44244</c:v>
                </c:pt>
                <c:pt idx="1240">
                  <c:v>44243</c:v>
                </c:pt>
                <c:pt idx="1241">
                  <c:v>44239</c:v>
                </c:pt>
                <c:pt idx="1242">
                  <c:v>44238</c:v>
                </c:pt>
                <c:pt idx="1243">
                  <c:v>44237</c:v>
                </c:pt>
                <c:pt idx="1244">
                  <c:v>44236</c:v>
                </c:pt>
                <c:pt idx="1245">
                  <c:v>44235</c:v>
                </c:pt>
                <c:pt idx="1246">
                  <c:v>44232</c:v>
                </c:pt>
                <c:pt idx="1247">
                  <c:v>44231</c:v>
                </c:pt>
                <c:pt idx="1248">
                  <c:v>44230</c:v>
                </c:pt>
                <c:pt idx="1249">
                  <c:v>44229</c:v>
                </c:pt>
                <c:pt idx="1250">
                  <c:v>44228</c:v>
                </c:pt>
                <c:pt idx="1251">
                  <c:v>44225</c:v>
                </c:pt>
                <c:pt idx="1252">
                  <c:v>44224</c:v>
                </c:pt>
              </c:numCache>
            </c:numRef>
          </c:cat>
          <c:val>
            <c:numRef>
              <c:f>'Share Price Performance'!$BV$4:$BV$1256</c:f>
              <c:numCache>
                <c:formatCode>General</c:formatCode>
                <c:ptCount val="1253"/>
                <c:pt idx="0">
                  <c:v>3.6257000000000001</c:v>
                </c:pt>
                <c:pt idx="1">
                  <c:v>3.6177999999999999</c:v>
                </c:pt>
                <c:pt idx="2">
                  <c:v>3.6459999999999999</c:v>
                </c:pt>
                <c:pt idx="3">
                  <c:v>3.6320999999999999</c:v>
                </c:pt>
                <c:pt idx="4">
                  <c:v>3.6294</c:v>
                </c:pt>
                <c:pt idx="5">
                  <c:v>3.5668000000000002</c:v>
                </c:pt>
                <c:pt idx="6">
                  <c:v>3.5489000000000002</c:v>
                </c:pt>
                <c:pt idx="7">
                  <c:v>3.5807000000000002</c:v>
                </c:pt>
                <c:pt idx="8">
                  <c:v>3.5672999999999999</c:v>
                </c:pt>
                <c:pt idx="9">
                  <c:v>3.5941999999999998</c:v>
                </c:pt>
                <c:pt idx="10">
                  <c:v>3.6120000000000001</c:v>
                </c:pt>
                <c:pt idx="11">
                  <c:v>3.6762999999999999</c:v>
                </c:pt>
                <c:pt idx="12">
                  <c:v>3.6642999999999999</c:v>
                </c:pt>
                <c:pt idx="13">
                  <c:v>3.7159</c:v>
                </c:pt>
                <c:pt idx="14">
                  <c:v>3.6573000000000002</c:v>
                </c:pt>
                <c:pt idx="15">
                  <c:v>3.6347999999999998</c:v>
                </c:pt>
                <c:pt idx="16">
                  <c:v>3.6073</c:v>
                </c:pt>
                <c:pt idx="17">
                  <c:v>3.5958000000000001</c:v>
                </c:pt>
                <c:pt idx="18">
                  <c:v>3.5489000000000002</c:v>
                </c:pt>
                <c:pt idx="19">
                  <c:v>3.5648</c:v>
                </c:pt>
                <c:pt idx="20">
                  <c:v>3.6015000000000001</c:v>
                </c:pt>
                <c:pt idx="21">
                  <c:v>3.5261999999999998</c:v>
                </c:pt>
                <c:pt idx="22">
                  <c:v>3.5402999999999998</c:v>
                </c:pt>
                <c:pt idx="23">
                  <c:v>3.5474000000000001</c:v>
                </c:pt>
                <c:pt idx="24">
                  <c:v>3.5327999999999999</c:v>
                </c:pt>
                <c:pt idx="25">
                  <c:v>3.5192000000000001</c:v>
                </c:pt>
                <c:pt idx="26">
                  <c:v>3.4933999999999998</c:v>
                </c:pt>
                <c:pt idx="27">
                  <c:v>3.4994000000000001</c:v>
                </c:pt>
                <c:pt idx="28">
                  <c:v>3.5202</c:v>
                </c:pt>
                <c:pt idx="29">
                  <c:v>3.5047999999999999</c:v>
                </c:pt>
                <c:pt idx="30">
                  <c:v>3.4958999999999998</c:v>
                </c:pt>
                <c:pt idx="31">
                  <c:v>3.4592999999999998</c:v>
                </c:pt>
                <c:pt idx="32">
                  <c:v>3.3723000000000001</c:v>
                </c:pt>
                <c:pt idx="33">
                  <c:v>3.4478</c:v>
                </c:pt>
                <c:pt idx="34">
                  <c:v>3.4468000000000001</c:v>
                </c:pt>
                <c:pt idx="35">
                  <c:v>3.4796999999999998</c:v>
                </c:pt>
                <c:pt idx="36">
                  <c:v>3.4632000000000001</c:v>
                </c:pt>
                <c:pt idx="37">
                  <c:v>3.4258999999999999</c:v>
                </c:pt>
                <c:pt idx="38">
                  <c:v>3.4340000000000002</c:v>
                </c:pt>
                <c:pt idx="39">
                  <c:v>3.4430000000000001</c:v>
                </c:pt>
                <c:pt idx="40">
                  <c:v>3.5459000000000001</c:v>
                </c:pt>
                <c:pt idx="41">
                  <c:v>3.5171999999999999</c:v>
                </c:pt>
                <c:pt idx="42">
                  <c:v>3.6476000000000002</c:v>
                </c:pt>
                <c:pt idx="43">
                  <c:v>3.6562000000000001</c:v>
                </c:pt>
                <c:pt idx="44">
                  <c:v>3.6800999999999999</c:v>
                </c:pt>
                <c:pt idx="45">
                  <c:v>3.6438000000000001</c:v>
                </c:pt>
                <c:pt idx="46">
                  <c:v>3.6109</c:v>
                </c:pt>
                <c:pt idx="47">
                  <c:v>3.5222000000000002</c:v>
                </c:pt>
                <c:pt idx="48">
                  <c:v>3.5869</c:v>
                </c:pt>
                <c:pt idx="49">
                  <c:v>3.5998999999999999</c:v>
                </c:pt>
                <c:pt idx="50">
                  <c:v>3.5849000000000002</c:v>
                </c:pt>
                <c:pt idx="51">
                  <c:v>3.6610999999999998</c:v>
                </c:pt>
                <c:pt idx="52">
                  <c:v>3.6385000000000001</c:v>
                </c:pt>
                <c:pt idx="53">
                  <c:v>3.6998000000000002</c:v>
                </c:pt>
                <c:pt idx="54">
                  <c:v>3.7444999999999999</c:v>
                </c:pt>
                <c:pt idx="55">
                  <c:v>3.7700999999999998</c:v>
                </c:pt>
                <c:pt idx="56">
                  <c:v>3.7753000000000001</c:v>
                </c:pt>
                <c:pt idx="57">
                  <c:v>3.7008999999999999</c:v>
                </c:pt>
                <c:pt idx="58">
                  <c:v>3.7564000000000002</c:v>
                </c:pt>
                <c:pt idx="59">
                  <c:v>3.7164999999999999</c:v>
                </c:pt>
                <c:pt idx="60">
                  <c:v>3.6812</c:v>
                </c:pt>
                <c:pt idx="61">
                  <c:v>3.6783999999999999</c:v>
                </c:pt>
                <c:pt idx="62">
                  <c:v>3.6768000000000001</c:v>
                </c:pt>
                <c:pt idx="63">
                  <c:v>3.6648000000000001</c:v>
                </c:pt>
                <c:pt idx="64">
                  <c:v>3.6745999999999999</c:v>
                </c:pt>
                <c:pt idx="65">
                  <c:v>3.66</c:v>
                </c:pt>
                <c:pt idx="66">
                  <c:v>3.6806000000000001</c:v>
                </c:pt>
                <c:pt idx="67">
                  <c:v>3.6783999999999999</c:v>
                </c:pt>
                <c:pt idx="68">
                  <c:v>3.5785999999999998</c:v>
                </c:pt>
                <c:pt idx="69">
                  <c:v>3.6114999999999999</c:v>
                </c:pt>
                <c:pt idx="70">
                  <c:v>3.7130999999999998</c:v>
                </c:pt>
                <c:pt idx="71">
                  <c:v>3.7103999999999999</c:v>
                </c:pt>
                <c:pt idx="72">
                  <c:v>3.7208999999999999</c:v>
                </c:pt>
                <c:pt idx="73">
                  <c:v>3.6850000000000001</c:v>
                </c:pt>
                <c:pt idx="74">
                  <c:v>3.6871999999999998</c:v>
                </c:pt>
                <c:pt idx="75">
                  <c:v>3.601</c:v>
                </c:pt>
                <c:pt idx="76">
                  <c:v>3.6215000000000002</c:v>
                </c:pt>
                <c:pt idx="77">
                  <c:v>3.6642999999999999</c:v>
                </c:pt>
                <c:pt idx="78">
                  <c:v>3.7484999999999999</c:v>
                </c:pt>
                <c:pt idx="79">
                  <c:v>3.8664999999999998</c:v>
                </c:pt>
                <c:pt idx="80">
                  <c:v>3.7805</c:v>
                </c:pt>
                <c:pt idx="81">
                  <c:v>3.8207</c:v>
                </c:pt>
                <c:pt idx="82">
                  <c:v>3.8414000000000001</c:v>
                </c:pt>
                <c:pt idx="83">
                  <c:v>3.8456000000000001</c:v>
                </c:pt>
                <c:pt idx="84">
                  <c:v>3.8658999999999999</c:v>
                </c:pt>
                <c:pt idx="85">
                  <c:v>3.8342999999999998</c:v>
                </c:pt>
                <c:pt idx="86">
                  <c:v>3.8896000000000002</c:v>
                </c:pt>
                <c:pt idx="87">
                  <c:v>3.9409000000000001</c:v>
                </c:pt>
                <c:pt idx="88">
                  <c:v>3.8816999999999999</c:v>
                </c:pt>
                <c:pt idx="89">
                  <c:v>3.8841000000000001</c:v>
                </c:pt>
                <c:pt idx="90">
                  <c:v>3.8822999999999999</c:v>
                </c:pt>
                <c:pt idx="91">
                  <c:v>3.9415</c:v>
                </c:pt>
                <c:pt idx="92">
                  <c:v>3.9066999999999998</c:v>
                </c:pt>
                <c:pt idx="93">
                  <c:v>4.0052000000000003</c:v>
                </c:pt>
                <c:pt idx="94">
                  <c:v>4.0091000000000001</c:v>
                </c:pt>
                <c:pt idx="95">
                  <c:v>3.9986999999999999</c:v>
                </c:pt>
                <c:pt idx="96">
                  <c:v>3.9302999999999999</c:v>
                </c:pt>
                <c:pt idx="97">
                  <c:v>3.9935999999999998</c:v>
                </c:pt>
                <c:pt idx="98">
                  <c:v>3.9737</c:v>
                </c:pt>
                <c:pt idx="99">
                  <c:v>3.968</c:v>
                </c:pt>
                <c:pt idx="100">
                  <c:v>3.9159999999999999</c:v>
                </c:pt>
                <c:pt idx="101">
                  <c:v>3.9333999999999998</c:v>
                </c:pt>
                <c:pt idx="102">
                  <c:v>3.9598</c:v>
                </c:pt>
                <c:pt idx="103">
                  <c:v>3.9516</c:v>
                </c:pt>
                <c:pt idx="104">
                  <c:v>3.9535</c:v>
                </c:pt>
                <c:pt idx="105">
                  <c:v>3.9117000000000002</c:v>
                </c:pt>
                <c:pt idx="106">
                  <c:v>3.8877999999999999</c:v>
                </c:pt>
                <c:pt idx="107">
                  <c:v>3.8902000000000001</c:v>
                </c:pt>
                <c:pt idx="108">
                  <c:v>3.726</c:v>
                </c:pt>
                <c:pt idx="109">
                  <c:v>3.7667000000000002</c:v>
                </c:pt>
                <c:pt idx="110">
                  <c:v>3.7984</c:v>
                </c:pt>
                <c:pt idx="111">
                  <c:v>3.8048000000000002</c:v>
                </c:pt>
                <c:pt idx="112">
                  <c:v>3.7850999999999999</c:v>
                </c:pt>
                <c:pt idx="113">
                  <c:v>3.8266</c:v>
                </c:pt>
                <c:pt idx="114">
                  <c:v>3.8071999999999999</c:v>
                </c:pt>
                <c:pt idx="115">
                  <c:v>3.8450000000000002</c:v>
                </c:pt>
                <c:pt idx="116">
                  <c:v>3.8113000000000001</c:v>
                </c:pt>
                <c:pt idx="117">
                  <c:v>3.6152000000000002</c:v>
                </c:pt>
                <c:pt idx="118">
                  <c:v>3.6385000000000001</c:v>
                </c:pt>
                <c:pt idx="119">
                  <c:v>3.5863999999999998</c:v>
                </c:pt>
                <c:pt idx="120">
                  <c:v>3.6459999999999999</c:v>
                </c:pt>
                <c:pt idx="121">
                  <c:v>3.6545999999999998</c:v>
                </c:pt>
                <c:pt idx="122">
                  <c:v>3.6093999999999999</c:v>
                </c:pt>
                <c:pt idx="123">
                  <c:v>3.6036000000000001</c:v>
                </c:pt>
                <c:pt idx="124">
                  <c:v>3.5916000000000001</c:v>
                </c:pt>
                <c:pt idx="125">
                  <c:v>3.5653000000000001</c:v>
                </c:pt>
                <c:pt idx="126">
                  <c:v>3.5417999999999998</c:v>
                </c:pt>
                <c:pt idx="127">
                  <c:v>3.4861</c:v>
                </c:pt>
                <c:pt idx="128">
                  <c:v>3.4763000000000002</c:v>
                </c:pt>
                <c:pt idx="129">
                  <c:v>3.5994000000000002</c:v>
                </c:pt>
                <c:pt idx="130">
                  <c:v>3.5869</c:v>
                </c:pt>
                <c:pt idx="131">
                  <c:v>3.5648</c:v>
                </c:pt>
                <c:pt idx="132">
                  <c:v>3.6492</c:v>
                </c:pt>
                <c:pt idx="133">
                  <c:v>3.7014999999999998</c:v>
                </c:pt>
                <c:pt idx="134">
                  <c:v>3.6850000000000001</c:v>
                </c:pt>
                <c:pt idx="135">
                  <c:v>3.6827999999999999</c:v>
                </c:pt>
                <c:pt idx="136">
                  <c:v>3.6604999999999999</c:v>
                </c:pt>
                <c:pt idx="137">
                  <c:v>3.6877</c:v>
                </c:pt>
                <c:pt idx="138">
                  <c:v>3.6364000000000001</c:v>
                </c:pt>
                <c:pt idx="139">
                  <c:v>3.6545999999999998</c:v>
                </c:pt>
                <c:pt idx="140">
                  <c:v>3.5983999999999998</c:v>
                </c:pt>
                <c:pt idx="141">
                  <c:v>3.6326000000000001</c:v>
                </c:pt>
                <c:pt idx="142">
                  <c:v>3.6514000000000002</c:v>
                </c:pt>
                <c:pt idx="143">
                  <c:v>3.7410999999999999</c:v>
                </c:pt>
                <c:pt idx="144">
                  <c:v>3.7949999999999999</c:v>
                </c:pt>
                <c:pt idx="145">
                  <c:v>3.7833999999999999</c:v>
                </c:pt>
                <c:pt idx="146">
                  <c:v>3.8235999999999999</c:v>
                </c:pt>
                <c:pt idx="147">
                  <c:v>3.7856999999999998</c:v>
                </c:pt>
                <c:pt idx="148">
                  <c:v>3.7610000000000001</c:v>
                </c:pt>
                <c:pt idx="149">
                  <c:v>3.7536</c:v>
                </c:pt>
                <c:pt idx="150">
                  <c:v>3.7524999999999999</c:v>
                </c:pt>
                <c:pt idx="151">
                  <c:v>3.7136999999999998</c:v>
                </c:pt>
                <c:pt idx="152">
                  <c:v>3.6949000000000001</c:v>
                </c:pt>
                <c:pt idx="153">
                  <c:v>3.6871999999999998</c:v>
                </c:pt>
                <c:pt idx="154">
                  <c:v>3.6305000000000001</c:v>
                </c:pt>
                <c:pt idx="155">
                  <c:v>3.6676000000000002</c:v>
                </c:pt>
                <c:pt idx="156">
                  <c:v>3.5807000000000002</c:v>
                </c:pt>
                <c:pt idx="157">
                  <c:v>3.5556000000000001</c:v>
                </c:pt>
                <c:pt idx="158">
                  <c:v>3.4782999999999999</c:v>
                </c:pt>
                <c:pt idx="159">
                  <c:v>3.4739</c:v>
                </c:pt>
                <c:pt idx="160">
                  <c:v>3.4661</c:v>
                </c:pt>
                <c:pt idx="161">
                  <c:v>3.4573999999999998</c:v>
                </c:pt>
                <c:pt idx="162">
                  <c:v>3.4443999999999999</c:v>
                </c:pt>
                <c:pt idx="163">
                  <c:v>3.4729000000000001</c:v>
                </c:pt>
                <c:pt idx="164">
                  <c:v>3.5078</c:v>
                </c:pt>
                <c:pt idx="165">
                  <c:v>3.4540000000000002</c:v>
                </c:pt>
                <c:pt idx="166">
                  <c:v>3.4636999999999998</c:v>
                </c:pt>
                <c:pt idx="167">
                  <c:v>3.5392999999999999</c:v>
                </c:pt>
                <c:pt idx="168">
                  <c:v>3.5718999999999999</c:v>
                </c:pt>
                <c:pt idx="169">
                  <c:v>3.5724999999999998</c:v>
                </c:pt>
                <c:pt idx="170">
                  <c:v>3.5028000000000001</c:v>
                </c:pt>
                <c:pt idx="171">
                  <c:v>3.4752999999999998</c:v>
                </c:pt>
                <c:pt idx="172">
                  <c:v>3.5118</c:v>
                </c:pt>
                <c:pt idx="173">
                  <c:v>3.5590999999999999</c:v>
                </c:pt>
                <c:pt idx="174">
                  <c:v>3.6459999999999999</c:v>
                </c:pt>
                <c:pt idx="175">
                  <c:v>3.6556999999999999</c:v>
                </c:pt>
                <c:pt idx="176">
                  <c:v>3.6052</c:v>
                </c:pt>
                <c:pt idx="177">
                  <c:v>3.6943000000000001</c:v>
                </c:pt>
                <c:pt idx="178">
                  <c:v>3.6724000000000001</c:v>
                </c:pt>
                <c:pt idx="179">
                  <c:v>3.653</c:v>
                </c:pt>
                <c:pt idx="180">
                  <c:v>3.6594000000000002</c:v>
                </c:pt>
                <c:pt idx="181">
                  <c:v>3.7159</c:v>
                </c:pt>
                <c:pt idx="182">
                  <c:v>3.7225999999999999</c:v>
                </c:pt>
                <c:pt idx="183">
                  <c:v>3.8008000000000002</c:v>
                </c:pt>
                <c:pt idx="184">
                  <c:v>3.8509000000000002</c:v>
                </c:pt>
                <c:pt idx="185">
                  <c:v>3.8864999999999998</c:v>
                </c:pt>
                <c:pt idx="186">
                  <c:v>3.8988</c:v>
                </c:pt>
                <c:pt idx="187">
                  <c:v>3.9428000000000001</c:v>
                </c:pt>
                <c:pt idx="188">
                  <c:v>3.9622999999999999</c:v>
                </c:pt>
                <c:pt idx="189">
                  <c:v>3.9552999999999998</c:v>
                </c:pt>
                <c:pt idx="190">
                  <c:v>3.8828999999999998</c:v>
                </c:pt>
                <c:pt idx="191">
                  <c:v>3.9478</c:v>
                </c:pt>
                <c:pt idx="192">
                  <c:v>3.9228000000000001</c:v>
                </c:pt>
                <c:pt idx="193">
                  <c:v>3.9839000000000002</c:v>
                </c:pt>
                <c:pt idx="194">
                  <c:v>3.9763000000000002</c:v>
                </c:pt>
                <c:pt idx="195">
                  <c:v>3.9371</c:v>
                </c:pt>
                <c:pt idx="196">
                  <c:v>3.9434</c:v>
                </c:pt>
                <c:pt idx="197">
                  <c:v>4.0416999999999996</c:v>
                </c:pt>
                <c:pt idx="198">
                  <c:v>4.0115999999999996</c:v>
                </c:pt>
                <c:pt idx="199">
                  <c:v>4.1313000000000004</c:v>
                </c:pt>
                <c:pt idx="200">
                  <c:v>3.9994000000000001</c:v>
                </c:pt>
                <c:pt idx="201">
                  <c:v>3.9005999999999998</c:v>
                </c:pt>
                <c:pt idx="202">
                  <c:v>3.6566999999999998</c:v>
                </c:pt>
                <c:pt idx="203">
                  <c:v>3.7075999999999998</c:v>
                </c:pt>
                <c:pt idx="204">
                  <c:v>3.6920999999999999</c:v>
                </c:pt>
                <c:pt idx="205">
                  <c:v>3.7214999999999998</c:v>
                </c:pt>
                <c:pt idx="206">
                  <c:v>3.8437999999999999</c:v>
                </c:pt>
                <c:pt idx="207">
                  <c:v>3.6078000000000001</c:v>
                </c:pt>
                <c:pt idx="208">
                  <c:v>3.6556999999999999</c:v>
                </c:pt>
                <c:pt idx="209">
                  <c:v>3.7248000000000001</c:v>
                </c:pt>
                <c:pt idx="210">
                  <c:v>3.6970999999999998</c:v>
                </c:pt>
                <c:pt idx="211">
                  <c:v>3.7014999999999998</c:v>
                </c:pt>
                <c:pt idx="212">
                  <c:v>3.6486999999999998</c:v>
                </c:pt>
                <c:pt idx="213">
                  <c:v>3.6455000000000002</c:v>
                </c:pt>
                <c:pt idx="214">
                  <c:v>3.6551</c:v>
                </c:pt>
                <c:pt idx="215">
                  <c:v>3.6735000000000002</c:v>
                </c:pt>
                <c:pt idx="216">
                  <c:v>3.7542</c:v>
                </c:pt>
                <c:pt idx="217">
                  <c:v>3.7724000000000002</c:v>
                </c:pt>
                <c:pt idx="218">
                  <c:v>3.7204000000000002</c:v>
                </c:pt>
                <c:pt idx="219">
                  <c:v>3.6465000000000001</c:v>
                </c:pt>
                <c:pt idx="220">
                  <c:v>3.6019999999999999</c:v>
                </c:pt>
                <c:pt idx="221">
                  <c:v>3.5648</c:v>
                </c:pt>
                <c:pt idx="222">
                  <c:v>3.6735000000000002</c:v>
                </c:pt>
                <c:pt idx="223">
                  <c:v>3.7214999999999998</c:v>
                </c:pt>
                <c:pt idx="224">
                  <c:v>3.7926000000000002</c:v>
                </c:pt>
                <c:pt idx="225">
                  <c:v>3.8254000000000001</c:v>
                </c:pt>
                <c:pt idx="226">
                  <c:v>3.8008000000000002</c:v>
                </c:pt>
                <c:pt idx="227">
                  <c:v>3.8043</c:v>
                </c:pt>
                <c:pt idx="228">
                  <c:v>3.8932000000000002</c:v>
                </c:pt>
                <c:pt idx="229">
                  <c:v>3.8586999999999998</c:v>
                </c:pt>
                <c:pt idx="230">
                  <c:v>3.8847</c:v>
                </c:pt>
                <c:pt idx="231">
                  <c:v>3.9801000000000002</c:v>
                </c:pt>
                <c:pt idx="232">
                  <c:v>3.9234</c:v>
                </c:pt>
                <c:pt idx="233">
                  <c:v>3.9247000000000001</c:v>
                </c:pt>
                <c:pt idx="234">
                  <c:v>3.8359999999999999</c:v>
                </c:pt>
                <c:pt idx="235">
                  <c:v>3.8437999999999999</c:v>
                </c:pt>
                <c:pt idx="236">
                  <c:v>3.7355</c:v>
                </c:pt>
                <c:pt idx="237">
                  <c:v>3.7673000000000001</c:v>
                </c:pt>
                <c:pt idx="238">
                  <c:v>3.4683999999999999</c:v>
                </c:pt>
                <c:pt idx="239">
                  <c:v>3.4956</c:v>
                </c:pt>
                <c:pt idx="240">
                  <c:v>3.6171000000000002</c:v>
                </c:pt>
                <c:pt idx="241">
                  <c:v>3.6198999999999999</c:v>
                </c:pt>
                <c:pt idx="242">
                  <c:v>3.6996000000000002</c:v>
                </c:pt>
                <c:pt idx="243">
                  <c:v>3.7462</c:v>
                </c:pt>
                <c:pt idx="244">
                  <c:v>3.7601</c:v>
                </c:pt>
                <c:pt idx="245">
                  <c:v>3.7698999999999998</c:v>
                </c:pt>
                <c:pt idx="246">
                  <c:v>3.7138</c:v>
                </c:pt>
                <c:pt idx="247">
                  <c:v>3.7425000000000002</c:v>
                </c:pt>
                <c:pt idx="248">
                  <c:v>3.7174</c:v>
                </c:pt>
                <c:pt idx="249">
                  <c:v>3.7197</c:v>
                </c:pt>
                <c:pt idx="250">
                  <c:v>3.7370999999999999</c:v>
                </c:pt>
                <c:pt idx="251">
                  <c:v>3.7705000000000002</c:v>
                </c:pt>
                <c:pt idx="252">
                  <c:v>3.8321999999999998</c:v>
                </c:pt>
                <c:pt idx="253">
                  <c:v>3.8195999999999999</c:v>
                </c:pt>
                <c:pt idx="254">
                  <c:v>3.8359999999999999</c:v>
                </c:pt>
                <c:pt idx="255">
                  <c:v>3.8365999999999998</c:v>
                </c:pt>
                <c:pt idx="256">
                  <c:v>3.8384999999999998</c:v>
                </c:pt>
                <c:pt idx="257">
                  <c:v>3.8113999999999999</c:v>
                </c:pt>
                <c:pt idx="258">
                  <c:v>3.8069999999999999</c:v>
                </c:pt>
                <c:pt idx="259">
                  <c:v>3.8108</c:v>
                </c:pt>
                <c:pt idx="260">
                  <c:v>3.7096</c:v>
                </c:pt>
                <c:pt idx="261">
                  <c:v>3.6743999999999999</c:v>
                </c:pt>
                <c:pt idx="262">
                  <c:v>3.6301000000000001</c:v>
                </c:pt>
                <c:pt idx="263">
                  <c:v>3.5724999999999998</c:v>
                </c:pt>
                <c:pt idx="264">
                  <c:v>3.5387</c:v>
                </c:pt>
                <c:pt idx="265">
                  <c:v>3.5594000000000001</c:v>
                </c:pt>
                <c:pt idx="266">
                  <c:v>3.5741999999999998</c:v>
                </c:pt>
                <c:pt idx="267">
                  <c:v>3.5398000000000001</c:v>
                </c:pt>
                <c:pt idx="268">
                  <c:v>3.5236999999999998</c:v>
                </c:pt>
                <c:pt idx="269">
                  <c:v>3.5344000000000002</c:v>
                </c:pt>
                <c:pt idx="270">
                  <c:v>3.5045000000000002</c:v>
                </c:pt>
                <c:pt idx="271">
                  <c:v>3.4746000000000001</c:v>
                </c:pt>
                <c:pt idx="272">
                  <c:v>3.5409000000000002</c:v>
                </c:pt>
                <c:pt idx="273">
                  <c:v>3.5177999999999998</c:v>
                </c:pt>
                <c:pt idx="274">
                  <c:v>3.4380999999999999</c:v>
                </c:pt>
                <c:pt idx="275">
                  <c:v>3.4359999999999999</c:v>
                </c:pt>
                <c:pt idx="276">
                  <c:v>3.3978000000000002</c:v>
                </c:pt>
                <c:pt idx="277">
                  <c:v>3.3521000000000001</c:v>
                </c:pt>
                <c:pt idx="278">
                  <c:v>3.3237999999999999</c:v>
                </c:pt>
                <c:pt idx="279">
                  <c:v>3.3142999999999998</c:v>
                </c:pt>
                <c:pt idx="280">
                  <c:v>3.3119000000000001</c:v>
                </c:pt>
                <c:pt idx="281">
                  <c:v>3.3628</c:v>
                </c:pt>
                <c:pt idx="282">
                  <c:v>3.3266</c:v>
                </c:pt>
                <c:pt idx="283">
                  <c:v>3.2625999999999999</c:v>
                </c:pt>
                <c:pt idx="284">
                  <c:v>3.2759</c:v>
                </c:pt>
                <c:pt idx="285">
                  <c:v>3.3275999999999999</c:v>
                </c:pt>
                <c:pt idx="286">
                  <c:v>3.3329</c:v>
                </c:pt>
                <c:pt idx="287">
                  <c:v>3.3058000000000001</c:v>
                </c:pt>
                <c:pt idx="288">
                  <c:v>3.3521000000000001</c:v>
                </c:pt>
                <c:pt idx="289">
                  <c:v>3.3233000000000001</c:v>
                </c:pt>
                <c:pt idx="290">
                  <c:v>3.3574999999999999</c:v>
                </c:pt>
                <c:pt idx="291">
                  <c:v>3.3247</c:v>
                </c:pt>
                <c:pt idx="292">
                  <c:v>3.3424999999999998</c:v>
                </c:pt>
                <c:pt idx="293">
                  <c:v>3.3405</c:v>
                </c:pt>
                <c:pt idx="294">
                  <c:v>3.3666999999999998</c:v>
                </c:pt>
                <c:pt idx="295">
                  <c:v>3.4359999999999999</c:v>
                </c:pt>
                <c:pt idx="296">
                  <c:v>3.3883000000000001</c:v>
                </c:pt>
                <c:pt idx="297">
                  <c:v>3.4163000000000001</c:v>
                </c:pt>
                <c:pt idx="298">
                  <c:v>3.4437000000000002</c:v>
                </c:pt>
                <c:pt idx="299">
                  <c:v>3.4182999999999999</c:v>
                </c:pt>
                <c:pt idx="300">
                  <c:v>3.4123000000000001</c:v>
                </c:pt>
                <c:pt idx="301">
                  <c:v>3.3814000000000002</c:v>
                </c:pt>
                <c:pt idx="302">
                  <c:v>3.3988</c:v>
                </c:pt>
                <c:pt idx="303">
                  <c:v>3.4018000000000002</c:v>
                </c:pt>
                <c:pt idx="304">
                  <c:v>3.3123999999999998</c:v>
                </c:pt>
                <c:pt idx="305">
                  <c:v>3.3151999999999999</c:v>
                </c:pt>
                <c:pt idx="306">
                  <c:v>3.3357000000000001</c:v>
                </c:pt>
                <c:pt idx="307">
                  <c:v>3.3090999999999999</c:v>
                </c:pt>
                <c:pt idx="308">
                  <c:v>3.2907999999999999</c:v>
                </c:pt>
                <c:pt idx="309">
                  <c:v>3.2629999999999999</c:v>
                </c:pt>
                <c:pt idx="310">
                  <c:v>3.2888999999999999</c:v>
                </c:pt>
                <c:pt idx="311">
                  <c:v>3.2136999999999998</c:v>
                </c:pt>
                <c:pt idx="312">
                  <c:v>3.1568999999999998</c:v>
                </c:pt>
                <c:pt idx="313">
                  <c:v>3.2164000000000001</c:v>
                </c:pt>
                <c:pt idx="314">
                  <c:v>3.1890000000000001</c:v>
                </c:pt>
                <c:pt idx="315">
                  <c:v>3.2884000000000002</c:v>
                </c:pt>
                <c:pt idx="316">
                  <c:v>3.2644000000000002</c:v>
                </c:pt>
                <c:pt idx="317">
                  <c:v>3.2168999999999999</c:v>
                </c:pt>
                <c:pt idx="318">
                  <c:v>3.258</c:v>
                </c:pt>
                <c:pt idx="319">
                  <c:v>3.2406999999999999</c:v>
                </c:pt>
                <c:pt idx="320">
                  <c:v>3.2764000000000002</c:v>
                </c:pt>
                <c:pt idx="321">
                  <c:v>3.3039000000000001</c:v>
                </c:pt>
                <c:pt idx="322">
                  <c:v>3.2911999999999999</c:v>
                </c:pt>
                <c:pt idx="323">
                  <c:v>3.3224</c:v>
                </c:pt>
                <c:pt idx="324">
                  <c:v>3.32</c:v>
                </c:pt>
                <c:pt idx="325">
                  <c:v>3.2330000000000001</c:v>
                </c:pt>
                <c:pt idx="326">
                  <c:v>3.2713000000000001</c:v>
                </c:pt>
                <c:pt idx="327">
                  <c:v>3.2040000000000002</c:v>
                </c:pt>
                <c:pt idx="328">
                  <c:v>3.2004000000000001</c:v>
                </c:pt>
                <c:pt idx="329">
                  <c:v>3.2168999999999999</c:v>
                </c:pt>
                <c:pt idx="330">
                  <c:v>3.2547999999999999</c:v>
                </c:pt>
                <c:pt idx="331">
                  <c:v>3.2745000000000002</c:v>
                </c:pt>
                <c:pt idx="332">
                  <c:v>3.3294999999999999</c:v>
                </c:pt>
                <c:pt idx="333">
                  <c:v>3.2843</c:v>
                </c:pt>
                <c:pt idx="334">
                  <c:v>3.2888999999999999</c:v>
                </c:pt>
                <c:pt idx="335">
                  <c:v>3.3010999999999999</c:v>
                </c:pt>
                <c:pt idx="336">
                  <c:v>3.2644000000000002</c:v>
                </c:pt>
                <c:pt idx="337">
                  <c:v>3.3502000000000001</c:v>
                </c:pt>
                <c:pt idx="338">
                  <c:v>3.3487</c:v>
                </c:pt>
                <c:pt idx="339">
                  <c:v>3.3176000000000001</c:v>
                </c:pt>
                <c:pt idx="340">
                  <c:v>3.3536000000000001</c:v>
                </c:pt>
                <c:pt idx="341">
                  <c:v>3.3555000000000001</c:v>
                </c:pt>
                <c:pt idx="342">
                  <c:v>3.3666999999999998</c:v>
                </c:pt>
                <c:pt idx="343">
                  <c:v>3.4861</c:v>
                </c:pt>
                <c:pt idx="344">
                  <c:v>3.4213</c:v>
                </c:pt>
                <c:pt idx="345">
                  <c:v>3.4304000000000001</c:v>
                </c:pt>
                <c:pt idx="346">
                  <c:v>3.4152999999999998</c:v>
                </c:pt>
                <c:pt idx="347">
                  <c:v>3.3795000000000002</c:v>
                </c:pt>
                <c:pt idx="348">
                  <c:v>3.3898000000000001</c:v>
                </c:pt>
                <c:pt idx="349">
                  <c:v>3.3391000000000002</c:v>
                </c:pt>
                <c:pt idx="350">
                  <c:v>3.3589000000000002</c:v>
                </c:pt>
                <c:pt idx="351">
                  <c:v>3.3570000000000002</c:v>
                </c:pt>
                <c:pt idx="352">
                  <c:v>3.3386</c:v>
                </c:pt>
                <c:pt idx="353">
                  <c:v>3.3161999999999998</c:v>
                </c:pt>
                <c:pt idx="354">
                  <c:v>3.2972999999999999</c:v>
                </c:pt>
                <c:pt idx="355">
                  <c:v>3.2519999999999998</c:v>
                </c:pt>
                <c:pt idx="356">
                  <c:v>3.2120000000000002</c:v>
                </c:pt>
                <c:pt idx="357">
                  <c:v>3.2456999999999998</c:v>
                </c:pt>
                <c:pt idx="358">
                  <c:v>3.2406999999999999</c:v>
                </c:pt>
                <c:pt idx="359">
                  <c:v>3.2764000000000002</c:v>
                </c:pt>
                <c:pt idx="360">
                  <c:v>3.2551999999999999</c:v>
                </c:pt>
                <c:pt idx="361">
                  <c:v>3.2860999999999998</c:v>
                </c:pt>
                <c:pt idx="362">
                  <c:v>3.2833000000000001</c:v>
                </c:pt>
                <c:pt idx="363">
                  <c:v>3.3233000000000001</c:v>
                </c:pt>
                <c:pt idx="364">
                  <c:v>3.2902999999999998</c:v>
                </c:pt>
                <c:pt idx="365">
                  <c:v>3.2254</c:v>
                </c:pt>
                <c:pt idx="366">
                  <c:v>3.2898000000000001</c:v>
                </c:pt>
                <c:pt idx="367">
                  <c:v>3.2353000000000001</c:v>
                </c:pt>
                <c:pt idx="368">
                  <c:v>3.3323999999999998</c:v>
                </c:pt>
                <c:pt idx="369">
                  <c:v>3.3067000000000002</c:v>
                </c:pt>
                <c:pt idx="370">
                  <c:v>3.3266</c:v>
                </c:pt>
                <c:pt idx="371">
                  <c:v>3.3148</c:v>
                </c:pt>
                <c:pt idx="372">
                  <c:v>3.3578999999999999</c:v>
                </c:pt>
                <c:pt idx="373">
                  <c:v>3.3429000000000002</c:v>
                </c:pt>
                <c:pt idx="374">
                  <c:v>3.4127999999999998</c:v>
                </c:pt>
                <c:pt idx="375">
                  <c:v>3.3834</c:v>
                </c:pt>
                <c:pt idx="376">
                  <c:v>3.3180999999999998</c:v>
                </c:pt>
                <c:pt idx="377">
                  <c:v>3.258</c:v>
                </c:pt>
                <c:pt idx="378">
                  <c:v>3.1916000000000002</c:v>
                </c:pt>
                <c:pt idx="379">
                  <c:v>3.1894</c:v>
                </c:pt>
                <c:pt idx="380">
                  <c:v>3.2048999999999999</c:v>
                </c:pt>
                <c:pt idx="381">
                  <c:v>3.0962000000000001</c:v>
                </c:pt>
                <c:pt idx="382">
                  <c:v>3.1036999999999999</c:v>
                </c:pt>
                <c:pt idx="383">
                  <c:v>3.2057000000000002</c:v>
                </c:pt>
                <c:pt idx="384">
                  <c:v>3.1810999999999998</c:v>
                </c:pt>
                <c:pt idx="385">
                  <c:v>3.2212999999999998</c:v>
                </c:pt>
                <c:pt idx="386">
                  <c:v>3.3233000000000001</c:v>
                </c:pt>
                <c:pt idx="387">
                  <c:v>3.4083000000000001</c:v>
                </c:pt>
                <c:pt idx="388">
                  <c:v>3.3129</c:v>
                </c:pt>
                <c:pt idx="389">
                  <c:v>3.3329</c:v>
                </c:pt>
                <c:pt idx="390">
                  <c:v>3.3176000000000001</c:v>
                </c:pt>
                <c:pt idx="391">
                  <c:v>3.3765000000000001</c:v>
                </c:pt>
                <c:pt idx="392">
                  <c:v>3.3006000000000002</c:v>
                </c:pt>
                <c:pt idx="393">
                  <c:v>3.2968999999999999</c:v>
                </c:pt>
                <c:pt idx="394">
                  <c:v>3.3391000000000002</c:v>
                </c:pt>
                <c:pt idx="395">
                  <c:v>3.3462999999999998</c:v>
                </c:pt>
                <c:pt idx="396">
                  <c:v>3.3433999999999999</c:v>
                </c:pt>
                <c:pt idx="397">
                  <c:v>3.3052999999999999</c:v>
                </c:pt>
                <c:pt idx="398">
                  <c:v>3.3506999999999998</c:v>
                </c:pt>
                <c:pt idx="399">
                  <c:v>3.3672</c:v>
                </c:pt>
                <c:pt idx="400">
                  <c:v>3.3687</c:v>
                </c:pt>
                <c:pt idx="401">
                  <c:v>3.3477999999999999</c:v>
                </c:pt>
                <c:pt idx="402">
                  <c:v>3.3672</c:v>
                </c:pt>
                <c:pt idx="403">
                  <c:v>3.3458000000000001</c:v>
                </c:pt>
                <c:pt idx="404">
                  <c:v>3.3687</c:v>
                </c:pt>
                <c:pt idx="405">
                  <c:v>3.4043000000000001</c:v>
                </c:pt>
                <c:pt idx="406">
                  <c:v>3.4304000000000001</c:v>
                </c:pt>
                <c:pt idx="407">
                  <c:v>3.3731</c:v>
                </c:pt>
                <c:pt idx="408">
                  <c:v>3.2644000000000002</c:v>
                </c:pt>
                <c:pt idx="409">
                  <c:v>3.2745000000000002</c:v>
                </c:pt>
                <c:pt idx="410">
                  <c:v>3.3148</c:v>
                </c:pt>
                <c:pt idx="411">
                  <c:v>3.3105000000000002</c:v>
                </c:pt>
                <c:pt idx="412">
                  <c:v>3.3828999999999998</c:v>
                </c:pt>
                <c:pt idx="413">
                  <c:v>3.4741</c:v>
                </c:pt>
                <c:pt idx="414">
                  <c:v>3.4998</c:v>
                </c:pt>
                <c:pt idx="415">
                  <c:v>3.4508000000000001</c:v>
                </c:pt>
                <c:pt idx="416">
                  <c:v>3.4355000000000002</c:v>
                </c:pt>
                <c:pt idx="417">
                  <c:v>3.4514</c:v>
                </c:pt>
                <c:pt idx="418">
                  <c:v>3.3967999999999998</c:v>
                </c:pt>
                <c:pt idx="419">
                  <c:v>3.3622999999999998</c:v>
                </c:pt>
                <c:pt idx="420">
                  <c:v>3.3142999999999998</c:v>
                </c:pt>
                <c:pt idx="421">
                  <c:v>3.2740999999999998</c:v>
                </c:pt>
                <c:pt idx="422">
                  <c:v>3.2402000000000002</c:v>
                </c:pt>
                <c:pt idx="423">
                  <c:v>3.2479</c:v>
                </c:pt>
                <c:pt idx="424">
                  <c:v>3.2334000000000001</c:v>
                </c:pt>
                <c:pt idx="425">
                  <c:v>3.2172999999999998</c:v>
                </c:pt>
                <c:pt idx="426">
                  <c:v>3.1677</c:v>
                </c:pt>
                <c:pt idx="427">
                  <c:v>3.1522000000000001</c:v>
                </c:pt>
                <c:pt idx="428">
                  <c:v>3.1616</c:v>
                </c:pt>
                <c:pt idx="429">
                  <c:v>3.1221000000000001</c:v>
                </c:pt>
                <c:pt idx="430">
                  <c:v>3.0790000000000002</c:v>
                </c:pt>
                <c:pt idx="431">
                  <c:v>3.0594999999999999</c:v>
                </c:pt>
                <c:pt idx="432">
                  <c:v>3.1263000000000001</c:v>
                </c:pt>
                <c:pt idx="433">
                  <c:v>3.1684999999999999</c:v>
                </c:pt>
                <c:pt idx="434">
                  <c:v>3.0587</c:v>
                </c:pt>
                <c:pt idx="435">
                  <c:v>3.1419000000000001</c:v>
                </c:pt>
                <c:pt idx="436">
                  <c:v>3.1427999999999998</c:v>
                </c:pt>
                <c:pt idx="437">
                  <c:v>3.1749999999999998</c:v>
                </c:pt>
                <c:pt idx="438">
                  <c:v>3.1513</c:v>
                </c:pt>
                <c:pt idx="439">
                  <c:v>3.1204000000000001</c:v>
                </c:pt>
                <c:pt idx="440">
                  <c:v>3.1650999999999998</c:v>
                </c:pt>
                <c:pt idx="441">
                  <c:v>3.2484000000000002</c:v>
                </c:pt>
                <c:pt idx="442">
                  <c:v>3.2511000000000001</c:v>
                </c:pt>
                <c:pt idx="443">
                  <c:v>3.2801</c:v>
                </c:pt>
                <c:pt idx="444">
                  <c:v>3.2759</c:v>
                </c:pt>
                <c:pt idx="445">
                  <c:v>3.2894000000000001</c:v>
                </c:pt>
                <c:pt idx="446">
                  <c:v>3.2551999999999999</c:v>
                </c:pt>
                <c:pt idx="447">
                  <c:v>3.2128999999999999</c:v>
                </c:pt>
                <c:pt idx="448">
                  <c:v>3.2008999999999999</c:v>
                </c:pt>
                <c:pt idx="449">
                  <c:v>3.125</c:v>
                </c:pt>
                <c:pt idx="450">
                  <c:v>3.1194999999999999</c:v>
                </c:pt>
                <c:pt idx="451">
                  <c:v>3.1120000000000001</c:v>
                </c:pt>
                <c:pt idx="452">
                  <c:v>3.1112000000000002</c:v>
                </c:pt>
                <c:pt idx="453">
                  <c:v>3.0251999999999999</c:v>
                </c:pt>
                <c:pt idx="454">
                  <c:v>2.9769999999999999</c:v>
                </c:pt>
                <c:pt idx="455">
                  <c:v>2.9573</c:v>
                </c:pt>
                <c:pt idx="456">
                  <c:v>2.9201000000000001</c:v>
                </c:pt>
                <c:pt idx="457">
                  <c:v>2.9325999999999999</c:v>
                </c:pt>
                <c:pt idx="458">
                  <c:v>2.9498000000000002</c:v>
                </c:pt>
                <c:pt idx="459">
                  <c:v>2.9489999999999998</c:v>
                </c:pt>
                <c:pt idx="460">
                  <c:v>2.9270999999999998</c:v>
                </c:pt>
                <c:pt idx="461">
                  <c:v>2.8856000000000002</c:v>
                </c:pt>
                <c:pt idx="462">
                  <c:v>2.8698999999999999</c:v>
                </c:pt>
                <c:pt idx="463">
                  <c:v>2.8677000000000001</c:v>
                </c:pt>
                <c:pt idx="464">
                  <c:v>2.8791000000000002</c:v>
                </c:pt>
                <c:pt idx="465">
                  <c:v>2.9363000000000001</c:v>
                </c:pt>
                <c:pt idx="466">
                  <c:v>2.8452000000000002</c:v>
                </c:pt>
                <c:pt idx="467">
                  <c:v>2.8035999999999999</c:v>
                </c:pt>
                <c:pt idx="468">
                  <c:v>2.8338000000000001</c:v>
                </c:pt>
                <c:pt idx="469">
                  <c:v>2.8883999999999999</c:v>
                </c:pt>
                <c:pt idx="470">
                  <c:v>2.9108999999999998</c:v>
                </c:pt>
                <c:pt idx="471">
                  <c:v>2.8776999999999999</c:v>
                </c:pt>
                <c:pt idx="472">
                  <c:v>2.8557000000000001</c:v>
                </c:pt>
                <c:pt idx="473">
                  <c:v>2.9319000000000002</c:v>
                </c:pt>
                <c:pt idx="474">
                  <c:v>2.9721000000000002</c:v>
                </c:pt>
                <c:pt idx="475">
                  <c:v>2.9855</c:v>
                </c:pt>
                <c:pt idx="476">
                  <c:v>2.9878</c:v>
                </c:pt>
                <c:pt idx="477">
                  <c:v>3.0339</c:v>
                </c:pt>
                <c:pt idx="478">
                  <c:v>3.0728</c:v>
                </c:pt>
                <c:pt idx="479">
                  <c:v>3.0373999999999999</c:v>
                </c:pt>
                <c:pt idx="480">
                  <c:v>3.0474000000000001</c:v>
                </c:pt>
                <c:pt idx="481">
                  <c:v>3.0777000000000001</c:v>
                </c:pt>
                <c:pt idx="482">
                  <c:v>3.0638999999999998</c:v>
                </c:pt>
                <c:pt idx="483">
                  <c:v>3.0390000000000001</c:v>
                </c:pt>
                <c:pt idx="484">
                  <c:v>3.0055999999999998</c:v>
                </c:pt>
                <c:pt idx="485">
                  <c:v>3.0518000000000001</c:v>
                </c:pt>
                <c:pt idx="486">
                  <c:v>3.0318999999999998</c:v>
                </c:pt>
                <c:pt idx="487">
                  <c:v>3.1032999999999999</c:v>
                </c:pt>
                <c:pt idx="488">
                  <c:v>2.8108</c:v>
                </c:pt>
                <c:pt idx="489">
                  <c:v>2.8563999999999998</c:v>
                </c:pt>
                <c:pt idx="490">
                  <c:v>2.8500999999999999</c:v>
                </c:pt>
                <c:pt idx="491">
                  <c:v>2.8631000000000002</c:v>
                </c:pt>
                <c:pt idx="492">
                  <c:v>2.8818000000000001</c:v>
                </c:pt>
                <c:pt idx="493">
                  <c:v>2.8416000000000001</c:v>
                </c:pt>
                <c:pt idx="494">
                  <c:v>2.7738999999999998</c:v>
                </c:pt>
                <c:pt idx="495">
                  <c:v>2.7707999999999999</c:v>
                </c:pt>
                <c:pt idx="496">
                  <c:v>2.8176000000000001</c:v>
                </c:pt>
                <c:pt idx="497">
                  <c:v>2.7957999999999998</c:v>
                </c:pt>
                <c:pt idx="498">
                  <c:v>2.7944</c:v>
                </c:pt>
                <c:pt idx="499">
                  <c:v>2.8616000000000001</c:v>
                </c:pt>
                <c:pt idx="500">
                  <c:v>2.8631000000000002</c:v>
                </c:pt>
                <c:pt idx="501">
                  <c:v>2.8889999999999998</c:v>
                </c:pt>
                <c:pt idx="502">
                  <c:v>2.8925000000000001</c:v>
                </c:pt>
                <c:pt idx="503">
                  <c:v>2.9112</c:v>
                </c:pt>
                <c:pt idx="504">
                  <c:v>2.8616000000000001</c:v>
                </c:pt>
                <c:pt idx="505">
                  <c:v>2.8668</c:v>
                </c:pt>
                <c:pt idx="506">
                  <c:v>2.9020000000000001</c:v>
                </c:pt>
                <c:pt idx="507">
                  <c:v>2.9011999999999998</c:v>
                </c:pt>
                <c:pt idx="508">
                  <c:v>2.8043</c:v>
                </c:pt>
                <c:pt idx="509">
                  <c:v>2.8136999999999999</c:v>
                </c:pt>
                <c:pt idx="510">
                  <c:v>2.7978999999999998</c:v>
                </c:pt>
                <c:pt idx="511">
                  <c:v>2.8237999999999999</c:v>
                </c:pt>
                <c:pt idx="512">
                  <c:v>2.8147000000000002</c:v>
                </c:pt>
                <c:pt idx="513">
                  <c:v>2.8784999999999998</c:v>
                </c:pt>
                <c:pt idx="514">
                  <c:v>2.8822000000000001</c:v>
                </c:pt>
                <c:pt idx="515">
                  <c:v>2.8795999999999999</c:v>
                </c:pt>
                <c:pt idx="516">
                  <c:v>2.8622999999999998</c:v>
                </c:pt>
                <c:pt idx="517">
                  <c:v>2.8157999999999999</c:v>
                </c:pt>
                <c:pt idx="518">
                  <c:v>2.8172999999999999</c:v>
                </c:pt>
                <c:pt idx="519">
                  <c:v>2.8121999999999998</c:v>
                </c:pt>
                <c:pt idx="520">
                  <c:v>2.8227000000000002</c:v>
                </c:pt>
                <c:pt idx="521">
                  <c:v>2.8416000000000001</c:v>
                </c:pt>
                <c:pt idx="522">
                  <c:v>2.8818000000000001</c:v>
                </c:pt>
                <c:pt idx="523">
                  <c:v>2.9434999999999998</c:v>
                </c:pt>
                <c:pt idx="524">
                  <c:v>2.8612000000000002</c:v>
                </c:pt>
                <c:pt idx="525">
                  <c:v>2.9213</c:v>
                </c:pt>
                <c:pt idx="526">
                  <c:v>2.9847000000000001</c:v>
                </c:pt>
                <c:pt idx="527">
                  <c:v>2.9681999999999999</c:v>
                </c:pt>
                <c:pt idx="528">
                  <c:v>2.9533999999999998</c:v>
                </c:pt>
                <c:pt idx="529">
                  <c:v>2.9895</c:v>
                </c:pt>
                <c:pt idx="530">
                  <c:v>3.0428999999999999</c:v>
                </c:pt>
                <c:pt idx="531">
                  <c:v>3.0594000000000001</c:v>
                </c:pt>
                <c:pt idx="532">
                  <c:v>3.0249000000000001</c:v>
                </c:pt>
                <c:pt idx="533">
                  <c:v>2.9992999999999999</c:v>
                </c:pt>
                <c:pt idx="534">
                  <c:v>3.0133000000000001</c:v>
                </c:pt>
                <c:pt idx="535">
                  <c:v>3.0051000000000001</c:v>
                </c:pt>
                <c:pt idx="536">
                  <c:v>3.0303</c:v>
                </c:pt>
                <c:pt idx="537">
                  <c:v>3.0951</c:v>
                </c:pt>
                <c:pt idx="538">
                  <c:v>3.1581999999999999</c:v>
                </c:pt>
                <c:pt idx="539">
                  <c:v>3.1335000000000002</c:v>
                </c:pt>
                <c:pt idx="540">
                  <c:v>3.1267999999999998</c:v>
                </c:pt>
                <c:pt idx="541">
                  <c:v>3.1714000000000002</c:v>
                </c:pt>
                <c:pt idx="542">
                  <c:v>3.1263000000000001</c:v>
                </c:pt>
                <c:pt idx="543">
                  <c:v>3.1339000000000001</c:v>
                </c:pt>
                <c:pt idx="544">
                  <c:v>3.0973000000000002</c:v>
                </c:pt>
                <c:pt idx="545">
                  <c:v>3.0933999999999999</c:v>
                </c:pt>
                <c:pt idx="546">
                  <c:v>3.1069</c:v>
                </c:pt>
                <c:pt idx="547">
                  <c:v>3.1254</c:v>
                </c:pt>
                <c:pt idx="548">
                  <c:v>3.1343000000000001</c:v>
                </c:pt>
                <c:pt idx="549">
                  <c:v>3.2079</c:v>
                </c:pt>
                <c:pt idx="550">
                  <c:v>3.2004999999999999</c:v>
                </c:pt>
                <c:pt idx="551">
                  <c:v>3.2069999999999999</c:v>
                </c:pt>
                <c:pt idx="552">
                  <c:v>3.2271999999999998</c:v>
                </c:pt>
                <c:pt idx="553">
                  <c:v>3.2172999999999998</c:v>
                </c:pt>
                <c:pt idx="554">
                  <c:v>3.2831000000000001</c:v>
                </c:pt>
                <c:pt idx="555">
                  <c:v>3.2448000000000001</c:v>
                </c:pt>
                <c:pt idx="556">
                  <c:v>3.1842999999999999</c:v>
                </c:pt>
                <c:pt idx="557">
                  <c:v>3.2806000000000002</c:v>
                </c:pt>
                <c:pt idx="558">
                  <c:v>3.2738</c:v>
                </c:pt>
                <c:pt idx="559">
                  <c:v>3.3123</c:v>
                </c:pt>
                <c:pt idx="560">
                  <c:v>3.3393999999999999</c:v>
                </c:pt>
                <c:pt idx="561">
                  <c:v>3.3113000000000001</c:v>
                </c:pt>
                <c:pt idx="562">
                  <c:v>3.2698999999999998</c:v>
                </c:pt>
                <c:pt idx="563">
                  <c:v>3.2831000000000001</c:v>
                </c:pt>
                <c:pt idx="564">
                  <c:v>3.3506</c:v>
                </c:pt>
                <c:pt idx="565">
                  <c:v>3.3597999999999999</c:v>
                </c:pt>
                <c:pt idx="566">
                  <c:v>3.3342999999999998</c:v>
                </c:pt>
                <c:pt idx="567">
                  <c:v>3.4209000000000001</c:v>
                </c:pt>
                <c:pt idx="568">
                  <c:v>3.4247000000000001</c:v>
                </c:pt>
                <c:pt idx="569">
                  <c:v>3.4710999999999999</c:v>
                </c:pt>
                <c:pt idx="570">
                  <c:v>3.5105</c:v>
                </c:pt>
                <c:pt idx="571">
                  <c:v>3.4982000000000002</c:v>
                </c:pt>
                <c:pt idx="572">
                  <c:v>3.4102999999999999</c:v>
                </c:pt>
                <c:pt idx="573">
                  <c:v>3.4456000000000002</c:v>
                </c:pt>
                <c:pt idx="574">
                  <c:v>3.5032000000000001</c:v>
                </c:pt>
                <c:pt idx="575">
                  <c:v>3.4931999999999999</c:v>
                </c:pt>
                <c:pt idx="576">
                  <c:v>3.4192999999999998</c:v>
                </c:pt>
                <c:pt idx="577">
                  <c:v>3.4337</c:v>
                </c:pt>
                <c:pt idx="578">
                  <c:v>3.4552999999999998</c:v>
                </c:pt>
                <c:pt idx="579">
                  <c:v>3.3835999999999999</c:v>
                </c:pt>
                <c:pt idx="580">
                  <c:v>3.3022999999999998</c:v>
                </c:pt>
                <c:pt idx="581">
                  <c:v>3.2968999999999999</c:v>
                </c:pt>
                <c:pt idx="582">
                  <c:v>3.3374000000000001</c:v>
                </c:pt>
                <c:pt idx="583">
                  <c:v>3.3243</c:v>
                </c:pt>
                <c:pt idx="584">
                  <c:v>3.2698999999999998</c:v>
                </c:pt>
                <c:pt idx="585">
                  <c:v>3.2439</c:v>
                </c:pt>
                <c:pt idx="586">
                  <c:v>3.2782</c:v>
                </c:pt>
                <c:pt idx="587">
                  <c:v>3.1875</c:v>
                </c:pt>
                <c:pt idx="588">
                  <c:v>3.2098</c:v>
                </c:pt>
                <c:pt idx="589">
                  <c:v>3.1496</c:v>
                </c:pt>
                <c:pt idx="590">
                  <c:v>3.2079</c:v>
                </c:pt>
                <c:pt idx="591">
                  <c:v>3.1869999999999998</c:v>
                </c:pt>
                <c:pt idx="592">
                  <c:v>3.2549000000000001</c:v>
                </c:pt>
                <c:pt idx="593">
                  <c:v>3.2934000000000001</c:v>
                </c:pt>
                <c:pt idx="594">
                  <c:v>3.2894999999999999</c:v>
                </c:pt>
                <c:pt idx="595">
                  <c:v>3.2511000000000001</c:v>
                </c:pt>
                <c:pt idx="596">
                  <c:v>3.2631000000000001</c:v>
                </c:pt>
                <c:pt idx="597">
                  <c:v>3.2869999999999999</c:v>
                </c:pt>
                <c:pt idx="598">
                  <c:v>3.2075</c:v>
                </c:pt>
                <c:pt idx="599">
                  <c:v>3.1474000000000002</c:v>
                </c:pt>
                <c:pt idx="600">
                  <c:v>3.1677</c:v>
                </c:pt>
                <c:pt idx="601">
                  <c:v>3.1806000000000001</c:v>
                </c:pt>
                <c:pt idx="602">
                  <c:v>3.2033</c:v>
                </c:pt>
                <c:pt idx="603">
                  <c:v>3.2501000000000002</c:v>
                </c:pt>
                <c:pt idx="604">
                  <c:v>3.2404999999999999</c:v>
                </c:pt>
                <c:pt idx="605">
                  <c:v>3.222</c:v>
                </c:pt>
                <c:pt idx="606">
                  <c:v>3.1623000000000001</c:v>
                </c:pt>
                <c:pt idx="607">
                  <c:v>3.1856</c:v>
                </c:pt>
                <c:pt idx="608">
                  <c:v>3.1728000000000001</c:v>
                </c:pt>
                <c:pt idx="609">
                  <c:v>3.2027999999999999</c:v>
                </c:pt>
                <c:pt idx="610">
                  <c:v>3.1617999999999999</c:v>
                </c:pt>
                <c:pt idx="611">
                  <c:v>3.1156999999999999</c:v>
                </c:pt>
                <c:pt idx="612">
                  <c:v>3.0998999999999999</c:v>
                </c:pt>
                <c:pt idx="613">
                  <c:v>3.0352999999999999</c:v>
                </c:pt>
                <c:pt idx="614">
                  <c:v>3.0148999999999999</c:v>
                </c:pt>
                <c:pt idx="615">
                  <c:v>3.0009999999999999</c:v>
                </c:pt>
                <c:pt idx="616">
                  <c:v>3.0017999999999998</c:v>
                </c:pt>
                <c:pt idx="617">
                  <c:v>2.9613999999999998</c:v>
                </c:pt>
                <c:pt idx="618">
                  <c:v>2.9510000000000001</c:v>
                </c:pt>
                <c:pt idx="619">
                  <c:v>2.9948000000000001</c:v>
                </c:pt>
                <c:pt idx="620">
                  <c:v>3.0211000000000001</c:v>
                </c:pt>
                <c:pt idx="621">
                  <c:v>2.9662000000000002</c:v>
                </c:pt>
                <c:pt idx="622">
                  <c:v>2.9205000000000001</c:v>
                </c:pt>
                <c:pt idx="623">
                  <c:v>2.8736000000000002</c:v>
                </c:pt>
                <c:pt idx="624">
                  <c:v>2.8605</c:v>
                </c:pt>
                <c:pt idx="625">
                  <c:v>2.8687</c:v>
                </c:pt>
                <c:pt idx="626">
                  <c:v>2.8609</c:v>
                </c:pt>
                <c:pt idx="627">
                  <c:v>2.8761999999999999</c:v>
                </c:pt>
                <c:pt idx="628">
                  <c:v>2.8641999999999999</c:v>
                </c:pt>
                <c:pt idx="629">
                  <c:v>2.8325</c:v>
                </c:pt>
                <c:pt idx="630">
                  <c:v>2.8405</c:v>
                </c:pt>
                <c:pt idx="631">
                  <c:v>2.8380000000000001</c:v>
                </c:pt>
                <c:pt idx="632">
                  <c:v>2.8285</c:v>
                </c:pt>
                <c:pt idx="633">
                  <c:v>2.8475000000000001</c:v>
                </c:pt>
                <c:pt idx="634">
                  <c:v>2.8464</c:v>
                </c:pt>
                <c:pt idx="635">
                  <c:v>2.8754</c:v>
                </c:pt>
                <c:pt idx="636">
                  <c:v>2.8955000000000002</c:v>
                </c:pt>
                <c:pt idx="637">
                  <c:v>2.9157999999999999</c:v>
                </c:pt>
                <c:pt idx="638">
                  <c:v>2.9108000000000001</c:v>
                </c:pt>
                <c:pt idx="639">
                  <c:v>2.9155000000000002</c:v>
                </c:pt>
                <c:pt idx="640">
                  <c:v>2.9108000000000001</c:v>
                </c:pt>
                <c:pt idx="641">
                  <c:v>2.8567999999999998</c:v>
                </c:pt>
                <c:pt idx="642">
                  <c:v>2.8475000000000001</c:v>
                </c:pt>
                <c:pt idx="643">
                  <c:v>2.8380000000000001</c:v>
                </c:pt>
                <c:pt idx="644">
                  <c:v>2.8586</c:v>
                </c:pt>
                <c:pt idx="645">
                  <c:v>2.8940000000000001</c:v>
                </c:pt>
                <c:pt idx="646">
                  <c:v>2.9035000000000002</c:v>
                </c:pt>
                <c:pt idx="647">
                  <c:v>2.9201000000000001</c:v>
                </c:pt>
                <c:pt idx="648">
                  <c:v>2.9197000000000002</c:v>
                </c:pt>
                <c:pt idx="649">
                  <c:v>2.9085000000000001</c:v>
                </c:pt>
                <c:pt idx="650">
                  <c:v>2.8921000000000001</c:v>
                </c:pt>
                <c:pt idx="651">
                  <c:v>2.8902000000000001</c:v>
                </c:pt>
                <c:pt idx="652">
                  <c:v>2.8784999999999998</c:v>
                </c:pt>
                <c:pt idx="653">
                  <c:v>2.8757999999999999</c:v>
                </c:pt>
                <c:pt idx="654">
                  <c:v>2.8860000000000001</c:v>
                </c:pt>
                <c:pt idx="655">
                  <c:v>2.9155000000000002</c:v>
                </c:pt>
                <c:pt idx="656">
                  <c:v>2.9035000000000002</c:v>
                </c:pt>
                <c:pt idx="657">
                  <c:v>2.9270999999999998</c:v>
                </c:pt>
                <c:pt idx="658">
                  <c:v>2.9538000000000002</c:v>
                </c:pt>
                <c:pt idx="659">
                  <c:v>3.0145</c:v>
                </c:pt>
                <c:pt idx="660">
                  <c:v>2.9340999999999999</c:v>
                </c:pt>
                <c:pt idx="661">
                  <c:v>2.9228000000000001</c:v>
                </c:pt>
                <c:pt idx="662">
                  <c:v>2.8803000000000001</c:v>
                </c:pt>
                <c:pt idx="663">
                  <c:v>2.9216000000000002</c:v>
                </c:pt>
                <c:pt idx="664">
                  <c:v>3.0173999999999999</c:v>
                </c:pt>
                <c:pt idx="665">
                  <c:v>3.0377999999999998</c:v>
                </c:pt>
                <c:pt idx="666">
                  <c:v>3.0045999999999999</c:v>
                </c:pt>
                <c:pt idx="667">
                  <c:v>3.0373999999999999</c:v>
                </c:pt>
                <c:pt idx="668">
                  <c:v>3.0640999999999998</c:v>
                </c:pt>
                <c:pt idx="669">
                  <c:v>3.0590000000000002</c:v>
                </c:pt>
                <c:pt idx="670">
                  <c:v>3.012</c:v>
                </c:pt>
                <c:pt idx="671">
                  <c:v>3.0030000000000001</c:v>
                </c:pt>
                <c:pt idx="672">
                  <c:v>2.9988999999999999</c:v>
                </c:pt>
                <c:pt idx="673">
                  <c:v>3.0148999999999999</c:v>
                </c:pt>
                <c:pt idx="674">
                  <c:v>3.0055000000000001</c:v>
                </c:pt>
                <c:pt idx="675">
                  <c:v>3.0112000000000001</c:v>
                </c:pt>
                <c:pt idx="676">
                  <c:v>3.0186999999999999</c:v>
                </c:pt>
                <c:pt idx="677">
                  <c:v>3.0203000000000002</c:v>
                </c:pt>
                <c:pt idx="678">
                  <c:v>3.0137</c:v>
                </c:pt>
                <c:pt idx="679">
                  <c:v>2.9984999999999999</c:v>
                </c:pt>
                <c:pt idx="680">
                  <c:v>3.0352999999999999</c:v>
                </c:pt>
                <c:pt idx="681">
                  <c:v>3.0735000000000001</c:v>
                </c:pt>
                <c:pt idx="682">
                  <c:v>3.1078000000000001</c:v>
                </c:pt>
                <c:pt idx="683">
                  <c:v>3.0653000000000001</c:v>
                </c:pt>
                <c:pt idx="684">
                  <c:v>3.0495999999999999</c:v>
                </c:pt>
                <c:pt idx="685">
                  <c:v>3.1160999999999999</c:v>
                </c:pt>
                <c:pt idx="686">
                  <c:v>3.137</c:v>
                </c:pt>
                <c:pt idx="687">
                  <c:v>3.16</c:v>
                </c:pt>
                <c:pt idx="688">
                  <c:v>3.1916000000000002</c:v>
                </c:pt>
                <c:pt idx="689">
                  <c:v>3.1907000000000001</c:v>
                </c:pt>
                <c:pt idx="690">
                  <c:v>3.1555</c:v>
                </c:pt>
                <c:pt idx="691">
                  <c:v>3.165</c:v>
                </c:pt>
                <c:pt idx="692">
                  <c:v>3.1865999999999999</c:v>
                </c:pt>
                <c:pt idx="693">
                  <c:v>3.2168000000000001</c:v>
                </c:pt>
                <c:pt idx="694">
                  <c:v>3.1962999999999999</c:v>
                </c:pt>
                <c:pt idx="695">
                  <c:v>3.2301000000000002</c:v>
                </c:pt>
                <c:pt idx="696">
                  <c:v>3.2593000000000001</c:v>
                </c:pt>
                <c:pt idx="697">
                  <c:v>3.2782</c:v>
                </c:pt>
                <c:pt idx="698">
                  <c:v>3.3052999999999999</c:v>
                </c:pt>
                <c:pt idx="699">
                  <c:v>3.2850999999999999</c:v>
                </c:pt>
                <c:pt idx="700">
                  <c:v>3.3172000000000001</c:v>
                </c:pt>
                <c:pt idx="701">
                  <c:v>3.3328000000000002</c:v>
                </c:pt>
                <c:pt idx="702">
                  <c:v>3.3338000000000001</c:v>
                </c:pt>
                <c:pt idx="703">
                  <c:v>3.3233000000000001</c:v>
                </c:pt>
                <c:pt idx="704">
                  <c:v>3.2606999999999999</c:v>
                </c:pt>
                <c:pt idx="705">
                  <c:v>3.2766999999999999</c:v>
                </c:pt>
                <c:pt idx="706">
                  <c:v>3.3732000000000002</c:v>
                </c:pt>
                <c:pt idx="707">
                  <c:v>3.4003000000000001</c:v>
                </c:pt>
                <c:pt idx="708">
                  <c:v>3.4066000000000001</c:v>
                </c:pt>
                <c:pt idx="709">
                  <c:v>3.4799000000000002</c:v>
                </c:pt>
                <c:pt idx="710">
                  <c:v>3.5306999999999999</c:v>
                </c:pt>
                <c:pt idx="711">
                  <c:v>3.5188999999999999</c:v>
                </c:pt>
                <c:pt idx="712">
                  <c:v>3.5295999999999998</c:v>
                </c:pt>
                <c:pt idx="713">
                  <c:v>3.5541</c:v>
                </c:pt>
                <c:pt idx="714">
                  <c:v>3.52</c:v>
                </c:pt>
                <c:pt idx="715">
                  <c:v>3.6113</c:v>
                </c:pt>
                <c:pt idx="716">
                  <c:v>3.5547</c:v>
                </c:pt>
                <c:pt idx="717">
                  <c:v>3.5638999999999998</c:v>
                </c:pt>
                <c:pt idx="718">
                  <c:v>3.5971000000000002</c:v>
                </c:pt>
                <c:pt idx="719">
                  <c:v>3.6339999999999999</c:v>
                </c:pt>
                <c:pt idx="720">
                  <c:v>3.6345999999999998</c:v>
                </c:pt>
                <c:pt idx="721">
                  <c:v>3.6053999999999999</c:v>
                </c:pt>
                <c:pt idx="722">
                  <c:v>3.5144000000000002</c:v>
                </c:pt>
                <c:pt idx="723">
                  <c:v>3.4948000000000001</c:v>
                </c:pt>
                <c:pt idx="724">
                  <c:v>3.4114</c:v>
                </c:pt>
                <c:pt idx="725">
                  <c:v>3.4331999999999998</c:v>
                </c:pt>
                <c:pt idx="726">
                  <c:v>3.4401999999999999</c:v>
                </c:pt>
                <c:pt idx="727">
                  <c:v>3.4466999999999999</c:v>
                </c:pt>
                <c:pt idx="728">
                  <c:v>3.4114</c:v>
                </c:pt>
                <c:pt idx="729">
                  <c:v>3.3691</c:v>
                </c:pt>
                <c:pt idx="730">
                  <c:v>3.3794</c:v>
                </c:pt>
                <c:pt idx="731">
                  <c:v>3.3479999999999999</c:v>
                </c:pt>
                <c:pt idx="732">
                  <c:v>3.2713999999999999</c:v>
                </c:pt>
                <c:pt idx="733">
                  <c:v>3.2471999999999999</c:v>
                </c:pt>
                <c:pt idx="734">
                  <c:v>3.2583000000000002</c:v>
                </c:pt>
                <c:pt idx="735">
                  <c:v>3.3083</c:v>
                </c:pt>
                <c:pt idx="736">
                  <c:v>3.3288000000000002</c:v>
                </c:pt>
                <c:pt idx="737">
                  <c:v>3.3028</c:v>
                </c:pt>
                <c:pt idx="738">
                  <c:v>3.1541999999999999</c:v>
                </c:pt>
                <c:pt idx="739">
                  <c:v>3.1943000000000001</c:v>
                </c:pt>
                <c:pt idx="740">
                  <c:v>3.2081</c:v>
                </c:pt>
                <c:pt idx="741">
                  <c:v>3.2057000000000002</c:v>
                </c:pt>
                <c:pt idx="742">
                  <c:v>3.1703999999999999</c:v>
                </c:pt>
                <c:pt idx="743">
                  <c:v>3.1745999999999999</c:v>
                </c:pt>
                <c:pt idx="744">
                  <c:v>3.1928999999999998</c:v>
                </c:pt>
                <c:pt idx="745">
                  <c:v>3.1976</c:v>
                </c:pt>
                <c:pt idx="746">
                  <c:v>3.2214999999999998</c:v>
                </c:pt>
                <c:pt idx="747">
                  <c:v>3.2273000000000001</c:v>
                </c:pt>
                <c:pt idx="748">
                  <c:v>3.2437</c:v>
                </c:pt>
                <c:pt idx="749">
                  <c:v>3.2244000000000002</c:v>
                </c:pt>
                <c:pt idx="750">
                  <c:v>3.2046999999999999</c:v>
                </c:pt>
                <c:pt idx="751">
                  <c:v>3.1829999999999998</c:v>
                </c:pt>
                <c:pt idx="752">
                  <c:v>3.1882000000000001</c:v>
                </c:pt>
                <c:pt idx="753">
                  <c:v>3.2292000000000001</c:v>
                </c:pt>
                <c:pt idx="754">
                  <c:v>3.2301000000000002</c:v>
                </c:pt>
                <c:pt idx="755">
                  <c:v>3.2932000000000001</c:v>
                </c:pt>
                <c:pt idx="756">
                  <c:v>3.3231000000000002</c:v>
                </c:pt>
                <c:pt idx="757">
                  <c:v>3.2568999999999999</c:v>
                </c:pt>
                <c:pt idx="758">
                  <c:v>3.2555000000000001</c:v>
                </c:pt>
                <c:pt idx="759">
                  <c:v>3.2887</c:v>
                </c:pt>
                <c:pt idx="760">
                  <c:v>3.2787000000000002</c:v>
                </c:pt>
                <c:pt idx="761">
                  <c:v>3.2747000000000002</c:v>
                </c:pt>
                <c:pt idx="762">
                  <c:v>3.2942</c:v>
                </c:pt>
                <c:pt idx="763">
                  <c:v>3.2896999999999998</c:v>
                </c:pt>
                <c:pt idx="764">
                  <c:v>3.3546</c:v>
                </c:pt>
                <c:pt idx="765">
                  <c:v>3.3267000000000002</c:v>
                </c:pt>
                <c:pt idx="766">
                  <c:v>3.3488000000000002</c:v>
                </c:pt>
                <c:pt idx="767">
                  <c:v>3.34</c:v>
                </c:pt>
                <c:pt idx="768">
                  <c:v>3.3235999999999999</c:v>
                </c:pt>
                <c:pt idx="769">
                  <c:v>3.3441999999999998</c:v>
                </c:pt>
                <c:pt idx="770">
                  <c:v>3.3174999999999999</c:v>
                </c:pt>
                <c:pt idx="771">
                  <c:v>3.3235999999999999</c:v>
                </c:pt>
                <c:pt idx="772">
                  <c:v>3.3411</c:v>
                </c:pt>
                <c:pt idx="773">
                  <c:v>3.2776999999999998</c:v>
                </c:pt>
                <c:pt idx="774">
                  <c:v>3.3405999999999998</c:v>
                </c:pt>
                <c:pt idx="775">
                  <c:v>3.3302</c:v>
                </c:pt>
                <c:pt idx="776">
                  <c:v>3.2732000000000001</c:v>
                </c:pt>
                <c:pt idx="777">
                  <c:v>3.2</c:v>
                </c:pt>
                <c:pt idx="778">
                  <c:v>3.2090000000000001</c:v>
                </c:pt>
                <c:pt idx="779">
                  <c:v>3.2119</c:v>
                </c:pt>
                <c:pt idx="780">
                  <c:v>3.2061999999999999</c:v>
                </c:pt>
                <c:pt idx="781">
                  <c:v>3.2462</c:v>
                </c:pt>
                <c:pt idx="782">
                  <c:v>3.2195999999999998</c:v>
                </c:pt>
                <c:pt idx="783">
                  <c:v>3.2761999999999998</c:v>
                </c:pt>
                <c:pt idx="784">
                  <c:v>3.2976999999999999</c:v>
                </c:pt>
                <c:pt idx="785">
                  <c:v>3.2452000000000001</c:v>
                </c:pt>
                <c:pt idx="786">
                  <c:v>3.2515000000000001</c:v>
                </c:pt>
                <c:pt idx="787">
                  <c:v>3.2589000000000001</c:v>
                </c:pt>
                <c:pt idx="788">
                  <c:v>3.2555000000000001</c:v>
                </c:pt>
                <c:pt idx="789">
                  <c:v>3.3235999999999999</c:v>
                </c:pt>
                <c:pt idx="790">
                  <c:v>3.2822</c:v>
                </c:pt>
                <c:pt idx="791">
                  <c:v>3.2475999999999998</c:v>
                </c:pt>
                <c:pt idx="792">
                  <c:v>3.2393999999999998</c:v>
                </c:pt>
                <c:pt idx="793">
                  <c:v>3.1896</c:v>
                </c:pt>
                <c:pt idx="794">
                  <c:v>3.1684999999999999</c:v>
                </c:pt>
                <c:pt idx="795">
                  <c:v>3.2364000000000002</c:v>
                </c:pt>
                <c:pt idx="796">
                  <c:v>3.2475999999999998</c:v>
                </c:pt>
                <c:pt idx="797">
                  <c:v>3.3881999999999999</c:v>
                </c:pt>
                <c:pt idx="798">
                  <c:v>3.6156999999999999</c:v>
                </c:pt>
                <c:pt idx="799">
                  <c:v>3.609</c:v>
                </c:pt>
                <c:pt idx="800">
                  <c:v>3.5573000000000001</c:v>
                </c:pt>
                <c:pt idx="801">
                  <c:v>3.4912000000000001</c:v>
                </c:pt>
                <c:pt idx="802">
                  <c:v>3.5714000000000001</c:v>
                </c:pt>
                <c:pt idx="803">
                  <c:v>3.5461999999999998</c:v>
                </c:pt>
                <c:pt idx="804">
                  <c:v>3.5773000000000001</c:v>
                </c:pt>
                <c:pt idx="805">
                  <c:v>3.5550000000000002</c:v>
                </c:pt>
                <c:pt idx="806">
                  <c:v>3.6604000000000001</c:v>
                </c:pt>
                <c:pt idx="807">
                  <c:v>3.7158000000000002</c:v>
                </c:pt>
                <c:pt idx="808">
                  <c:v>3.6629</c:v>
                </c:pt>
                <c:pt idx="809">
                  <c:v>3.6375999999999999</c:v>
                </c:pt>
                <c:pt idx="810">
                  <c:v>3.6425000000000001</c:v>
                </c:pt>
                <c:pt idx="811">
                  <c:v>3.6947999999999999</c:v>
                </c:pt>
                <c:pt idx="812">
                  <c:v>3.7507000000000001</c:v>
                </c:pt>
                <c:pt idx="813">
                  <c:v>3.7591000000000001</c:v>
                </c:pt>
                <c:pt idx="814">
                  <c:v>3.8129</c:v>
                </c:pt>
                <c:pt idx="815">
                  <c:v>3.8089</c:v>
                </c:pt>
                <c:pt idx="816">
                  <c:v>3.8757999999999999</c:v>
                </c:pt>
                <c:pt idx="817">
                  <c:v>3.8723999999999998</c:v>
                </c:pt>
                <c:pt idx="818">
                  <c:v>3.8919000000000001</c:v>
                </c:pt>
                <c:pt idx="819">
                  <c:v>3.9466000000000001</c:v>
                </c:pt>
                <c:pt idx="820">
                  <c:v>4.0260999999999996</c:v>
                </c:pt>
                <c:pt idx="821">
                  <c:v>4.0037000000000003</c:v>
                </c:pt>
                <c:pt idx="822">
                  <c:v>4.1112000000000002</c:v>
                </c:pt>
                <c:pt idx="823">
                  <c:v>4.1135000000000002</c:v>
                </c:pt>
                <c:pt idx="824">
                  <c:v>4.1205999999999996</c:v>
                </c:pt>
                <c:pt idx="825">
                  <c:v>4.1292</c:v>
                </c:pt>
                <c:pt idx="826">
                  <c:v>4.0313999999999997</c:v>
                </c:pt>
                <c:pt idx="827">
                  <c:v>3.9180000000000001</c:v>
                </c:pt>
                <c:pt idx="828">
                  <c:v>3.8933</c:v>
                </c:pt>
                <c:pt idx="829">
                  <c:v>3.9918999999999998</c:v>
                </c:pt>
                <c:pt idx="830">
                  <c:v>4.0617000000000001</c:v>
                </c:pt>
                <c:pt idx="831">
                  <c:v>3.9712999999999998</c:v>
                </c:pt>
                <c:pt idx="832">
                  <c:v>3.8736999999999999</c:v>
                </c:pt>
                <c:pt idx="833">
                  <c:v>3.9474</c:v>
                </c:pt>
                <c:pt idx="834">
                  <c:v>3.9293999999999998</c:v>
                </c:pt>
                <c:pt idx="835">
                  <c:v>3.8996</c:v>
                </c:pt>
                <c:pt idx="836">
                  <c:v>3.8290999999999999</c:v>
                </c:pt>
                <c:pt idx="837">
                  <c:v>3.7572000000000001</c:v>
                </c:pt>
                <c:pt idx="838">
                  <c:v>3.6960999999999999</c:v>
                </c:pt>
                <c:pt idx="839">
                  <c:v>3.6320999999999999</c:v>
                </c:pt>
                <c:pt idx="840">
                  <c:v>3.6456</c:v>
                </c:pt>
                <c:pt idx="841">
                  <c:v>3.6573000000000002</c:v>
                </c:pt>
                <c:pt idx="842">
                  <c:v>3.6265999999999998</c:v>
                </c:pt>
                <c:pt idx="843">
                  <c:v>3.6254</c:v>
                </c:pt>
                <c:pt idx="844">
                  <c:v>3.4973999999999998</c:v>
                </c:pt>
                <c:pt idx="845">
                  <c:v>3.5474000000000001</c:v>
                </c:pt>
                <c:pt idx="846">
                  <c:v>3.5655000000000001</c:v>
                </c:pt>
                <c:pt idx="847">
                  <c:v>3.6162999999999998</c:v>
                </c:pt>
                <c:pt idx="848">
                  <c:v>3.6873</c:v>
                </c:pt>
                <c:pt idx="849">
                  <c:v>3.6474000000000002</c:v>
                </c:pt>
                <c:pt idx="850">
                  <c:v>3.6394000000000002</c:v>
                </c:pt>
                <c:pt idx="851">
                  <c:v>3.661</c:v>
                </c:pt>
                <c:pt idx="852">
                  <c:v>3.661</c:v>
                </c:pt>
                <c:pt idx="853">
                  <c:v>3.6333000000000002</c:v>
                </c:pt>
                <c:pt idx="854">
                  <c:v>3.6524000000000001</c:v>
                </c:pt>
                <c:pt idx="855">
                  <c:v>3.5560999999999998</c:v>
                </c:pt>
                <c:pt idx="856">
                  <c:v>3.5933999999999999</c:v>
                </c:pt>
                <c:pt idx="857">
                  <c:v>3.6791</c:v>
                </c:pt>
                <c:pt idx="858">
                  <c:v>3.6835</c:v>
                </c:pt>
                <c:pt idx="859">
                  <c:v>3.6541999999999999</c:v>
                </c:pt>
                <c:pt idx="860">
                  <c:v>3.6126</c:v>
                </c:pt>
                <c:pt idx="861">
                  <c:v>3.5762</c:v>
                </c:pt>
                <c:pt idx="862">
                  <c:v>3.5514999999999999</c:v>
                </c:pt>
                <c:pt idx="863">
                  <c:v>3.5684999999999998</c:v>
                </c:pt>
                <c:pt idx="864">
                  <c:v>3.5714000000000001</c:v>
                </c:pt>
                <c:pt idx="865">
                  <c:v>3.5815000000000001</c:v>
                </c:pt>
                <c:pt idx="866">
                  <c:v>3.6036000000000001</c:v>
                </c:pt>
                <c:pt idx="867">
                  <c:v>3.6456</c:v>
                </c:pt>
                <c:pt idx="868">
                  <c:v>3.6456</c:v>
                </c:pt>
                <c:pt idx="869">
                  <c:v>3.6248</c:v>
                </c:pt>
                <c:pt idx="870">
                  <c:v>3.6554000000000002</c:v>
                </c:pt>
                <c:pt idx="871">
                  <c:v>3.9266000000000001</c:v>
                </c:pt>
                <c:pt idx="872">
                  <c:v>3.9451999999999998</c:v>
                </c:pt>
                <c:pt idx="873">
                  <c:v>3.9662000000000002</c:v>
                </c:pt>
                <c:pt idx="874">
                  <c:v>4.0290999999999997</c:v>
                </c:pt>
                <c:pt idx="875">
                  <c:v>4.0663</c:v>
                </c:pt>
                <c:pt idx="876">
                  <c:v>4.1498999999999997</c:v>
                </c:pt>
                <c:pt idx="877">
                  <c:v>4.2477999999999998</c:v>
                </c:pt>
                <c:pt idx="878">
                  <c:v>4.2015000000000002</c:v>
                </c:pt>
                <c:pt idx="879">
                  <c:v>4.1459000000000001</c:v>
                </c:pt>
                <c:pt idx="880">
                  <c:v>4.0823999999999998</c:v>
                </c:pt>
                <c:pt idx="881">
                  <c:v>4.0624000000000002</c:v>
                </c:pt>
                <c:pt idx="882">
                  <c:v>4.0434000000000001</c:v>
                </c:pt>
                <c:pt idx="883">
                  <c:v>4.1828000000000003</c:v>
                </c:pt>
                <c:pt idx="884">
                  <c:v>4.1402999999999999</c:v>
                </c:pt>
                <c:pt idx="885">
                  <c:v>4.2179000000000002</c:v>
                </c:pt>
                <c:pt idx="886">
                  <c:v>4.1730999999999998</c:v>
                </c:pt>
                <c:pt idx="887">
                  <c:v>4.2262000000000004</c:v>
                </c:pt>
                <c:pt idx="888">
                  <c:v>4.1901000000000002</c:v>
                </c:pt>
                <c:pt idx="889">
                  <c:v>4.1482999999999999</c:v>
                </c:pt>
                <c:pt idx="890">
                  <c:v>4.1730999999999998</c:v>
                </c:pt>
                <c:pt idx="891">
                  <c:v>4.2081</c:v>
                </c:pt>
                <c:pt idx="892">
                  <c:v>4.1771000000000003</c:v>
                </c:pt>
                <c:pt idx="893">
                  <c:v>4.1868999999999996</c:v>
                </c:pt>
                <c:pt idx="894">
                  <c:v>4.3071000000000002</c:v>
                </c:pt>
                <c:pt idx="895">
                  <c:v>4.3540000000000001</c:v>
                </c:pt>
                <c:pt idx="896">
                  <c:v>4.4019000000000004</c:v>
                </c:pt>
                <c:pt idx="897">
                  <c:v>4.2925000000000004</c:v>
                </c:pt>
                <c:pt idx="898">
                  <c:v>4.3417000000000003</c:v>
                </c:pt>
                <c:pt idx="899">
                  <c:v>4.4398999999999997</c:v>
                </c:pt>
                <c:pt idx="900">
                  <c:v>4.5027999999999997</c:v>
                </c:pt>
                <c:pt idx="901">
                  <c:v>4.4748000000000001</c:v>
                </c:pt>
                <c:pt idx="902">
                  <c:v>4.5198</c:v>
                </c:pt>
                <c:pt idx="903">
                  <c:v>4.6016000000000004</c:v>
                </c:pt>
                <c:pt idx="904">
                  <c:v>4.4390000000000001</c:v>
                </c:pt>
                <c:pt idx="905">
                  <c:v>4.5141</c:v>
                </c:pt>
                <c:pt idx="906">
                  <c:v>4.4619</c:v>
                </c:pt>
                <c:pt idx="907">
                  <c:v>4.3061999999999996</c:v>
                </c:pt>
                <c:pt idx="908">
                  <c:v>4.1990999999999996</c:v>
                </c:pt>
                <c:pt idx="909">
                  <c:v>4.1315999999999997</c:v>
                </c:pt>
                <c:pt idx="910">
                  <c:v>4.1323999999999996</c:v>
                </c:pt>
                <c:pt idx="911">
                  <c:v>4.1451000000000002</c:v>
                </c:pt>
                <c:pt idx="912">
                  <c:v>4.1482999999999999</c:v>
                </c:pt>
                <c:pt idx="913">
                  <c:v>4.0869999999999997</c:v>
                </c:pt>
                <c:pt idx="914">
                  <c:v>4.1658999999999997</c:v>
                </c:pt>
                <c:pt idx="915">
                  <c:v>4.1135000000000002</c:v>
                </c:pt>
                <c:pt idx="916">
                  <c:v>4.2237</c:v>
                </c:pt>
                <c:pt idx="917">
                  <c:v>4.2545000000000002</c:v>
                </c:pt>
                <c:pt idx="918">
                  <c:v>4.3079000000000001</c:v>
                </c:pt>
                <c:pt idx="919">
                  <c:v>4.3002000000000002</c:v>
                </c:pt>
                <c:pt idx="920">
                  <c:v>4.2611999999999997</c:v>
                </c:pt>
                <c:pt idx="921">
                  <c:v>4.2873999999999999</c:v>
                </c:pt>
                <c:pt idx="922">
                  <c:v>4.2950999999999997</c:v>
                </c:pt>
                <c:pt idx="923">
                  <c:v>4.2511000000000001</c:v>
                </c:pt>
                <c:pt idx="924">
                  <c:v>4.1521999999999997</c:v>
                </c:pt>
                <c:pt idx="925">
                  <c:v>4.1755000000000004</c:v>
                </c:pt>
                <c:pt idx="926">
                  <c:v>4.1730999999999998</c:v>
                </c:pt>
                <c:pt idx="927">
                  <c:v>4.3164999999999996</c:v>
                </c:pt>
                <c:pt idx="928">
                  <c:v>4.3235000000000001</c:v>
                </c:pt>
                <c:pt idx="929">
                  <c:v>4.2336</c:v>
                </c:pt>
                <c:pt idx="930">
                  <c:v>4.2495000000000003</c:v>
                </c:pt>
                <c:pt idx="931">
                  <c:v>4.1135000000000002</c:v>
                </c:pt>
                <c:pt idx="932">
                  <c:v>4.0548000000000002</c:v>
                </c:pt>
                <c:pt idx="933">
                  <c:v>3.9771999999999998</c:v>
                </c:pt>
                <c:pt idx="934">
                  <c:v>3.9159000000000002</c:v>
                </c:pt>
                <c:pt idx="935">
                  <c:v>3.7921</c:v>
                </c:pt>
                <c:pt idx="936">
                  <c:v>3.7835000000000001</c:v>
                </c:pt>
                <c:pt idx="937">
                  <c:v>3.7012</c:v>
                </c:pt>
                <c:pt idx="938">
                  <c:v>3.7448000000000001</c:v>
                </c:pt>
                <c:pt idx="939">
                  <c:v>3.7357</c:v>
                </c:pt>
                <c:pt idx="940">
                  <c:v>3.6785000000000001</c:v>
                </c:pt>
                <c:pt idx="941">
                  <c:v>3.7311999999999999</c:v>
                </c:pt>
                <c:pt idx="942">
                  <c:v>3.5684999999999998</c:v>
                </c:pt>
                <c:pt idx="943">
                  <c:v>3.5202</c:v>
                </c:pt>
                <c:pt idx="944">
                  <c:v>3.5868000000000002</c:v>
                </c:pt>
                <c:pt idx="945">
                  <c:v>3.6120000000000001</c:v>
                </c:pt>
                <c:pt idx="946">
                  <c:v>3.5743999999999998</c:v>
                </c:pt>
                <c:pt idx="947">
                  <c:v>3.6036000000000001</c:v>
                </c:pt>
                <c:pt idx="948">
                  <c:v>3.6560999999999999</c:v>
                </c:pt>
                <c:pt idx="949">
                  <c:v>3.6456</c:v>
                </c:pt>
                <c:pt idx="950">
                  <c:v>3.6516999999999999</c:v>
                </c:pt>
                <c:pt idx="951">
                  <c:v>3.6511</c:v>
                </c:pt>
                <c:pt idx="952">
                  <c:v>3.6486000000000001</c:v>
                </c:pt>
                <c:pt idx="953">
                  <c:v>3.6766000000000001</c:v>
                </c:pt>
                <c:pt idx="954">
                  <c:v>3.6616</c:v>
                </c:pt>
                <c:pt idx="955">
                  <c:v>3.7101000000000002</c:v>
                </c:pt>
                <c:pt idx="956">
                  <c:v>3.6993</c:v>
                </c:pt>
                <c:pt idx="957">
                  <c:v>3.7075</c:v>
                </c:pt>
                <c:pt idx="958">
                  <c:v>3.7357</c:v>
                </c:pt>
                <c:pt idx="959">
                  <c:v>3.7921</c:v>
                </c:pt>
                <c:pt idx="960">
                  <c:v>3.7709000000000001</c:v>
                </c:pt>
                <c:pt idx="961">
                  <c:v>3.7808999999999999</c:v>
                </c:pt>
                <c:pt idx="962">
                  <c:v>3.8169</c:v>
                </c:pt>
                <c:pt idx="963">
                  <c:v>3.7126000000000001</c:v>
                </c:pt>
                <c:pt idx="964">
                  <c:v>3.7222</c:v>
                </c:pt>
                <c:pt idx="965">
                  <c:v>3.6985999999999999</c:v>
                </c:pt>
                <c:pt idx="966">
                  <c:v>3.7319</c:v>
                </c:pt>
                <c:pt idx="967">
                  <c:v>3.7637</c:v>
                </c:pt>
                <c:pt idx="968">
                  <c:v>3.8332000000000002</c:v>
                </c:pt>
                <c:pt idx="969">
                  <c:v>3.8462000000000001</c:v>
                </c:pt>
                <c:pt idx="970">
                  <c:v>3.8250000000000002</c:v>
                </c:pt>
                <c:pt idx="971">
                  <c:v>3.7572000000000001</c:v>
                </c:pt>
                <c:pt idx="972">
                  <c:v>3.7690000000000001</c:v>
                </c:pt>
                <c:pt idx="973">
                  <c:v>3.9081000000000001</c:v>
                </c:pt>
                <c:pt idx="974">
                  <c:v>3.9771999999999998</c:v>
                </c:pt>
                <c:pt idx="975">
                  <c:v>3.8919000000000001</c:v>
                </c:pt>
                <c:pt idx="976">
                  <c:v>3.9123000000000001</c:v>
                </c:pt>
                <c:pt idx="977">
                  <c:v>3.8584999999999998</c:v>
                </c:pt>
                <c:pt idx="978">
                  <c:v>3.9531000000000001</c:v>
                </c:pt>
                <c:pt idx="979">
                  <c:v>3.8584999999999998</c:v>
                </c:pt>
                <c:pt idx="980">
                  <c:v>3.7888000000000002</c:v>
                </c:pt>
                <c:pt idx="981">
                  <c:v>3.8536999999999999</c:v>
                </c:pt>
                <c:pt idx="982">
                  <c:v>3.8723999999999998</c:v>
                </c:pt>
                <c:pt idx="983">
                  <c:v>3.8041999999999998</c:v>
                </c:pt>
                <c:pt idx="984">
                  <c:v>3.7862</c:v>
                </c:pt>
                <c:pt idx="985">
                  <c:v>3.7888000000000002</c:v>
                </c:pt>
                <c:pt idx="986">
                  <c:v>3.6879</c:v>
                </c:pt>
                <c:pt idx="987">
                  <c:v>3.6480000000000001</c:v>
                </c:pt>
                <c:pt idx="988">
                  <c:v>3.7088999999999999</c:v>
                </c:pt>
                <c:pt idx="989">
                  <c:v>3.6894999999999998</c:v>
                </c:pt>
                <c:pt idx="990">
                  <c:v>3.6850000000000001</c:v>
                </c:pt>
                <c:pt idx="991">
                  <c:v>3.6665999999999999</c:v>
                </c:pt>
                <c:pt idx="992">
                  <c:v>3.7403</c:v>
                </c:pt>
                <c:pt idx="993">
                  <c:v>3.7898000000000001</c:v>
                </c:pt>
                <c:pt idx="994">
                  <c:v>3.8033999999999999</c:v>
                </c:pt>
                <c:pt idx="995">
                  <c:v>3.8123</c:v>
                </c:pt>
                <c:pt idx="996">
                  <c:v>3.7212999999999998</c:v>
                </c:pt>
                <c:pt idx="997">
                  <c:v>3.7528999999999999</c:v>
                </c:pt>
                <c:pt idx="998">
                  <c:v>3.7877000000000001</c:v>
                </c:pt>
                <c:pt idx="999">
                  <c:v>3.8565999999999998</c:v>
                </c:pt>
                <c:pt idx="1000">
                  <c:v>3.9274</c:v>
                </c:pt>
                <c:pt idx="1001">
                  <c:v>3.8942000000000001</c:v>
                </c:pt>
                <c:pt idx="1002">
                  <c:v>3.8898999999999999</c:v>
                </c:pt>
                <c:pt idx="1003">
                  <c:v>3.8027000000000002</c:v>
                </c:pt>
                <c:pt idx="1004">
                  <c:v>3.8273999999999999</c:v>
                </c:pt>
                <c:pt idx="1005">
                  <c:v>3.7789999999999999</c:v>
                </c:pt>
                <c:pt idx="1006">
                  <c:v>3.7743000000000002</c:v>
                </c:pt>
                <c:pt idx="1007">
                  <c:v>3.7522000000000002</c:v>
                </c:pt>
                <c:pt idx="1008">
                  <c:v>3.7069000000000001</c:v>
                </c:pt>
                <c:pt idx="1009">
                  <c:v>3.6703999999999999</c:v>
                </c:pt>
                <c:pt idx="1010">
                  <c:v>3.6307999999999998</c:v>
                </c:pt>
                <c:pt idx="1011">
                  <c:v>3.5623999999999998</c:v>
                </c:pt>
                <c:pt idx="1012">
                  <c:v>3.6395</c:v>
                </c:pt>
                <c:pt idx="1013">
                  <c:v>3.6364000000000001</c:v>
                </c:pt>
                <c:pt idx="1014">
                  <c:v>3.6103999999999998</c:v>
                </c:pt>
                <c:pt idx="1015">
                  <c:v>3.6627999999999998</c:v>
                </c:pt>
                <c:pt idx="1016">
                  <c:v>3.6084999999999998</c:v>
                </c:pt>
                <c:pt idx="1017">
                  <c:v>3.5257000000000001</c:v>
                </c:pt>
                <c:pt idx="1018">
                  <c:v>3.4937</c:v>
                </c:pt>
                <c:pt idx="1019">
                  <c:v>3.5059</c:v>
                </c:pt>
                <c:pt idx="1020">
                  <c:v>3.5105</c:v>
                </c:pt>
                <c:pt idx="1021">
                  <c:v>3.5209999999999999</c:v>
                </c:pt>
                <c:pt idx="1022">
                  <c:v>3.5286</c:v>
                </c:pt>
                <c:pt idx="1023">
                  <c:v>3.5743999999999998</c:v>
                </c:pt>
                <c:pt idx="1024">
                  <c:v>3.6023999999999998</c:v>
                </c:pt>
                <c:pt idx="1025">
                  <c:v>3.6320000000000001</c:v>
                </c:pt>
                <c:pt idx="1026">
                  <c:v>3.6991999999999998</c:v>
                </c:pt>
                <c:pt idx="1027">
                  <c:v>3.6876000000000002</c:v>
                </c:pt>
                <c:pt idx="1028">
                  <c:v>3.6722999999999999</c:v>
                </c:pt>
                <c:pt idx="1029">
                  <c:v>3.6709999999999998</c:v>
                </c:pt>
                <c:pt idx="1030">
                  <c:v>3.6735000000000002</c:v>
                </c:pt>
                <c:pt idx="1031">
                  <c:v>3.6233</c:v>
                </c:pt>
                <c:pt idx="1032">
                  <c:v>3.5617999999999999</c:v>
                </c:pt>
                <c:pt idx="1033">
                  <c:v>3.569</c:v>
                </c:pt>
                <c:pt idx="1034">
                  <c:v>3.5381</c:v>
                </c:pt>
                <c:pt idx="1035">
                  <c:v>3.5316000000000001</c:v>
                </c:pt>
                <c:pt idx="1036">
                  <c:v>3.6844000000000001</c:v>
                </c:pt>
                <c:pt idx="1037">
                  <c:v>3.7789999999999999</c:v>
                </c:pt>
                <c:pt idx="1038">
                  <c:v>3.7823000000000002</c:v>
                </c:pt>
                <c:pt idx="1039">
                  <c:v>3.9005999999999998</c:v>
                </c:pt>
                <c:pt idx="1040">
                  <c:v>3.7837000000000001</c:v>
                </c:pt>
                <c:pt idx="1041">
                  <c:v>3.7063000000000001</c:v>
                </c:pt>
                <c:pt idx="1042">
                  <c:v>3.6558000000000002</c:v>
                </c:pt>
                <c:pt idx="1043">
                  <c:v>3.6110000000000002</c:v>
                </c:pt>
                <c:pt idx="1044">
                  <c:v>3.6227</c:v>
                </c:pt>
                <c:pt idx="1045">
                  <c:v>3.6520000000000001</c:v>
                </c:pt>
                <c:pt idx="1046">
                  <c:v>3.7056</c:v>
                </c:pt>
                <c:pt idx="1047">
                  <c:v>3.7271000000000001</c:v>
                </c:pt>
                <c:pt idx="1048">
                  <c:v>3.6659000000000002</c:v>
                </c:pt>
                <c:pt idx="1049">
                  <c:v>3.6844000000000001</c:v>
                </c:pt>
                <c:pt idx="1050">
                  <c:v>3.6301000000000001</c:v>
                </c:pt>
                <c:pt idx="1051">
                  <c:v>3.7056</c:v>
                </c:pt>
                <c:pt idx="1052">
                  <c:v>3.7219000000000002</c:v>
                </c:pt>
                <c:pt idx="1053">
                  <c:v>3.6755</c:v>
                </c:pt>
                <c:pt idx="1054">
                  <c:v>3.6495000000000002</c:v>
                </c:pt>
                <c:pt idx="1055">
                  <c:v>3.5787</c:v>
                </c:pt>
                <c:pt idx="1056">
                  <c:v>3.5672000000000001</c:v>
                </c:pt>
                <c:pt idx="1057">
                  <c:v>3.6793</c:v>
                </c:pt>
                <c:pt idx="1058">
                  <c:v>3.6476000000000002</c:v>
                </c:pt>
                <c:pt idx="1059">
                  <c:v>3.6972</c:v>
                </c:pt>
                <c:pt idx="1060">
                  <c:v>3.6779999999999999</c:v>
                </c:pt>
                <c:pt idx="1061">
                  <c:v>3.7429000000000001</c:v>
                </c:pt>
                <c:pt idx="1062">
                  <c:v>3.7311000000000001</c:v>
                </c:pt>
                <c:pt idx="1063">
                  <c:v>3.7488999999999999</c:v>
                </c:pt>
                <c:pt idx="1064">
                  <c:v>3.6785999999999999</c:v>
                </c:pt>
                <c:pt idx="1065">
                  <c:v>3.6023999999999998</c:v>
                </c:pt>
                <c:pt idx="1066">
                  <c:v>3.4216000000000002</c:v>
                </c:pt>
                <c:pt idx="1067">
                  <c:v>3.4477000000000002</c:v>
                </c:pt>
                <c:pt idx="1068">
                  <c:v>3.4765000000000001</c:v>
                </c:pt>
                <c:pt idx="1069">
                  <c:v>3.468</c:v>
                </c:pt>
                <c:pt idx="1070">
                  <c:v>3.4823</c:v>
                </c:pt>
                <c:pt idx="1071">
                  <c:v>3.4544999999999999</c:v>
                </c:pt>
                <c:pt idx="1072">
                  <c:v>3.4348999999999998</c:v>
                </c:pt>
                <c:pt idx="1073">
                  <c:v>3.4754</c:v>
                </c:pt>
                <c:pt idx="1074">
                  <c:v>3.4527999999999999</c:v>
                </c:pt>
                <c:pt idx="1075">
                  <c:v>3.4377</c:v>
                </c:pt>
                <c:pt idx="1076">
                  <c:v>3.4066999999999998</c:v>
                </c:pt>
                <c:pt idx="1077">
                  <c:v>3.4298999999999999</c:v>
                </c:pt>
                <c:pt idx="1078">
                  <c:v>3.4897</c:v>
                </c:pt>
                <c:pt idx="1079">
                  <c:v>3.4371</c:v>
                </c:pt>
                <c:pt idx="1080">
                  <c:v>3.4220999999999999</c:v>
                </c:pt>
                <c:pt idx="1081">
                  <c:v>3.4039999999999999</c:v>
                </c:pt>
                <c:pt idx="1082">
                  <c:v>3.4645999999999999</c:v>
                </c:pt>
                <c:pt idx="1083">
                  <c:v>3.4392999999999998</c:v>
                </c:pt>
                <c:pt idx="1084">
                  <c:v>3.4455</c:v>
                </c:pt>
                <c:pt idx="1085">
                  <c:v>3.3603000000000001</c:v>
                </c:pt>
                <c:pt idx="1086">
                  <c:v>3.3946999999999998</c:v>
                </c:pt>
                <c:pt idx="1087">
                  <c:v>3.3704000000000001</c:v>
                </c:pt>
                <c:pt idx="1088">
                  <c:v>3.3746999999999998</c:v>
                </c:pt>
                <c:pt idx="1089">
                  <c:v>3.3990999999999998</c:v>
                </c:pt>
                <c:pt idx="1090">
                  <c:v>3.4365000000000001</c:v>
                </c:pt>
                <c:pt idx="1091">
                  <c:v>3.3694000000000002</c:v>
                </c:pt>
                <c:pt idx="1092">
                  <c:v>3.3603000000000001</c:v>
                </c:pt>
                <c:pt idx="1093">
                  <c:v>3.3109000000000002</c:v>
                </c:pt>
                <c:pt idx="1094">
                  <c:v>3.2801999999999998</c:v>
                </c:pt>
                <c:pt idx="1095">
                  <c:v>3.2585000000000002</c:v>
                </c:pt>
                <c:pt idx="1096">
                  <c:v>3.2671000000000001</c:v>
                </c:pt>
                <c:pt idx="1097">
                  <c:v>3.2894000000000001</c:v>
                </c:pt>
                <c:pt idx="1098">
                  <c:v>3.2970000000000002</c:v>
                </c:pt>
                <c:pt idx="1099">
                  <c:v>3.3224</c:v>
                </c:pt>
                <c:pt idx="1100">
                  <c:v>3.2980999999999998</c:v>
                </c:pt>
                <c:pt idx="1101">
                  <c:v>3.2772000000000001</c:v>
                </c:pt>
                <c:pt idx="1102">
                  <c:v>3.2782</c:v>
                </c:pt>
                <c:pt idx="1103">
                  <c:v>3.3016999999999999</c:v>
                </c:pt>
                <c:pt idx="1104">
                  <c:v>3.3155999999999999</c:v>
                </c:pt>
                <c:pt idx="1105">
                  <c:v>3.2812000000000001</c:v>
                </c:pt>
                <c:pt idx="1106">
                  <c:v>3.3037000000000001</c:v>
                </c:pt>
                <c:pt idx="1107">
                  <c:v>3.3068</c:v>
                </c:pt>
                <c:pt idx="1108">
                  <c:v>3.3187000000000002</c:v>
                </c:pt>
                <c:pt idx="1109">
                  <c:v>3.3359999999999999</c:v>
                </c:pt>
                <c:pt idx="1110">
                  <c:v>3.3866000000000001</c:v>
                </c:pt>
                <c:pt idx="1111">
                  <c:v>3.3816999999999999</c:v>
                </c:pt>
                <c:pt idx="1112">
                  <c:v>3.3125</c:v>
                </c:pt>
                <c:pt idx="1113">
                  <c:v>3.2806999999999999</c:v>
                </c:pt>
                <c:pt idx="1114">
                  <c:v>3.2519999999999998</c:v>
                </c:pt>
                <c:pt idx="1115">
                  <c:v>3.2461000000000002</c:v>
                </c:pt>
                <c:pt idx="1116">
                  <c:v>3.2530000000000001</c:v>
                </c:pt>
                <c:pt idx="1117">
                  <c:v>3.2665999999999999</c:v>
                </c:pt>
                <c:pt idx="1118">
                  <c:v>3.2787000000000002</c:v>
                </c:pt>
                <c:pt idx="1119">
                  <c:v>3.3491</c:v>
                </c:pt>
                <c:pt idx="1120">
                  <c:v>3.3317999999999999</c:v>
                </c:pt>
                <c:pt idx="1121">
                  <c:v>3.3176999999999999</c:v>
                </c:pt>
                <c:pt idx="1122">
                  <c:v>3.2465999999999999</c:v>
                </c:pt>
                <c:pt idx="1123">
                  <c:v>3.1907999999999999</c:v>
                </c:pt>
                <c:pt idx="1124">
                  <c:v>3.1680000000000001</c:v>
                </c:pt>
                <c:pt idx="1125">
                  <c:v>3.109</c:v>
                </c:pt>
                <c:pt idx="1126">
                  <c:v>3.2665999999999999</c:v>
                </c:pt>
                <c:pt idx="1127">
                  <c:v>3.2949999999999999</c:v>
                </c:pt>
                <c:pt idx="1128">
                  <c:v>3.2656000000000001</c:v>
                </c:pt>
                <c:pt idx="1129">
                  <c:v>3.2416</c:v>
                </c:pt>
                <c:pt idx="1130">
                  <c:v>3.2155</c:v>
                </c:pt>
                <c:pt idx="1131">
                  <c:v>3.2660999999999998</c:v>
                </c:pt>
                <c:pt idx="1132">
                  <c:v>3.3323</c:v>
                </c:pt>
                <c:pt idx="1133">
                  <c:v>3.3784999999999998</c:v>
                </c:pt>
                <c:pt idx="1134">
                  <c:v>3.4472</c:v>
                </c:pt>
                <c:pt idx="1135">
                  <c:v>3.3628999999999998</c:v>
                </c:pt>
                <c:pt idx="1136">
                  <c:v>3.3212999999999999</c:v>
                </c:pt>
                <c:pt idx="1137">
                  <c:v>3.3191999999999999</c:v>
                </c:pt>
                <c:pt idx="1138">
                  <c:v>3.3166000000000002</c:v>
                </c:pt>
                <c:pt idx="1139">
                  <c:v>3.2945000000000002</c:v>
                </c:pt>
                <c:pt idx="1140">
                  <c:v>3.2959999999999998</c:v>
                </c:pt>
                <c:pt idx="1141">
                  <c:v>3.3254999999999999</c:v>
                </c:pt>
                <c:pt idx="1142">
                  <c:v>3.2837999999999998</c:v>
                </c:pt>
                <c:pt idx="1143">
                  <c:v>3.2919</c:v>
                </c:pt>
                <c:pt idx="1144">
                  <c:v>3.2706</c:v>
                </c:pt>
                <c:pt idx="1145">
                  <c:v>3.2534999999999998</c:v>
                </c:pt>
                <c:pt idx="1146">
                  <c:v>3.2898999999999998</c:v>
                </c:pt>
                <c:pt idx="1147">
                  <c:v>3.2904</c:v>
                </c:pt>
                <c:pt idx="1148">
                  <c:v>3.2909000000000002</c:v>
                </c:pt>
                <c:pt idx="1149">
                  <c:v>3.2559999999999998</c:v>
                </c:pt>
                <c:pt idx="1150">
                  <c:v>3.2559999999999998</c:v>
                </c:pt>
                <c:pt idx="1151">
                  <c:v>3.2570000000000001</c:v>
                </c:pt>
                <c:pt idx="1152">
                  <c:v>3.2223999999999999</c:v>
                </c:pt>
                <c:pt idx="1153">
                  <c:v>3.1846000000000001</c:v>
                </c:pt>
                <c:pt idx="1154">
                  <c:v>3.2029000000000001</c:v>
                </c:pt>
                <c:pt idx="1155">
                  <c:v>3.1208999999999998</c:v>
                </c:pt>
                <c:pt idx="1156">
                  <c:v>3.1021000000000001</c:v>
                </c:pt>
                <c:pt idx="1157">
                  <c:v>3.1002999999999998</c:v>
                </c:pt>
                <c:pt idx="1158">
                  <c:v>3.1143999999999998</c:v>
                </c:pt>
                <c:pt idx="1159">
                  <c:v>3.1131000000000002</c:v>
                </c:pt>
                <c:pt idx="1160">
                  <c:v>3.1240999999999999</c:v>
                </c:pt>
                <c:pt idx="1161">
                  <c:v>3.1305000000000001</c:v>
                </c:pt>
                <c:pt idx="1162">
                  <c:v>3.0895000000000001</c:v>
                </c:pt>
                <c:pt idx="1163">
                  <c:v>3.0872000000000002</c:v>
                </c:pt>
                <c:pt idx="1164">
                  <c:v>3.0644999999999998</c:v>
                </c:pt>
                <c:pt idx="1165">
                  <c:v>3.0670999999999999</c:v>
                </c:pt>
                <c:pt idx="1166">
                  <c:v>3.0402999999999998</c:v>
                </c:pt>
                <c:pt idx="1167">
                  <c:v>3.0084</c:v>
                </c:pt>
                <c:pt idx="1168">
                  <c:v>3.0407000000000002</c:v>
                </c:pt>
                <c:pt idx="1169">
                  <c:v>3.0560999999999998</c:v>
                </c:pt>
                <c:pt idx="1170">
                  <c:v>3.0943999999999998</c:v>
                </c:pt>
                <c:pt idx="1171">
                  <c:v>3.1185999999999998</c:v>
                </c:pt>
                <c:pt idx="1172">
                  <c:v>3.1080000000000001</c:v>
                </c:pt>
                <c:pt idx="1173">
                  <c:v>3.1107999999999998</c:v>
                </c:pt>
                <c:pt idx="1174">
                  <c:v>3.0876999999999999</c:v>
                </c:pt>
                <c:pt idx="1175">
                  <c:v>3.1278000000000001</c:v>
                </c:pt>
                <c:pt idx="1176">
                  <c:v>3.1352000000000002</c:v>
                </c:pt>
                <c:pt idx="1177">
                  <c:v>3.1421000000000001</c:v>
                </c:pt>
                <c:pt idx="1178">
                  <c:v>3.1337999999999999</c:v>
                </c:pt>
                <c:pt idx="1179">
                  <c:v>3.1789000000000001</c:v>
                </c:pt>
                <c:pt idx="1180">
                  <c:v>3.1675</c:v>
                </c:pt>
                <c:pt idx="1181">
                  <c:v>3.1166999999999998</c:v>
                </c:pt>
                <c:pt idx="1182">
                  <c:v>3.0680000000000001</c:v>
                </c:pt>
                <c:pt idx="1183">
                  <c:v>3.0512000000000001</c:v>
                </c:pt>
                <c:pt idx="1184">
                  <c:v>3.0853999999999999</c:v>
                </c:pt>
                <c:pt idx="1185">
                  <c:v>3.0720000000000001</c:v>
                </c:pt>
                <c:pt idx="1186">
                  <c:v>3.0346000000000002</c:v>
                </c:pt>
                <c:pt idx="1187">
                  <c:v>3.0108999999999999</c:v>
                </c:pt>
                <c:pt idx="1188">
                  <c:v>3.0899000000000001</c:v>
                </c:pt>
                <c:pt idx="1189">
                  <c:v>3.1278000000000001</c:v>
                </c:pt>
                <c:pt idx="1190">
                  <c:v>3.1505000000000001</c:v>
                </c:pt>
                <c:pt idx="1191">
                  <c:v>3.1699000000000002</c:v>
                </c:pt>
                <c:pt idx="1192">
                  <c:v>3.1960999999999999</c:v>
                </c:pt>
                <c:pt idx="1193">
                  <c:v>3.2</c:v>
                </c:pt>
                <c:pt idx="1194">
                  <c:v>3.1856</c:v>
                </c:pt>
                <c:pt idx="1195">
                  <c:v>3.2130999999999998</c:v>
                </c:pt>
                <c:pt idx="1196">
                  <c:v>3.2097000000000002</c:v>
                </c:pt>
                <c:pt idx="1197">
                  <c:v>3.2004999999999999</c:v>
                </c:pt>
                <c:pt idx="1198">
                  <c:v>3.1937000000000002</c:v>
                </c:pt>
                <c:pt idx="1199">
                  <c:v>3.2302</c:v>
                </c:pt>
                <c:pt idx="1200">
                  <c:v>3.2277999999999998</c:v>
                </c:pt>
                <c:pt idx="1201">
                  <c:v>3.1922999999999999</c:v>
                </c:pt>
                <c:pt idx="1202">
                  <c:v>3.1699000000000002</c:v>
                </c:pt>
                <c:pt idx="1203">
                  <c:v>3.1737000000000002</c:v>
                </c:pt>
                <c:pt idx="1204">
                  <c:v>3.1932999999999998</c:v>
                </c:pt>
                <c:pt idx="1205">
                  <c:v>3.1850999999999998</c:v>
                </c:pt>
                <c:pt idx="1206">
                  <c:v>3.2189000000000001</c:v>
                </c:pt>
                <c:pt idx="1207">
                  <c:v>3.2376</c:v>
                </c:pt>
                <c:pt idx="1208">
                  <c:v>3.2342</c:v>
                </c:pt>
                <c:pt idx="1209">
                  <c:v>3.2614999999999998</c:v>
                </c:pt>
                <c:pt idx="1210">
                  <c:v>3.2311999999999999</c:v>
                </c:pt>
                <c:pt idx="1211">
                  <c:v>3.1907999999999999</c:v>
                </c:pt>
                <c:pt idx="1212">
                  <c:v>3.1213000000000002</c:v>
                </c:pt>
                <c:pt idx="1213">
                  <c:v>3.1812999999999998</c:v>
                </c:pt>
                <c:pt idx="1214">
                  <c:v>3.2366000000000001</c:v>
                </c:pt>
                <c:pt idx="1215">
                  <c:v>3.2610000000000001</c:v>
                </c:pt>
                <c:pt idx="1216">
                  <c:v>3.3037000000000001</c:v>
                </c:pt>
                <c:pt idx="1217">
                  <c:v>3.2726000000000002</c:v>
                </c:pt>
                <c:pt idx="1218">
                  <c:v>3.3218000000000001</c:v>
                </c:pt>
                <c:pt idx="1219">
                  <c:v>3.2700999999999998</c:v>
                </c:pt>
                <c:pt idx="1220">
                  <c:v>3.3155999999999999</c:v>
                </c:pt>
                <c:pt idx="1221">
                  <c:v>3.3125</c:v>
                </c:pt>
                <c:pt idx="1222">
                  <c:v>3.3391000000000002</c:v>
                </c:pt>
                <c:pt idx="1223">
                  <c:v>3.3254999999999999</c:v>
                </c:pt>
                <c:pt idx="1224">
                  <c:v>3.3062999999999998</c:v>
                </c:pt>
                <c:pt idx="1225">
                  <c:v>3.3094000000000001</c:v>
                </c:pt>
                <c:pt idx="1226">
                  <c:v>3.2614999999999998</c:v>
                </c:pt>
                <c:pt idx="1227">
                  <c:v>3.3936000000000002</c:v>
                </c:pt>
                <c:pt idx="1228">
                  <c:v>3.3871000000000002</c:v>
                </c:pt>
                <c:pt idx="1229">
                  <c:v>3.3212999999999999</c:v>
                </c:pt>
                <c:pt idx="1230">
                  <c:v>3.3908999999999998</c:v>
                </c:pt>
                <c:pt idx="1231">
                  <c:v>3.4544999999999999</c:v>
                </c:pt>
                <c:pt idx="1232">
                  <c:v>3.5381</c:v>
                </c:pt>
                <c:pt idx="1233">
                  <c:v>3.4483000000000001</c:v>
                </c:pt>
                <c:pt idx="1234">
                  <c:v>3.4182999999999999</c:v>
                </c:pt>
                <c:pt idx="1235">
                  <c:v>3.5415999999999999</c:v>
                </c:pt>
                <c:pt idx="1236">
                  <c:v>3.488</c:v>
                </c:pt>
                <c:pt idx="1237">
                  <c:v>3.4771000000000001</c:v>
                </c:pt>
                <c:pt idx="1238">
                  <c:v>3.5011999999999999</c:v>
                </c:pt>
                <c:pt idx="1239">
                  <c:v>3.5659999999999998</c:v>
                </c:pt>
                <c:pt idx="1240">
                  <c:v>3.5750000000000002</c:v>
                </c:pt>
                <c:pt idx="1241">
                  <c:v>3.5901999999999998</c:v>
                </c:pt>
                <c:pt idx="1242">
                  <c:v>3.5847000000000002</c:v>
                </c:pt>
                <c:pt idx="1243">
                  <c:v>3.4621</c:v>
                </c:pt>
                <c:pt idx="1244">
                  <c:v>3.4615</c:v>
                </c:pt>
                <c:pt idx="1245">
                  <c:v>3.4725000000000001</c:v>
                </c:pt>
                <c:pt idx="1246">
                  <c:v>3.4893000000000001</c:v>
                </c:pt>
                <c:pt idx="1247">
                  <c:v>3.4929000000000001</c:v>
                </c:pt>
                <c:pt idx="1248">
                  <c:v>3.4573999999999998</c:v>
                </c:pt>
                <c:pt idx="1249">
                  <c:v>3.4323000000000001</c:v>
                </c:pt>
                <c:pt idx="1250">
                  <c:v>3.5217999999999998</c:v>
                </c:pt>
                <c:pt idx="1251">
                  <c:v>3.6049000000000002</c:v>
                </c:pt>
                <c:pt idx="1252">
                  <c:v>3.5518999999999998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69-4918-83E1-9AFD27A296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93691603"/>
        <c:axId val="857641551"/>
      </c:lineChart>
      <c:dateAx>
        <c:axId val="99369160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m/d/yyyy" sourceLinked="1"/>
        <c:majorTickMark val="out"/>
        <c:minorTickMark val="none"/>
        <c:tickLblPos val="nextTo"/>
        <c:txPr>
          <a:bodyPr/>
          <a:lstStyle/>
          <a:p>
            <a:pPr lvl="0">
              <a:defRPr sz="9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857641551"/>
        <c:crosses val="autoZero"/>
        <c:auto val="1"/>
        <c:lblOffset val="100"/>
        <c:baseTimeUnit val="days"/>
      </c:dateAx>
      <c:valAx>
        <c:axId val="857641551"/>
        <c:scaling>
          <c:orientation val="minMax"/>
          <c:min val="2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0.00%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93691603"/>
        <c:crosses val="autoZero"/>
        <c:crossBetween val="between"/>
      </c:valAx>
    </c:plotArea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/>
      <c:lineChart>
        <c:grouping val="standard"/>
        <c:varyColors val="0"/>
        <c:ser>
          <c:idx val="0"/>
          <c:order val="0"/>
          <c:tx>
            <c:v>Dividend  Yield</c:v>
          </c:tx>
          <c:spPr>
            <a:ln w="28575" cmpd="sng">
              <a:solidFill>
                <a:srgbClr val="D6001C">
                  <a:alpha val="100000"/>
                </a:srgbClr>
              </a:solidFill>
            </a:ln>
          </c:spPr>
          <c:marker>
            <c:symbol val="none"/>
          </c:marker>
          <c:cat>
            <c:numRef>
              <c:f>'Share Price Performance'!$BT$4:$BT$1273</c:f>
              <c:numCache>
                <c:formatCode>m/d/yyyy</c:formatCode>
                <c:ptCount val="1270"/>
                <c:pt idx="0">
                  <c:v>46045</c:v>
                </c:pt>
                <c:pt idx="1">
                  <c:v>46044</c:v>
                </c:pt>
                <c:pt idx="2">
                  <c:v>46043</c:v>
                </c:pt>
                <c:pt idx="3">
                  <c:v>46042</c:v>
                </c:pt>
                <c:pt idx="4">
                  <c:v>46038</c:v>
                </c:pt>
                <c:pt idx="5">
                  <c:v>46037</c:v>
                </c:pt>
                <c:pt idx="6">
                  <c:v>46036</c:v>
                </c:pt>
                <c:pt idx="7">
                  <c:v>46035</c:v>
                </c:pt>
                <c:pt idx="8">
                  <c:v>46034</c:v>
                </c:pt>
                <c:pt idx="9">
                  <c:v>46031</c:v>
                </c:pt>
                <c:pt idx="10">
                  <c:v>46030</c:v>
                </c:pt>
                <c:pt idx="11">
                  <c:v>46029</c:v>
                </c:pt>
                <c:pt idx="12">
                  <c:v>46028</c:v>
                </c:pt>
                <c:pt idx="13">
                  <c:v>46027</c:v>
                </c:pt>
                <c:pt idx="14">
                  <c:v>46024</c:v>
                </c:pt>
                <c:pt idx="15">
                  <c:v>46022</c:v>
                </c:pt>
                <c:pt idx="16">
                  <c:v>46021</c:v>
                </c:pt>
                <c:pt idx="17">
                  <c:v>46020</c:v>
                </c:pt>
                <c:pt idx="18">
                  <c:v>46017</c:v>
                </c:pt>
                <c:pt idx="19">
                  <c:v>46015</c:v>
                </c:pt>
                <c:pt idx="20">
                  <c:v>46014</c:v>
                </c:pt>
                <c:pt idx="21">
                  <c:v>46013</c:v>
                </c:pt>
                <c:pt idx="22">
                  <c:v>46010</c:v>
                </c:pt>
                <c:pt idx="23">
                  <c:v>46009</c:v>
                </c:pt>
                <c:pt idx="24">
                  <c:v>46008</c:v>
                </c:pt>
                <c:pt idx="25">
                  <c:v>46007</c:v>
                </c:pt>
                <c:pt idx="26">
                  <c:v>46006</c:v>
                </c:pt>
                <c:pt idx="27">
                  <c:v>46003</c:v>
                </c:pt>
                <c:pt idx="28">
                  <c:v>46002</c:v>
                </c:pt>
                <c:pt idx="29">
                  <c:v>46001</c:v>
                </c:pt>
                <c:pt idx="30">
                  <c:v>46000</c:v>
                </c:pt>
                <c:pt idx="31">
                  <c:v>45999</c:v>
                </c:pt>
                <c:pt idx="32">
                  <c:v>45996</c:v>
                </c:pt>
                <c:pt idx="33">
                  <c:v>45995</c:v>
                </c:pt>
                <c:pt idx="34">
                  <c:v>45994</c:v>
                </c:pt>
                <c:pt idx="35">
                  <c:v>45993</c:v>
                </c:pt>
                <c:pt idx="36">
                  <c:v>45992</c:v>
                </c:pt>
                <c:pt idx="37">
                  <c:v>45989</c:v>
                </c:pt>
                <c:pt idx="38">
                  <c:v>45987</c:v>
                </c:pt>
                <c:pt idx="39">
                  <c:v>45986</c:v>
                </c:pt>
                <c:pt idx="40">
                  <c:v>45985</c:v>
                </c:pt>
                <c:pt idx="41">
                  <c:v>45982</c:v>
                </c:pt>
                <c:pt idx="42">
                  <c:v>45981</c:v>
                </c:pt>
                <c:pt idx="43">
                  <c:v>45980</c:v>
                </c:pt>
                <c:pt idx="44">
                  <c:v>45979</c:v>
                </c:pt>
                <c:pt idx="45">
                  <c:v>45978</c:v>
                </c:pt>
                <c:pt idx="46">
                  <c:v>45975</c:v>
                </c:pt>
                <c:pt idx="47">
                  <c:v>45974</c:v>
                </c:pt>
                <c:pt idx="48">
                  <c:v>45973</c:v>
                </c:pt>
                <c:pt idx="49">
                  <c:v>45972</c:v>
                </c:pt>
                <c:pt idx="50">
                  <c:v>45971</c:v>
                </c:pt>
                <c:pt idx="51">
                  <c:v>45968</c:v>
                </c:pt>
                <c:pt idx="52">
                  <c:v>45967</c:v>
                </c:pt>
                <c:pt idx="53">
                  <c:v>45966</c:v>
                </c:pt>
                <c:pt idx="54">
                  <c:v>45965</c:v>
                </c:pt>
                <c:pt idx="55">
                  <c:v>45964</c:v>
                </c:pt>
                <c:pt idx="56">
                  <c:v>45961</c:v>
                </c:pt>
                <c:pt idx="57">
                  <c:v>45960</c:v>
                </c:pt>
                <c:pt idx="58">
                  <c:v>45959</c:v>
                </c:pt>
                <c:pt idx="59">
                  <c:v>45958</c:v>
                </c:pt>
                <c:pt idx="60">
                  <c:v>45957</c:v>
                </c:pt>
                <c:pt idx="61">
                  <c:v>45954</c:v>
                </c:pt>
                <c:pt idx="62">
                  <c:v>45953</c:v>
                </c:pt>
                <c:pt idx="63">
                  <c:v>45952</c:v>
                </c:pt>
                <c:pt idx="64">
                  <c:v>45951</c:v>
                </c:pt>
                <c:pt idx="65">
                  <c:v>45950</c:v>
                </c:pt>
                <c:pt idx="66">
                  <c:v>45947</c:v>
                </c:pt>
                <c:pt idx="67">
                  <c:v>45946</c:v>
                </c:pt>
                <c:pt idx="68">
                  <c:v>45945</c:v>
                </c:pt>
                <c:pt idx="69">
                  <c:v>45944</c:v>
                </c:pt>
                <c:pt idx="70">
                  <c:v>45943</c:v>
                </c:pt>
                <c:pt idx="71">
                  <c:v>45940</c:v>
                </c:pt>
                <c:pt idx="72">
                  <c:v>45939</c:v>
                </c:pt>
                <c:pt idx="73">
                  <c:v>45938</c:v>
                </c:pt>
                <c:pt idx="74">
                  <c:v>45937</c:v>
                </c:pt>
                <c:pt idx="75">
                  <c:v>45936</c:v>
                </c:pt>
                <c:pt idx="76">
                  <c:v>45933</c:v>
                </c:pt>
                <c:pt idx="77">
                  <c:v>45932</c:v>
                </c:pt>
                <c:pt idx="78">
                  <c:v>45931</c:v>
                </c:pt>
                <c:pt idx="79">
                  <c:v>45930</c:v>
                </c:pt>
                <c:pt idx="80">
                  <c:v>45929</c:v>
                </c:pt>
                <c:pt idx="81">
                  <c:v>45926</c:v>
                </c:pt>
                <c:pt idx="82">
                  <c:v>45925</c:v>
                </c:pt>
                <c:pt idx="83">
                  <c:v>45924</c:v>
                </c:pt>
                <c:pt idx="84">
                  <c:v>45923</c:v>
                </c:pt>
                <c:pt idx="85">
                  <c:v>45922</c:v>
                </c:pt>
                <c:pt idx="86">
                  <c:v>45919</c:v>
                </c:pt>
                <c:pt idx="87">
                  <c:v>45918</c:v>
                </c:pt>
                <c:pt idx="88">
                  <c:v>45917</c:v>
                </c:pt>
                <c:pt idx="89">
                  <c:v>45916</c:v>
                </c:pt>
                <c:pt idx="90">
                  <c:v>45915</c:v>
                </c:pt>
                <c:pt idx="91">
                  <c:v>45912</c:v>
                </c:pt>
                <c:pt idx="92">
                  <c:v>45911</c:v>
                </c:pt>
                <c:pt idx="93">
                  <c:v>45910</c:v>
                </c:pt>
                <c:pt idx="94">
                  <c:v>45909</c:v>
                </c:pt>
                <c:pt idx="95">
                  <c:v>45908</c:v>
                </c:pt>
                <c:pt idx="96">
                  <c:v>45905</c:v>
                </c:pt>
                <c:pt idx="97">
                  <c:v>45904</c:v>
                </c:pt>
                <c:pt idx="98">
                  <c:v>45903</c:v>
                </c:pt>
                <c:pt idx="99">
                  <c:v>45902</c:v>
                </c:pt>
                <c:pt idx="100">
                  <c:v>45898</c:v>
                </c:pt>
                <c:pt idx="101">
                  <c:v>45897</c:v>
                </c:pt>
                <c:pt idx="102">
                  <c:v>45896</c:v>
                </c:pt>
                <c:pt idx="103">
                  <c:v>45895</c:v>
                </c:pt>
                <c:pt idx="104">
                  <c:v>45894</c:v>
                </c:pt>
                <c:pt idx="105">
                  <c:v>45891</c:v>
                </c:pt>
                <c:pt idx="106">
                  <c:v>45890</c:v>
                </c:pt>
                <c:pt idx="107">
                  <c:v>45889</c:v>
                </c:pt>
                <c:pt idx="108">
                  <c:v>45888</c:v>
                </c:pt>
                <c:pt idx="109">
                  <c:v>45887</c:v>
                </c:pt>
                <c:pt idx="110">
                  <c:v>45884</c:v>
                </c:pt>
                <c:pt idx="111">
                  <c:v>45883</c:v>
                </c:pt>
                <c:pt idx="112">
                  <c:v>45882</c:v>
                </c:pt>
                <c:pt idx="113">
                  <c:v>45881</c:v>
                </c:pt>
                <c:pt idx="114">
                  <c:v>45880</c:v>
                </c:pt>
                <c:pt idx="115">
                  <c:v>45877</c:v>
                </c:pt>
                <c:pt idx="116">
                  <c:v>45876</c:v>
                </c:pt>
                <c:pt idx="117">
                  <c:v>45875</c:v>
                </c:pt>
                <c:pt idx="118">
                  <c:v>45874</c:v>
                </c:pt>
                <c:pt idx="119">
                  <c:v>45873</c:v>
                </c:pt>
                <c:pt idx="120">
                  <c:v>45870</c:v>
                </c:pt>
                <c:pt idx="121">
                  <c:v>45869</c:v>
                </c:pt>
                <c:pt idx="122">
                  <c:v>45868</c:v>
                </c:pt>
                <c:pt idx="123">
                  <c:v>45867</c:v>
                </c:pt>
                <c:pt idx="124">
                  <c:v>45866</c:v>
                </c:pt>
                <c:pt idx="125">
                  <c:v>45863</c:v>
                </c:pt>
                <c:pt idx="126">
                  <c:v>45862</c:v>
                </c:pt>
                <c:pt idx="127">
                  <c:v>45861</c:v>
                </c:pt>
                <c:pt idx="128">
                  <c:v>45860</c:v>
                </c:pt>
                <c:pt idx="129">
                  <c:v>45859</c:v>
                </c:pt>
                <c:pt idx="130">
                  <c:v>45856</c:v>
                </c:pt>
                <c:pt idx="131">
                  <c:v>45855</c:v>
                </c:pt>
                <c:pt idx="132">
                  <c:v>45854</c:v>
                </c:pt>
                <c:pt idx="133">
                  <c:v>45853</c:v>
                </c:pt>
                <c:pt idx="134">
                  <c:v>45852</c:v>
                </c:pt>
                <c:pt idx="135">
                  <c:v>45849</c:v>
                </c:pt>
                <c:pt idx="136">
                  <c:v>45848</c:v>
                </c:pt>
                <c:pt idx="137">
                  <c:v>45847</c:v>
                </c:pt>
                <c:pt idx="138">
                  <c:v>45846</c:v>
                </c:pt>
                <c:pt idx="139">
                  <c:v>45845</c:v>
                </c:pt>
                <c:pt idx="140">
                  <c:v>45841</c:v>
                </c:pt>
                <c:pt idx="141">
                  <c:v>45840</c:v>
                </c:pt>
                <c:pt idx="142">
                  <c:v>45839</c:v>
                </c:pt>
                <c:pt idx="143">
                  <c:v>45838</c:v>
                </c:pt>
                <c:pt idx="144">
                  <c:v>45835</c:v>
                </c:pt>
                <c:pt idx="145">
                  <c:v>45834</c:v>
                </c:pt>
                <c:pt idx="146">
                  <c:v>45833</c:v>
                </c:pt>
                <c:pt idx="147">
                  <c:v>45832</c:v>
                </c:pt>
                <c:pt idx="148">
                  <c:v>45831</c:v>
                </c:pt>
                <c:pt idx="149">
                  <c:v>45828</c:v>
                </c:pt>
                <c:pt idx="150">
                  <c:v>45826</c:v>
                </c:pt>
                <c:pt idx="151">
                  <c:v>45825</c:v>
                </c:pt>
                <c:pt idx="152">
                  <c:v>45824</c:v>
                </c:pt>
                <c:pt idx="153">
                  <c:v>45821</c:v>
                </c:pt>
                <c:pt idx="154">
                  <c:v>45820</c:v>
                </c:pt>
                <c:pt idx="155">
                  <c:v>45819</c:v>
                </c:pt>
                <c:pt idx="156">
                  <c:v>45818</c:v>
                </c:pt>
                <c:pt idx="157">
                  <c:v>45817</c:v>
                </c:pt>
                <c:pt idx="158">
                  <c:v>45814</c:v>
                </c:pt>
                <c:pt idx="159">
                  <c:v>45813</c:v>
                </c:pt>
                <c:pt idx="160">
                  <c:v>45812</c:v>
                </c:pt>
                <c:pt idx="161">
                  <c:v>45811</c:v>
                </c:pt>
                <c:pt idx="162">
                  <c:v>45810</c:v>
                </c:pt>
                <c:pt idx="163">
                  <c:v>45807</c:v>
                </c:pt>
                <c:pt idx="164">
                  <c:v>45806</c:v>
                </c:pt>
                <c:pt idx="165">
                  <c:v>45805</c:v>
                </c:pt>
                <c:pt idx="166">
                  <c:v>45804</c:v>
                </c:pt>
                <c:pt idx="167">
                  <c:v>45800</c:v>
                </c:pt>
                <c:pt idx="168">
                  <c:v>45799</c:v>
                </c:pt>
                <c:pt idx="169">
                  <c:v>45798</c:v>
                </c:pt>
                <c:pt idx="170">
                  <c:v>45797</c:v>
                </c:pt>
                <c:pt idx="171">
                  <c:v>45796</c:v>
                </c:pt>
                <c:pt idx="172">
                  <c:v>45793</c:v>
                </c:pt>
                <c:pt idx="173">
                  <c:v>45792</c:v>
                </c:pt>
                <c:pt idx="174">
                  <c:v>45791</c:v>
                </c:pt>
                <c:pt idx="175">
                  <c:v>45790</c:v>
                </c:pt>
                <c:pt idx="176">
                  <c:v>45789</c:v>
                </c:pt>
                <c:pt idx="177">
                  <c:v>45786</c:v>
                </c:pt>
                <c:pt idx="178">
                  <c:v>45785</c:v>
                </c:pt>
                <c:pt idx="179">
                  <c:v>45784</c:v>
                </c:pt>
                <c:pt idx="180">
                  <c:v>45783</c:v>
                </c:pt>
                <c:pt idx="181">
                  <c:v>45782</c:v>
                </c:pt>
                <c:pt idx="182">
                  <c:v>45779</c:v>
                </c:pt>
                <c:pt idx="183">
                  <c:v>45778</c:v>
                </c:pt>
                <c:pt idx="184">
                  <c:v>45777</c:v>
                </c:pt>
                <c:pt idx="185">
                  <c:v>45776</c:v>
                </c:pt>
                <c:pt idx="186">
                  <c:v>45775</c:v>
                </c:pt>
                <c:pt idx="187">
                  <c:v>45772</c:v>
                </c:pt>
                <c:pt idx="188">
                  <c:v>45771</c:v>
                </c:pt>
                <c:pt idx="189">
                  <c:v>45770</c:v>
                </c:pt>
                <c:pt idx="190">
                  <c:v>45769</c:v>
                </c:pt>
                <c:pt idx="191">
                  <c:v>45768</c:v>
                </c:pt>
                <c:pt idx="192">
                  <c:v>45764</c:v>
                </c:pt>
                <c:pt idx="193">
                  <c:v>45763</c:v>
                </c:pt>
                <c:pt idx="194">
                  <c:v>45762</c:v>
                </c:pt>
                <c:pt idx="195">
                  <c:v>45761</c:v>
                </c:pt>
                <c:pt idx="196">
                  <c:v>45758</c:v>
                </c:pt>
                <c:pt idx="197">
                  <c:v>45757</c:v>
                </c:pt>
                <c:pt idx="198">
                  <c:v>45756</c:v>
                </c:pt>
                <c:pt idx="199">
                  <c:v>45755</c:v>
                </c:pt>
                <c:pt idx="200">
                  <c:v>45754</c:v>
                </c:pt>
                <c:pt idx="201">
                  <c:v>45751</c:v>
                </c:pt>
                <c:pt idx="202">
                  <c:v>45750</c:v>
                </c:pt>
                <c:pt idx="203">
                  <c:v>45749</c:v>
                </c:pt>
                <c:pt idx="204">
                  <c:v>45748</c:v>
                </c:pt>
                <c:pt idx="205">
                  <c:v>45747</c:v>
                </c:pt>
                <c:pt idx="206">
                  <c:v>45744</c:v>
                </c:pt>
                <c:pt idx="207">
                  <c:v>45743</c:v>
                </c:pt>
                <c:pt idx="208">
                  <c:v>45742</c:v>
                </c:pt>
                <c:pt idx="209">
                  <c:v>45741</c:v>
                </c:pt>
                <c:pt idx="210">
                  <c:v>45740</c:v>
                </c:pt>
                <c:pt idx="211">
                  <c:v>45737</c:v>
                </c:pt>
                <c:pt idx="212">
                  <c:v>45736</c:v>
                </c:pt>
                <c:pt idx="213">
                  <c:v>45735</c:v>
                </c:pt>
                <c:pt idx="214">
                  <c:v>45734</c:v>
                </c:pt>
                <c:pt idx="215">
                  <c:v>45733</c:v>
                </c:pt>
                <c:pt idx="216">
                  <c:v>45730</c:v>
                </c:pt>
                <c:pt idx="217">
                  <c:v>45729</c:v>
                </c:pt>
                <c:pt idx="218">
                  <c:v>45728</c:v>
                </c:pt>
                <c:pt idx="219">
                  <c:v>45727</c:v>
                </c:pt>
                <c:pt idx="220">
                  <c:v>45726</c:v>
                </c:pt>
                <c:pt idx="221">
                  <c:v>45723</c:v>
                </c:pt>
                <c:pt idx="222">
                  <c:v>45722</c:v>
                </c:pt>
                <c:pt idx="223">
                  <c:v>45721</c:v>
                </c:pt>
                <c:pt idx="224">
                  <c:v>45720</c:v>
                </c:pt>
                <c:pt idx="225">
                  <c:v>45719</c:v>
                </c:pt>
                <c:pt idx="226">
                  <c:v>45716</c:v>
                </c:pt>
                <c:pt idx="227">
                  <c:v>45715</c:v>
                </c:pt>
                <c:pt idx="228">
                  <c:v>45714</c:v>
                </c:pt>
                <c:pt idx="229">
                  <c:v>45713</c:v>
                </c:pt>
                <c:pt idx="230">
                  <c:v>45712</c:v>
                </c:pt>
                <c:pt idx="231">
                  <c:v>45709</c:v>
                </c:pt>
                <c:pt idx="232">
                  <c:v>45708</c:v>
                </c:pt>
                <c:pt idx="233">
                  <c:v>45707</c:v>
                </c:pt>
                <c:pt idx="234">
                  <c:v>45706</c:v>
                </c:pt>
                <c:pt idx="235">
                  <c:v>45702</c:v>
                </c:pt>
                <c:pt idx="236">
                  <c:v>45701</c:v>
                </c:pt>
                <c:pt idx="237">
                  <c:v>45700</c:v>
                </c:pt>
                <c:pt idx="238">
                  <c:v>45699</c:v>
                </c:pt>
                <c:pt idx="239">
                  <c:v>45698</c:v>
                </c:pt>
                <c:pt idx="240">
                  <c:v>45695</c:v>
                </c:pt>
                <c:pt idx="241">
                  <c:v>45694</c:v>
                </c:pt>
                <c:pt idx="242">
                  <c:v>45693</c:v>
                </c:pt>
                <c:pt idx="243">
                  <c:v>45692</c:v>
                </c:pt>
                <c:pt idx="244">
                  <c:v>45691</c:v>
                </c:pt>
                <c:pt idx="245">
                  <c:v>45688</c:v>
                </c:pt>
                <c:pt idx="246">
                  <c:v>45687</c:v>
                </c:pt>
                <c:pt idx="247">
                  <c:v>45686</c:v>
                </c:pt>
                <c:pt idx="248">
                  <c:v>45685</c:v>
                </c:pt>
                <c:pt idx="249">
                  <c:v>45684</c:v>
                </c:pt>
                <c:pt idx="250">
                  <c:v>45681</c:v>
                </c:pt>
                <c:pt idx="251">
                  <c:v>45680</c:v>
                </c:pt>
                <c:pt idx="252">
                  <c:v>45679</c:v>
                </c:pt>
                <c:pt idx="253">
                  <c:v>45678</c:v>
                </c:pt>
                <c:pt idx="254">
                  <c:v>45674</c:v>
                </c:pt>
                <c:pt idx="255">
                  <c:v>45673</c:v>
                </c:pt>
                <c:pt idx="256">
                  <c:v>45672</c:v>
                </c:pt>
                <c:pt idx="257">
                  <c:v>45671</c:v>
                </c:pt>
                <c:pt idx="258">
                  <c:v>45670</c:v>
                </c:pt>
                <c:pt idx="259">
                  <c:v>45667</c:v>
                </c:pt>
                <c:pt idx="260">
                  <c:v>45665</c:v>
                </c:pt>
                <c:pt idx="261">
                  <c:v>45664</c:v>
                </c:pt>
                <c:pt idx="262">
                  <c:v>45663</c:v>
                </c:pt>
                <c:pt idx="263">
                  <c:v>45660</c:v>
                </c:pt>
                <c:pt idx="264">
                  <c:v>45659</c:v>
                </c:pt>
                <c:pt idx="265">
                  <c:v>45657</c:v>
                </c:pt>
                <c:pt idx="266">
                  <c:v>45656</c:v>
                </c:pt>
                <c:pt idx="267">
                  <c:v>45653</c:v>
                </c:pt>
                <c:pt idx="268">
                  <c:v>45652</c:v>
                </c:pt>
                <c:pt idx="269">
                  <c:v>45650</c:v>
                </c:pt>
                <c:pt idx="270">
                  <c:v>45649</c:v>
                </c:pt>
                <c:pt idx="271">
                  <c:v>45646</c:v>
                </c:pt>
                <c:pt idx="272">
                  <c:v>45645</c:v>
                </c:pt>
                <c:pt idx="273">
                  <c:v>45644</c:v>
                </c:pt>
                <c:pt idx="274">
                  <c:v>45643</c:v>
                </c:pt>
                <c:pt idx="275">
                  <c:v>45642</c:v>
                </c:pt>
                <c:pt idx="276">
                  <c:v>45639</c:v>
                </c:pt>
                <c:pt idx="277">
                  <c:v>45638</c:v>
                </c:pt>
                <c:pt idx="278">
                  <c:v>45637</c:v>
                </c:pt>
                <c:pt idx="279">
                  <c:v>45636</c:v>
                </c:pt>
                <c:pt idx="280">
                  <c:v>45635</c:v>
                </c:pt>
                <c:pt idx="281">
                  <c:v>45632</c:v>
                </c:pt>
                <c:pt idx="282">
                  <c:v>45631</c:v>
                </c:pt>
                <c:pt idx="283">
                  <c:v>45630</c:v>
                </c:pt>
                <c:pt idx="284">
                  <c:v>45629</c:v>
                </c:pt>
                <c:pt idx="285">
                  <c:v>45628</c:v>
                </c:pt>
                <c:pt idx="286">
                  <c:v>45625</c:v>
                </c:pt>
                <c:pt idx="287">
                  <c:v>45623</c:v>
                </c:pt>
                <c:pt idx="288">
                  <c:v>45622</c:v>
                </c:pt>
                <c:pt idx="289">
                  <c:v>45621</c:v>
                </c:pt>
                <c:pt idx="290">
                  <c:v>45618</c:v>
                </c:pt>
                <c:pt idx="291">
                  <c:v>45617</c:v>
                </c:pt>
                <c:pt idx="292">
                  <c:v>45616</c:v>
                </c:pt>
                <c:pt idx="293">
                  <c:v>45615</c:v>
                </c:pt>
                <c:pt idx="294">
                  <c:v>45614</c:v>
                </c:pt>
                <c:pt idx="295">
                  <c:v>45611</c:v>
                </c:pt>
                <c:pt idx="296">
                  <c:v>45610</c:v>
                </c:pt>
                <c:pt idx="297">
                  <c:v>45609</c:v>
                </c:pt>
                <c:pt idx="298">
                  <c:v>45608</c:v>
                </c:pt>
                <c:pt idx="299">
                  <c:v>45607</c:v>
                </c:pt>
                <c:pt idx="300">
                  <c:v>45604</c:v>
                </c:pt>
                <c:pt idx="301">
                  <c:v>45603</c:v>
                </c:pt>
                <c:pt idx="302">
                  <c:v>45602</c:v>
                </c:pt>
                <c:pt idx="303">
                  <c:v>45601</c:v>
                </c:pt>
                <c:pt idx="304">
                  <c:v>45600</c:v>
                </c:pt>
                <c:pt idx="305">
                  <c:v>45597</c:v>
                </c:pt>
                <c:pt idx="306">
                  <c:v>45596</c:v>
                </c:pt>
                <c:pt idx="307">
                  <c:v>45595</c:v>
                </c:pt>
                <c:pt idx="308">
                  <c:v>45594</c:v>
                </c:pt>
                <c:pt idx="309">
                  <c:v>45593</c:v>
                </c:pt>
                <c:pt idx="310">
                  <c:v>45590</c:v>
                </c:pt>
                <c:pt idx="311">
                  <c:v>45589</c:v>
                </c:pt>
                <c:pt idx="312">
                  <c:v>45588</c:v>
                </c:pt>
                <c:pt idx="313">
                  <c:v>45587</c:v>
                </c:pt>
                <c:pt idx="314">
                  <c:v>45586</c:v>
                </c:pt>
                <c:pt idx="315">
                  <c:v>45583</c:v>
                </c:pt>
                <c:pt idx="316">
                  <c:v>45582</c:v>
                </c:pt>
                <c:pt idx="317">
                  <c:v>45581</c:v>
                </c:pt>
                <c:pt idx="318">
                  <c:v>45580</c:v>
                </c:pt>
                <c:pt idx="319">
                  <c:v>45579</c:v>
                </c:pt>
                <c:pt idx="320">
                  <c:v>45576</c:v>
                </c:pt>
                <c:pt idx="321">
                  <c:v>45575</c:v>
                </c:pt>
                <c:pt idx="322">
                  <c:v>45574</c:v>
                </c:pt>
                <c:pt idx="323">
                  <c:v>45573</c:v>
                </c:pt>
                <c:pt idx="324">
                  <c:v>45572</c:v>
                </c:pt>
                <c:pt idx="325">
                  <c:v>45569</c:v>
                </c:pt>
                <c:pt idx="326">
                  <c:v>45568</c:v>
                </c:pt>
                <c:pt idx="327">
                  <c:v>45567</c:v>
                </c:pt>
                <c:pt idx="328">
                  <c:v>45566</c:v>
                </c:pt>
                <c:pt idx="329">
                  <c:v>45565</c:v>
                </c:pt>
                <c:pt idx="330">
                  <c:v>45562</c:v>
                </c:pt>
                <c:pt idx="331">
                  <c:v>45561</c:v>
                </c:pt>
                <c:pt idx="332">
                  <c:v>45560</c:v>
                </c:pt>
                <c:pt idx="333">
                  <c:v>45559</c:v>
                </c:pt>
                <c:pt idx="334">
                  <c:v>45558</c:v>
                </c:pt>
                <c:pt idx="335">
                  <c:v>45555</c:v>
                </c:pt>
                <c:pt idx="336">
                  <c:v>45554</c:v>
                </c:pt>
                <c:pt idx="337">
                  <c:v>45553</c:v>
                </c:pt>
                <c:pt idx="338">
                  <c:v>45552</c:v>
                </c:pt>
                <c:pt idx="339">
                  <c:v>45551</c:v>
                </c:pt>
                <c:pt idx="340">
                  <c:v>45548</c:v>
                </c:pt>
                <c:pt idx="341">
                  <c:v>45547</c:v>
                </c:pt>
                <c:pt idx="342">
                  <c:v>45546</c:v>
                </c:pt>
                <c:pt idx="343">
                  <c:v>45545</c:v>
                </c:pt>
                <c:pt idx="344">
                  <c:v>45544</c:v>
                </c:pt>
                <c:pt idx="345">
                  <c:v>45541</c:v>
                </c:pt>
                <c:pt idx="346">
                  <c:v>45540</c:v>
                </c:pt>
                <c:pt idx="347">
                  <c:v>45539</c:v>
                </c:pt>
                <c:pt idx="348">
                  <c:v>45538</c:v>
                </c:pt>
                <c:pt idx="349">
                  <c:v>45534</c:v>
                </c:pt>
                <c:pt idx="350">
                  <c:v>45533</c:v>
                </c:pt>
                <c:pt idx="351">
                  <c:v>45532</c:v>
                </c:pt>
                <c:pt idx="352">
                  <c:v>45531</c:v>
                </c:pt>
                <c:pt idx="353">
                  <c:v>45530</c:v>
                </c:pt>
                <c:pt idx="354">
                  <c:v>45527</c:v>
                </c:pt>
                <c:pt idx="355">
                  <c:v>45526</c:v>
                </c:pt>
                <c:pt idx="356">
                  <c:v>45525</c:v>
                </c:pt>
                <c:pt idx="357">
                  <c:v>45524</c:v>
                </c:pt>
                <c:pt idx="358">
                  <c:v>45523</c:v>
                </c:pt>
                <c:pt idx="359">
                  <c:v>45520</c:v>
                </c:pt>
                <c:pt idx="360">
                  <c:v>45519</c:v>
                </c:pt>
                <c:pt idx="361">
                  <c:v>45518</c:v>
                </c:pt>
                <c:pt idx="362">
                  <c:v>45517</c:v>
                </c:pt>
                <c:pt idx="363">
                  <c:v>45516</c:v>
                </c:pt>
                <c:pt idx="364">
                  <c:v>45513</c:v>
                </c:pt>
                <c:pt idx="365">
                  <c:v>45512</c:v>
                </c:pt>
                <c:pt idx="366">
                  <c:v>45511</c:v>
                </c:pt>
                <c:pt idx="367">
                  <c:v>45510</c:v>
                </c:pt>
                <c:pt idx="368">
                  <c:v>45509</c:v>
                </c:pt>
                <c:pt idx="369">
                  <c:v>45506</c:v>
                </c:pt>
                <c:pt idx="370">
                  <c:v>45505</c:v>
                </c:pt>
                <c:pt idx="371">
                  <c:v>45504</c:v>
                </c:pt>
                <c:pt idx="372">
                  <c:v>45503</c:v>
                </c:pt>
                <c:pt idx="373">
                  <c:v>45502</c:v>
                </c:pt>
                <c:pt idx="374">
                  <c:v>45499</c:v>
                </c:pt>
                <c:pt idx="375">
                  <c:v>45498</c:v>
                </c:pt>
                <c:pt idx="376">
                  <c:v>45497</c:v>
                </c:pt>
                <c:pt idx="377">
                  <c:v>45496</c:v>
                </c:pt>
                <c:pt idx="378">
                  <c:v>45495</c:v>
                </c:pt>
                <c:pt idx="379">
                  <c:v>45492</c:v>
                </c:pt>
                <c:pt idx="380">
                  <c:v>45491</c:v>
                </c:pt>
                <c:pt idx="381">
                  <c:v>45490</c:v>
                </c:pt>
                <c:pt idx="382">
                  <c:v>45489</c:v>
                </c:pt>
                <c:pt idx="383">
                  <c:v>45488</c:v>
                </c:pt>
                <c:pt idx="384">
                  <c:v>45485</c:v>
                </c:pt>
                <c:pt idx="385">
                  <c:v>45484</c:v>
                </c:pt>
                <c:pt idx="386">
                  <c:v>45483</c:v>
                </c:pt>
                <c:pt idx="387">
                  <c:v>45482</c:v>
                </c:pt>
                <c:pt idx="388">
                  <c:v>45481</c:v>
                </c:pt>
                <c:pt idx="389">
                  <c:v>45478</c:v>
                </c:pt>
                <c:pt idx="390">
                  <c:v>45476</c:v>
                </c:pt>
                <c:pt idx="391">
                  <c:v>45475</c:v>
                </c:pt>
                <c:pt idx="392">
                  <c:v>45474</c:v>
                </c:pt>
                <c:pt idx="393">
                  <c:v>45471</c:v>
                </c:pt>
                <c:pt idx="394">
                  <c:v>45470</c:v>
                </c:pt>
                <c:pt idx="395">
                  <c:v>45469</c:v>
                </c:pt>
                <c:pt idx="396">
                  <c:v>45468</c:v>
                </c:pt>
                <c:pt idx="397">
                  <c:v>45467</c:v>
                </c:pt>
                <c:pt idx="398">
                  <c:v>45464</c:v>
                </c:pt>
                <c:pt idx="399">
                  <c:v>45463</c:v>
                </c:pt>
                <c:pt idx="400">
                  <c:v>45461</c:v>
                </c:pt>
                <c:pt idx="401">
                  <c:v>45460</c:v>
                </c:pt>
                <c:pt idx="402">
                  <c:v>45457</c:v>
                </c:pt>
                <c:pt idx="403">
                  <c:v>45456</c:v>
                </c:pt>
                <c:pt idx="404">
                  <c:v>45455</c:v>
                </c:pt>
                <c:pt idx="405">
                  <c:v>45454</c:v>
                </c:pt>
                <c:pt idx="406">
                  <c:v>45453</c:v>
                </c:pt>
                <c:pt idx="407">
                  <c:v>45450</c:v>
                </c:pt>
                <c:pt idx="408">
                  <c:v>45449</c:v>
                </c:pt>
                <c:pt idx="409">
                  <c:v>45448</c:v>
                </c:pt>
                <c:pt idx="410">
                  <c:v>45447</c:v>
                </c:pt>
                <c:pt idx="411">
                  <c:v>45446</c:v>
                </c:pt>
                <c:pt idx="412">
                  <c:v>45443</c:v>
                </c:pt>
                <c:pt idx="413">
                  <c:v>45442</c:v>
                </c:pt>
                <c:pt idx="414">
                  <c:v>45441</c:v>
                </c:pt>
                <c:pt idx="415">
                  <c:v>45440</c:v>
                </c:pt>
                <c:pt idx="416">
                  <c:v>45436</c:v>
                </c:pt>
                <c:pt idx="417">
                  <c:v>45435</c:v>
                </c:pt>
                <c:pt idx="418">
                  <c:v>45434</c:v>
                </c:pt>
                <c:pt idx="419">
                  <c:v>45433</c:v>
                </c:pt>
                <c:pt idx="420">
                  <c:v>45432</c:v>
                </c:pt>
                <c:pt idx="421">
                  <c:v>45429</c:v>
                </c:pt>
                <c:pt idx="422">
                  <c:v>45428</c:v>
                </c:pt>
                <c:pt idx="423">
                  <c:v>45427</c:v>
                </c:pt>
                <c:pt idx="424">
                  <c:v>45426</c:v>
                </c:pt>
                <c:pt idx="425">
                  <c:v>45425</c:v>
                </c:pt>
                <c:pt idx="426">
                  <c:v>45422</c:v>
                </c:pt>
                <c:pt idx="427">
                  <c:v>45421</c:v>
                </c:pt>
                <c:pt idx="428">
                  <c:v>45420</c:v>
                </c:pt>
                <c:pt idx="429">
                  <c:v>45419</c:v>
                </c:pt>
                <c:pt idx="430">
                  <c:v>45418</c:v>
                </c:pt>
                <c:pt idx="431">
                  <c:v>45415</c:v>
                </c:pt>
                <c:pt idx="432">
                  <c:v>45414</c:v>
                </c:pt>
                <c:pt idx="433">
                  <c:v>45413</c:v>
                </c:pt>
                <c:pt idx="434">
                  <c:v>45412</c:v>
                </c:pt>
                <c:pt idx="435">
                  <c:v>45411</c:v>
                </c:pt>
                <c:pt idx="436">
                  <c:v>45408</c:v>
                </c:pt>
                <c:pt idx="437">
                  <c:v>45407</c:v>
                </c:pt>
                <c:pt idx="438">
                  <c:v>45406</c:v>
                </c:pt>
                <c:pt idx="439">
                  <c:v>45405</c:v>
                </c:pt>
                <c:pt idx="440">
                  <c:v>45404</c:v>
                </c:pt>
                <c:pt idx="441">
                  <c:v>45401</c:v>
                </c:pt>
                <c:pt idx="442">
                  <c:v>45400</c:v>
                </c:pt>
                <c:pt idx="443">
                  <c:v>45399</c:v>
                </c:pt>
                <c:pt idx="444">
                  <c:v>45398</c:v>
                </c:pt>
                <c:pt idx="445">
                  <c:v>45397</c:v>
                </c:pt>
                <c:pt idx="446">
                  <c:v>45394</c:v>
                </c:pt>
                <c:pt idx="447">
                  <c:v>45393</c:v>
                </c:pt>
                <c:pt idx="448">
                  <c:v>45392</c:v>
                </c:pt>
                <c:pt idx="449">
                  <c:v>45391</c:v>
                </c:pt>
                <c:pt idx="450">
                  <c:v>45390</c:v>
                </c:pt>
                <c:pt idx="451">
                  <c:v>45387</c:v>
                </c:pt>
                <c:pt idx="452">
                  <c:v>45386</c:v>
                </c:pt>
                <c:pt idx="453">
                  <c:v>45385</c:v>
                </c:pt>
                <c:pt idx="454">
                  <c:v>45384</c:v>
                </c:pt>
                <c:pt idx="455">
                  <c:v>45383</c:v>
                </c:pt>
                <c:pt idx="456">
                  <c:v>45379</c:v>
                </c:pt>
                <c:pt idx="457">
                  <c:v>45378</c:v>
                </c:pt>
                <c:pt idx="458">
                  <c:v>45377</c:v>
                </c:pt>
                <c:pt idx="459">
                  <c:v>45376</c:v>
                </c:pt>
                <c:pt idx="460">
                  <c:v>45373</c:v>
                </c:pt>
                <c:pt idx="461">
                  <c:v>45372</c:v>
                </c:pt>
                <c:pt idx="462">
                  <c:v>45371</c:v>
                </c:pt>
                <c:pt idx="463">
                  <c:v>45370</c:v>
                </c:pt>
                <c:pt idx="464">
                  <c:v>45369</c:v>
                </c:pt>
                <c:pt idx="465">
                  <c:v>45366</c:v>
                </c:pt>
                <c:pt idx="466">
                  <c:v>45365</c:v>
                </c:pt>
                <c:pt idx="467">
                  <c:v>45364</c:v>
                </c:pt>
                <c:pt idx="468">
                  <c:v>45363</c:v>
                </c:pt>
                <c:pt idx="469">
                  <c:v>45362</c:v>
                </c:pt>
                <c:pt idx="470">
                  <c:v>45359</c:v>
                </c:pt>
                <c:pt idx="471">
                  <c:v>45358</c:v>
                </c:pt>
                <c:pt idx="472">
                  <c:v>45357</c:v>
                </c:pt>
                <c:pt idx="473">
                  <c:v>45356</c:v>
                </c:pt>
                <c:pt idx="474">
                  <c:v>45355</c:v>
                </c:pt>
                <c:pt idx="475">
                  <c:v>45352</c:v>
                </c:pt>
                <c:pt idx="476">
                  <c:v>45351</c:v>
                </c:pt>
                <c:pt idx="477">
                  <c:v>45350</c:v>
                </c:pt>
                <c:pt idx="478">
                  <c:v>45349</c:v>
                </c:pt>
                <c:pt idx="479">
                  <c:v>45348</c:v>
                </c:pt>
                <c:pt idx="480">
                  <c:v>45345</c:v>
                </c:pt>
                <c:pt idx="481">
                  <c:v>45344</c:v>
                </c:pt>
                <c:pt idx="482">
                  <c:v>45343</c:v>
                </c:pt>
                <c:pt idx="483">
                  <c:v>45342</c:v>
                </c:pt>
                <c:pt idx="484">
                  <c:v>45338</c:v>
                </c:pt>
                <c:pt idx="485">
                  <c:v>45337</c:v>
                </c:pt>
                <c:pt idx="486">
                  <c:v>45336</c:v>
                </c:pt>
                <c:pt idx="487">
                  <c:v>45335</c:v>
                </c:pt>
                <c:pt idx="488">
                  <c:v>45334</c:v>
                </c:pt>
                <c:pt idx="489">
                  <c:v>45331</c:v>
                </c:pt>
                <c:pt idx="490">
                  <c:v>45330</c:v>
                </c:pt>
                <c:pt idx="491">
                  <c:v>45329</c:v>
                </c:pt>
                <c:pt idx="492">
                  <c:v>45328</c:v>
                </c:pt>
                <c:pt idx="493">
                  <c:v>45327</c:v>
                </c:pt>
                <c:pt idx="494">
                  <c:v>45324</c:v>
                </c:pt>
                <c:pt idx="495">
                  <c:v>45323</c:v>
                </c:pt>
                <c:pt idx="496">
                  <c:v>45322</c:v>
                </c:pt>
                <c:pt idx="497">
                  <c:v>45321</c:v>
                </c:pt>
                <c:pt idx="498">
                  <c:v>45320</c:v>
                </c:pt>
                <c:pt idx="499">
                  <c:v>45317</c:v>
                </c:pt>
                <c:pt idx="500">
                  <c:v>45316</c:v>
                </c:pt>
                <c:pt idx="501">
                  <c:v>45315</c:v>
                </c:pt>
                <c:pt idx="502">
                  <c:v>45314</c:v>
                </c:pt>
                <c:pt idx="503">
                  <c:v>45313</c:v>
                </c:pt>
                <c:pt idx="504">
                  <c:v>45310</c:v>
                </c:pt>
                <c:pt idx="505">
                  <c:v>45309</c:v>
                </c:pt>
                <c:pt idx="506">
                  <c:v>45308</c:v>
                </c:pt>
                <c:pt idx="507">
                  <c:v>45307</c:v>
                </c:pt>
                <c:pt idx="508">
                  <c:v>45303</c:v>
                </c:pt>
                <c:pt idx="509">
                  <c:v>45302</c:v>
                </c:pt>
                <c:pt idx="510">
                  <c:v>45301</c:v>
                </c:pt>
                <c:pt idx="511">
                  <c:v>45300</c:v>
                </c:pt>
                <c:pt idx="512">
                  <c:v>45299</c:v>
                </c:pt>
                <c:pt idx="513">
                  <c:v>45296</c:v>
                </c:pt>
                <c:pt idx="514">
                  <c:v>45295</c:v>
                </c:pt>
                <c:pt idx="515">
                  <c:v>45294</c:v>
                </c:pt>
                <c:pt idx="516">
                  <c:v>45293</c:v>
                </c:pt>
                <c:pt idx="517">
                  <c:v>45289</c:v>
                </c:pt>
                <c:pt idx="518">
                  <c:v>45288</c:v>
                </c:pt>
                <c:pt idx="519">
                  <c:v>45287</c:v>
                </c:pt>
                <c:pt idx="520">
                  <c:v>45286</c:v>
                </c:pt>
                <c:pt idx="521">
                  <c:v>45282</c:v>
                </c:pt>
                <c:pt idx="522">
                  <c:v>45281</c:v>
                </c:pt>
                <c:pt idx="523">
                  <c:v>45280</c:v>
                </c:pt>
                <c:pt idx="524">
                  <c:v>45279</c:v>
                </c:pt>
                <c:pt idx="525">
                  <c:v>45278</c:v>
                </c:pt>
                <c:pt idx="526">
                  <c:v>45275</c:v>
                </c:pt>
                <c:pt idx="527">
                  <c:v>45274</c:v>
                </c:pt>
                <c:pt idx="528">
                  <c:v>45273</c:v>
                </c:pt>
                <c:pt idx="529">
                  <c:v>45272</c:v>
                </c:pt>
                <c:pt idx="530">
                  <c:v>45271</c:v>
                </c:pt>
                <c:pt idx="531">
                  <c:v>45268</c:v>
                </c:pt>
                <c:pt idx="532">
                  <c:v>45267</c:v>
                </c:pt>
                <c:pt idx="533">
                  <c:v>45266</c:v>
                </c:pt>
                <c:pt idx="534">
                  <c:v>45265</c:v>
                </c:pt>
                <c:pt idx="535">
                  <c:v>45264</c:v>
                </c:pt>
                <c:pt idx="536">
                  <c:v>45261</c:v>
                </c:pt>
                <c:pt idx="537">
                  <c:v>45260</c:v>
                </c:pt>
                <c:pt idx="538">
                  <c:v>45259</c:v>
                </c:pt>
                <c:pt idx="539">
                  <c:v>45258</c:v>
                </c:pt>
                <c:pt idx="540">
                  <c:v>45257</c:v>
                </c:pt>
                <c:pt idx="541">
                  <c:v>45254</c:v>
                </c:pt>
                <c:pt idx="542">
                  <c:v>45252</c:v>
                </c:pt>
                <c:pt idx="543">
                  <c:v>45251</c:v>
                </c:pt>
                <c:pt idx="544">
                  <c:v>45250</c:v>
                </c:pt>
                <c:pt idx="545">
                  <c:v>45247</c:v>
                </c:pt>
                <c:pt idx="546">
                  <c:v>45246</c:v>
                </c:pt>
                <c:pt idx="547">
                  <c:v>45245</c:v>
                </c:pt>
                <c:pt idx="548">
                  <c:v>45244</c:v>
                </c:pt>
                <c:pt idx="549">
                  <c:v>45243</c:v>
                </c:pt>
                <c:pt idx="550">
                  <c:v>45240</c:v>
                </c:pt>
                <c:pt idx="551">
                  <c:v>45239</c:v>
                </c:pt>
                <c:pt idx="552">
                  <c:v>45238</c:v>
                </c:pt>
                <c:pt idx="553">
                  <c:v>45237</c:v>
                </c:pt>
                <c:pt idx="554">
                  <c:v>45236</c:v>
                </c:pt>
                <c:pt idx="555">
                  <c:v>45233</c:v>
                </c:pt>
                <c:pt idx="556">
                  <c:v>45232</c:v>
                </c:pt>
                <c:pt idx="557">
                  <c:v>45231</c:v>
                </c:pt>
                <c:pt idx="558">
                  <c:v>45230</c:v>
                </c:pt>
                <c:pt idx="559">
                  <c:v>45229</c:v>
                </c:pt>
                <c:pt idx="560">
                  <c:v>45226</c:v>
                </c:pt>
                <c:pt idx="561">
                  <c:v>45225</c:v>
                </c:pt>
                <c:pt idx="562">
                  <c:v>45224</c:v>
                </c:pt>
                <c:pt idx="563">
                  <c:v>45223</c:v>
                </c:pt>
                <c:pt idx="564">
                  <c:v>45222</c:v>
                </c:pt>
                <c:pt idx="565">
                  <c:v>45219</c:v>
                </c:pt>
                <c:pt idx="566">
                  <c:v>45218</c:v>
                </c:pt>
                <c:pt idx="567">
                  <c:v>45217</c:v>
                </c:pt>
                <c:pt idx="568">
                  <c:v>45216</c:v>
                </c:pt>
                <c:pt idx="569">
                  <c:v>45215</c:v>
                </c:pt>
                <c:pt idx="570">
                  <c:v>45212</c:v>
                </c:pt>
                <c:pt idx="571">
                  <c:v>45211</c:v>
                </c:pt>
                <c:pt idx="572">
                  <c:v>45210</c:v>
                </c:pt>
                <c:pt idx="573">
                  <c:v>45209</c:v>
                </c:pt>
                <c:pt idx="574">
                  <c:v>45208</c:v>
                </c:pt>
                <c:pt idx="575">
                  <c:v>45205</c:v>
                </c:pt>
                <c:pt idx="576">
                  <c:v>45204</c:v>
                </c:pt>
                <c:pt idx="577">
                  <c:v>45203</c:v>
                </c:pt>
                <c:pt idx="578">
                  <c:v>45202</c:v>
                </c:pt>
                <c:pt idx="579">
                  <c:v>45201</c:v>
                </c:pt>
                <c:pt idx="580">
                  <c:v>45198</c:v>
                </c:pt>
                <c:pt idx="581">
                  <c:v>45197</c:v>
                </c:pt>
                <c:pt idx="582">
                  <c:v>45196</c:v>
                </c:pt>
                <c:pt idx="583">
                  <c:v>45195</c:v>
                </c:pt>
                <c:pt idx="584">
                  <c:v>45194</c:v>
                </c:pt>
                <c:pt idx="585">
                  <c:v>45191</c:v>
                </c:pt>
                <c:pt idx="586">
                  <c:v>45190</c:v>
                </c:pt>
                <c:pt idx="587">
                  <c:v>45189</c:v>
                </c:pt>
                <c:pt idx="588">
                  <c:v>45188</c:v>
                </c:pt>
                <c:pt idx="589">
                  <c:v>45187</c:v>
                </c:pt>
                <c:pt idx="590">
                  <c:v>45184</c:v>
                </c:pt>
                <c:pt idx="591">
                  <c:v>45183</c:v>
                </c:pt>
                <c:pt idx="592">
                  <c:v>45182</c:v>
                </c:pt>
                <c:pt idx="593">
                  <c:v>45181</c:v>
                </c:pt>
                <c:pt idx="594">
                  <c:v>45180</c:v>
                </c:pt>
                <c:pt idx="595">
                  <c:v>45177</c:v>
                </c:pt>
                <c:pt idx="596">
                  <c:v>45176</c:v>
                </c:pt>
                <c:pt idx="597">
                  <c:v>45175</c:v>
                </c:pt>
                <c:pt idx="598">
                  <c:v>45174</c:v>
                </c:pt>
                <c:pt idx="599">
                  <c:v>45170</c:v>
                </c:pt>
                <c:pt idx="600">
                  <c:v>45169</c:v>
                </c:pt>
                <c:pt idx="601">
                  <c:v>45168</c:v>
                </c:pt>
                <c:pt idx="602">
                  <c:v>45167</c:v>
                </c:pt>
                <c:pt idx="603">
                  <c:v>45166</c:v>
                </c:pt>
                <c:pt idx="604">
                  <c:v>45163</c:v>
                </c:pt>
                <c:pt idx="605">
                  <c:v>45162</c:v>
                </c:pt>
                <c:pt idx="606">
                  <c:v>45161</c:v>
                </c:pt>
                <c:pt idx="607">
                  <c:v>45160</c:v>
                </c:pt>
                <c:pt idx="608">
                  <c:v>45159</c:v>
                </c:pt>
                <c:pt idx="609">
                  <c:v>45156</c:v>
                </c:pt>
                <c:pt idx="610">
                  <c:v>45155</c:v>
                </c:pt>
                <c:pt idx="611">
                  <c:v>45154</c:v>
                </c:pt>
                <c:pt idx="612">
                  <c:v>45153</c:v>
                </c:pt>
                <c:pt idx="613">
                  <c:v>45152</c:v>
                </c:pt>
                <c:pt idx="614">
                  <c:v>45149</c:v>
                </c:pt>
                <c:pt idx="615">
                  <c:v>45148</c:v>
                </c:pt>
                <c:pt idx="616">
                  <c:v>45147</c:v>
                </c:pt>
                <c:pt idx="617">
                  <c:v>45146</c:v>
                </c:pt>
                <c:pt idx="618">
                  <c:v>45145</c:v>
                </c:pt>
                <c:pt idx="619">
                  <c:v>45142</c:v>
                </c:pt>
                <c:pt idx="620">
                  <c:v>45141</c:v>
                </c:pt>
                <c:pt idx="621">
                  <c:v>45140</c:v>
                </c:pt>
                <c:pt idx="622">
                  <c:v>45139</c:v>
                </c:pt>
                <c:pt idx="623">
                  <c:v>45138</c:v>
                </c:pt>
                <c:pt idx="624">
                  <c:v>45135</c:v>
                </c:pt>
                <c:pt idx="625">
                  <c:v>45134</c:v>
                </c:pt>
                <c:pt idx="626">
                  <c:v>45133</c:v>
                </c:pt>
                <c:pt idx="627">
                  <c:v>45132</c:v>
                </c:pt>
                <c:pt idx="628">
                  <c:v>45131</c:v>
                </c:pt>
                <c:pt idx="629">
                  <c:v>45128</c:v>
                </c:pt>
                <c:pt idx="630">
                  <c:v>45127</c:v>
                </c:pt>
                <c:pt idx="631">
                  <c:v>45126</c:v>
                </c:pt>
                <c:pt idx="632">
                  <c:v>45125</c:v>
                </c:pt>
                <c:pt idx="633">
                  <c:v>45124</c:v>
                </c:pt>
                <c:pt idx="634">
                  <c:v>45121</c:v>
                </c:pt>
                <c:pt idx="635">
                  <c:v>45120</c:v>
                </c:pt>
                <c:pt idx="636">
                  <c:v>45119</c:v>
                </c:pt>
                <c:pt idx="637">
                  <c:v>45118</c:v>
                </c:pt>
                <c:pt idx="638">
                  <c:v>45117</c:v>
                </c:pt>
                <c:pt idx="639">
                  <c:v>45114</c:v>
                </c:pt>
                <c:pt idx="640">
                  <c:v>45113</c:v>
                </c:pt>
                <c:pt idx="641">
                  <c:v>45112</c:v>
                </c:pt>
                <c:pt idx="642">
                  <c:v>45110</c:v>
                </c:pt>
                <c:pt idx="643">
                  <c:v>45107</c:v>
                </c:pt>
                <c:pt idx="644">
                  <c:v>45106</c:v>
                </c:pt>
                <c:pt idx="645">
                  <c:v>45105</c:v>
                </c:pt>
                <c:pt idx="646">
                  <c:v>45104</c:v>
                </c:pt>
                <c:pt idx="647">
                  <c:v>45103</c:v>
                </c:pt>
                <c:pt idx="648">
                  <c:v>45100</c:v>
                </c:pt>
                <c:pt idx="649">
                  <c:v>45099</c:v>
                </c:pt>
                <c:pt idx="650">
                  <c:v>45098</c:v>
                </c:pt>
                <c:pt idx="651">
                  <c:v>45097</c:v>
                </c:pt>
                <c:pt idx="652">
                  <c:v>45093</c:v>
                </c:pt>
                <c:pt idx="653">
                  <c:v>45092</c:v>
                </c:pt>
                <c:pt idx="654">
                  <c:v>45091</c:v>
                </c:pt>
                <c:pt idx="655">
                  <c:v>45090</c:v>
                </c:pt>
                <c:pt idx="656">
                  <c:v>45089</c:v>
                </c:pt>
                <c:pt idx="657">
                  <c:v>45086</c:v>
                </c:pt>
                <c:pt idx="658">
                  <c:v>45085</c:v>
                </c:pt>
                <c:pt idx="659">
                  <c:v>45084</c:v>
                </c:pt>
                <c:pt idx="660">
                  <c:v>45083</c:v>
                </c:pt>
                <c:pt idx="661">
                  <c:v>45082</c:v>
                </c:pt>
                <c:pt idx="662">
                  <c:v>45079</c:v>
                </c:pt>
                <c:pt idx="663">
                  <c:v>45078</c:v>
                </c:pt>
                <c:pt idx="664">
                  <c:v>45077</c:v>
                </c:pt>
                <c:pt idx="665">
                  <c:v>45076</c:v>
                </c:pt>
                <c:pt idx="666">
                  <c:v>45072</c:v>
                </c:pt>
                <c:pt idx="667">
                  <c:v>45071</c:v>
                </c:pt>
                <c:pt idx="668">
                  <c:v>45070</c:v>
                </c:pt>
                <c:pt idx="669">
                  <c:v>45069</c:v>
                </c:pt>
                <c:pt idx="670">
                  <c:v>45068</c:v>
                </c:pt>
                <c:pt idx="671">
                  <c:v>45065</c:v>
                </c:pt>
                <c:pt idx="672">
                  <c:v>45064</c:v>
                </c:pt>
                <c:pt idx="673">
                  <c:v>45063</c:v>
                </c:pt>
                <c:pt idx="674">
                  <c:v>45062</c:v>
                </c:pt>
                <c:pt idx="675">
                  <c:v>45061</c:v>
                </c:pt>
                <c:pt idx="676">
                  <c:v>45058</c:v>
                </c:pt>
                <c:pt idx="677">
                  <c:v>45057</c:v>
                </c:pt>
                <c:pt idx="678">
                  <c:v>45056</c:v>
                </c:pt>
                <c:pt idx="679">
                  <c:v>45055</c:v>
                </c:pt>
                <c:pt idx="680">
                  <c:v>45054</c:v>
                </c:pt>
                <c:pt idx="681">
                  <c:v>45051</c:v>
                </c:pt>
                <c:pt idx="682">
                  <c:v>45050</c:v>
                </c:pt>
                <c:pt idx="683">
                  <c:v>45049</c:v>
                </c:pt>
                <c:pt idx="684">
                  <c:v>45048</c:v>
                </c:pt>
                <c:pt idx="685">
                  <c:v>45047</c:v>
                </c:pt>
                <c:pt idx="686">
                  <c:v>45044</c:v>
                </c:pt>
                <c:pt idx="687">
                  <c:v>45043</c:v>
                </c:pt>
                <c:pt idx="688">
                  <c:v>45042</c:v>
                </c:pt>
                <c:pt idx="689">
                  <c:v>45041</c:v>
                </c:pt>
                <c:pt idx="690">
                  <c:v>45040</c:v>
                </c:pt>
                <c:pt idx="691">
                  <c:v>45037</c:v>
                </c:pt>
                <c:pt idx="692">
                  <c:v>45036</c:v>
                </c:pt>
                <c:pt idx="693">
                  <c:v>45035</c:v>
                </c:pt>
                <c:pt idx="694">
                  <c:v>45034</c:v>
                </c:pt>
                <c:pt idx="695">
                  <c:v>45033</c:v>
                </c:pt>
                <c:pt idx="696">
                  <c:v>45030</c:v>
                </c:pt>
                <c:pt idx="697">
                  <c:v>45029</c:v>
                </c:pt>
                <c:pt idx="698">
                  <c:v>45028</c:v>
                </c:pt>
                <c:pt idx="699">
                  <c:v>45027</c:v>
                </c:pt>
                <c:pt idx="700">
                  <c:v>45026</c:v>
                </c:pt>
                <c:pt idx="701">
                  <c:v>45022</c:v>
                </c:pt>
                <c:pt idx="702">
                  <c:v>45021</c:v>
                </c:pt>
                <c:pt idx="703">
                  <c:v>45020</c:v>
                </c:pt>
                <c:pt idx="704">
                  <c:v>45019</c:v>
                </c:pt>
                <c:pt idx="705">
                  <c:v>45016</c:v>
                </c:pt>
                <c:pt idx="706">
                  <c:v>45015</c:v>
                </c:pt>
                <c:pt idx="707">
                  <c:v>45014</c:v>
                </c:pt>
                <c:pt idx="708">
                  <c:v>45013</c:v>
                </c:pt>
                <c:pt idx="709">
                  <c:v>45012</c:v>
                </c:pt>
                <c:pt idx="710">
                  <c:v>45009</c:v>
                </c:pt>
                <c:pt idx="711">
                  <c:v>45008</c:v>
                </c:pt>
                <c:pt idx="712">
                  <c:v>45007</c:v>
                </c:pt>
                <c:pt idx="713">
                  <c:v>45006</c:v>
                </c:pt>
                <c:pt idx="714">
                  <c:v>45005</c:v>
                </c:pt>
                <c:pt idx="715">
                  <c:v>45002</c:v>
                </c:pt>
                <c:pt idx="716">
                  <c:v>45001</c:v>
                </c:pt>
                <c:pt idx="717">
                  <c:v>45000</c:v>
                </c:pt>
                <c:pt idx="718">
                  <c:v>44999</c:v>
                </c:pt>
                <c:pt idx="719">
                  <c:v>44998</c:v>
                </c:pt>
                <c:pt idx="720">
                  <c:v>44995</c:v>
                </c:pt>
                <c:pt idx="721">
                  <c:v>44994</c:v>
                </c:pt>
                <c:pt idx="722">
                  <c:v>44993</c:v>
                </c:pt>
                <c:pt idx="723">
                  <c:v>44992</c:v>
                </c:pt>
                <c:pt idx="724">
                  <c:v>44991</c:v>
                </c:pt>
                <c:pt idx="725">
                  <c:v>44988</c:v>
                </c:pt>
                <c:pt idx="726">
                  <c:v>44987</c:v>
                </c:pt>
                <c:pt idx="727">
                  <c:v>44986</c:v>
                </c:pt>
                <c:pt idx="728">
                  <c:v>44985</c:v>
                </c:pt>
                <c:pt idx="729">
                  <c:v>44984</c:v>
                </c:pt>
                <c:pt idx="730">
                  <c:v>44981</c:v>
                </c:pt>
                <c:pt idx="731">
                  <c:v>44980</c:v>
                </c:pt>
                <c:pt idx="732">
                  <c:v>44979</c:v>
                </c:pt>
                <c:pt idx="733">
                  <c:v>44978</c:v>
                </c:pt>
                <c:pt idx="734">
                  <c:v>44974</c:v>
                </c:pt>
                <c:pt idx="735">
                  <c:v>44973</c:v>
                </c:pt>
                <c:pt idx="736">
                  <c:v>44972</c:v>
                </c:pt>
                <c:pt idx="737">
                  <c:v>44971</c:v>
                </c:pt>
                <c:pt idx="738">
                  <c:v>44970</c:v>
                </c:pt>
                <c:pt idx="739">
                  <c:v>44967</c:v>
                </c:pt>
                <c:pt idx="740">
                  <c:v>44966</c:v>
                </c:pt>
                <c:pt idx="741">
                  <c:v>44965</c:v>
                </c:pt>
                <c:pt idx="742">
                  <c:v>44964</c:v>
                </c:pt>
                <c:pt idx="743">
                  <c:v>44963</c:v>
                </c:pt>
                <c:pt idx="744">
                  <c:v>44960</c:v>
                </c:pt>
                <c:pt idx="745">
                  <c:v>44959</c:v>
                </c:pt>
                <c:pt idx="746">
                  <c:v>44958</c:v>
                </c:pt>
                <c:pt idx="747">
                  <c:v>44957</c:v>
                </c:pt>
                <c:pt idx="748">
                  <c:v>44956</c:v>
                </c:pt>
                <c:pt idx="749">
                  <c:v>44953</c:v>
                </c:pt>
                <c:pt idx="750">
                  <c:v>44952</c:v>
                </c:pt>
                <c:pt idx="751">
                  <c:v>44951</c:v>
                </c:pt>
                <c:pt idx="752">
                  <c:v>44950</c:v>
                </c:pt>
                <c:pt idx="753">
                  <c:v>44949</c:v>
                </c:pt>
                <c:pt idx="754">
                  <c:v>44946</c:v>
                </c:pt>
                <c:pt idx="755">
                  <c:v>44945</c:v>
                </c:pt>
                <c:pt idx="756">
                  <c:v>44944</c:v>
                </c:pt>
                <c:pt idx="757">
                  <c:v>44943</c:v>
                </c:pt>
                <c:pt idx="758">
                  <c:v>44939</c:v>
                </c:pt>
                <c:pt idx="759">
                  <c:v>44938</c:v>
                </c:pt>
                <c:pt idx="760">
                  <c:v>44937</c:v>
                </c:pt>
                <c:pt idx="761">
                  <c:v>44936</c:v>
                </c:pt>
                <c:pt idx="762">
                  <c:v>44935</c:v>
                </c:pt>
                <c:pt idx="763">
                  <c:v>44932</c:v>
                </c:pt>
                <c:pt idx="764">
                  <c:v>44931</c:v>
                </c:pt>
                <c:pt idx="765">
                  <c:v>44930</c:v>
                </c:pt>
                <c:pt idx="766">
                  <c:v>44929</c:v>
                </c:pt>
                <c:pt idx="767">
                  <c:v>44925</c:v>
                </c:pt>
                <c:pt idx="768">
                  <c:v>44924</c:v>
                </c:pt>
                <c:pt idx="769">
                  <c:v>44923</c:v>
                </c:pt>
                <c:pt idx="770">
                  <c:v>44922</c:v>
                </c:pt>
                <c:pt idx="771">
                  <c:v>44918</c:v>
                </c:pt>
                <c:pt idx="772">
                  <c:v>44917</c:v>
                </c:pt>
                <c:pt idx="773">
                  <c:v>44916</c:v>
                </c:pt>
                <c:pt idx="774">
                  <c:v>44915</c:v>
                </c:pt>
                <c:pt idx="775">
                  <c:v>44914</c:v>
                </c:pt>
                <c:pt idx="776">
                  <c:v>44911</c:v>
                </c:pt>
                <c:pt idx="777">
                  <c:v>44910</c:v>
                </c:pt>
                <c:pt idx="778">
                  <c:v>44909</c:v>
                </c:pt>
                <c:pt idx="779">
                  <c:v>44908</c:v>
                </c:pt>
                <c:pt idx="780">
                  <c:v>44907</c:v>
                </c:pt>
                <c:pt idx="781">
                  <c:v>44904</c:v>
                </c:pt>
                <c:pt idx="782">
                  <c:v>44903</c:v>
                </c:pt>
                <c:pt idx="783">
                  <c:v>44902</c:v>
                </c:pt>
                <c:pt idx="784">
                  <c:v>44901</c:v>
                </c:pt>
                <c:pt idx="785">
                  <c:v>44900</c:v>
                </c:pt>
                <c:pt idx="786">
                  <c:v>44897</c:v>
                </c:pt>
                <c:pt idx="787">
                  <c:v>44896</c:v>
                </c:pt>
                <c:pt idx="788">
                  <c:v>44895</c:v>
                </c:pt>
                <c:pt idx="789">
                  <c:v>44894</c:v>
                </c:pt>
                <c:pt idx="790">
                  <c:v>44893</c:v>
                </c:pt>
                <c:pt idx="791">
                  <c:v>44890</c:v>
                </c:pt>
                <c:pt idx="792">
                  <c:v>44888</c:v>
                </c:pt>
                <c:pt idx="793">
                  <c:v>44887</c:v>
                </c:pt>
                <c:pt idx="794">
                  <c:v>44886</c:v>
                </c:pt>
                <c:pt idx="795">
                  <c:v>44883</c:v>
                </c:pt>
                <c:pt idx="796">
                  <c:v>44882</c:v>
                </c:pt>
                <c:pt idx="797">
                  <c:v>44881</c:v>
                </c:pt>
                <c:pt idx="798">
                  <c:v>44880</c:v>
                </c:pt>
                <c:pt idx="799">
                  <c:v>44879</c:v>
                </c:pt>
                <c:pt idx="800">
                  <c:v>44876</c:v>
                </c:pt>
                <c:pt idx="801">
                  <c:v>44875</c:v>
                </c:pt>
                <c:pt idx="802">
                  <c:v>44874</c:v>
                </c:pt>
                <c:pt idx="803">
                  <c:v>44873</c:v>
                </c:pt>
                <c:pt idx="804">
                  <c:v>44872</c:v>
                </c:pt>
                <c:pt idx="805">
                  <c:v>44869</c:v>
                </c:pt>
                <c:pt idx="806">
                  <c:v>44868</c:v>
                </c:pt>
                <c:pt idx="807">
                  <c:v>44867</c:v>
                </c:pt>
                <c:pt idx="808">
                  <c:v>44866</c:v>
                </c:pt>
                <c:pt idx="809">
                  <c:v>44865</c:v>
                </c:pt>
                <c:pt idx="810">
                  <c:v>44862</c:v>
                </c:pt>
                <c:pt idx="811">
                  <c:v>44861</c:v>
                </c:pt>
                <c:pt idx="812">
                  <c:v>44860</c:v>
                </c:pt>
                <c:pt idx="813">
                  <c:v>44859</c:v>
                </c:pt>
                <c:pt idx="814">
                  <c:v>44858</c:v>
                </c:pt>
                <c:pt idx="815">
                  <c:v>44855</c:v>
                </c:pt>
                <c:pt idx="816">
                  <c:v>44854</c:v>
                </c:pt>
                <c:pt idx="817">
                  <c:v>44853</c:v>
                </c:pt>
                <c:pt idx="818">
                  <c:v>44852</c:v>
                </c:pt>
                <c:pt idx="819">
                  <c:v>44851</c:v>
                </c:pt>
                <c:pt idx="820">
                  <c:v>44848</c:v>
                </c:pt>
                <c:pt idx="821">
                  <c:v>44847</c:v>
                </c:pt>
                <c:pt idx="822">
                  <c:v>44846</c:v>
                </c:pt>
                <c:pt idx="823">
                  <c:v>44845</c:v>
                </c:pt>
                <c:pt idx="824">
                  <c:v>44844</c:v>
                </c:pt>
                <c:pt idx="825">
                  <c:v>44841</c:v>
                </c:pt>
                <c:pt idx="826">
                  <c:v>44840</c:v>
                </c:pt>
                <c:pt idx="827">
                  <c:v>44839</c:v>
                </c:pt>
                <c:pt idx="828">
                  <c:v>44838</c:v>
                </c:pt>
                <c:pt idx="829">
                  <c:v>44837</c:v>
                </c:pt>
                <c:pt idx="830">
                  <c:v>44834</c:v>
                </c:pt>
                <c:pt idx="831">
                  <c:v>44833</c:v>
                </c:pt>
                <c:pt idx="832">
                  <c:v>44832</c:v>
                </c:pt>
                <c:pt idx="833">
                  <c:v>44831</c:v>
                </c:pt>
                <c:pt idx="834">
                  <c:v>44830</c:v>
                </c:pt>
                <c:pt idx="835">
                  <c:v>44827</c:v>
                </c:pt>
                <c:pt idx="836">
                  <c:v>44826</c:v>
                </c:pt>
                <c:pt idx="837">
                  <c:v>44825</c:v>
                </c:pt>
                <c:pt idx="838">
                  <c:v>44824</c:v>
                </c:pt>
                <c:pt idx="839">
                  <c:v>44823</c:v>
                </c:pt>
                <c:pt idx="840">
                  <c:v>44820</c:v>
                </c:pt>
                <c:pt idx="841">
                  <c:v>44819</c:v>
                </c:pt>
                <c:pt idx="842">
                  <c:v>44818</c:v>
                </c:pt>
                <c:pt idx="843">
                  <c:v>44817</c:v>
                </c:pt>
                <c:pt idx="844">
                  <c:v>44816</c:v>
                </c:pt>
                <c:pt idx="845">
                  <c:v>44813</c:v>
                </c:pt>
                <c:pt idx="846">
                  <c:v>44812</c:v>
                </c:pt>
                <c:pt idx="847">
                  <c:v>44811</c:v>
                </c:pt>
                <c:pt idx="848">
                  <c:v>44810</c:v>
                </c:pt>
                <c:pt idx="849">
                  <c:v>44806</c:v>
                </c:pt>
                <c:pt idx="850">
                  <c:v>44805</c:v>
                </c:pt>
                <c:pt idx="851">
                  <c:v>44804</c:v>
                </c:pt>
                <c:pt idx="852">
                  <c:v>44803</c:v>
                </c:pt>
                <c:pt idx="853">
                  <c:v>44802</c:v>
                </c:pt>
                <c:pt idx="854">
                  <c:v>44799</c:v>
                </c:pt>
                <c:pt idx="855">
                  <c:v>44798</c:v>
                </c:pt>
                <c:pt idx="856">
                  <c:v>44797</c:v>
                </c:pt>
                <c:pt idx="857">
                  <c:v>44796</c:v>
                </c:pt>
                <c:pt idx="858">
                  <c:v>44795</c:v>
                </c:pt>
                <c:pt idx="859">
                  <c:v>44792</c:v>
                </c:pt>
                <c:pt idx="860">
                  <c:v>44791</c:v>
                </c:pt>
                <c:pt idx="861">
                  <c:v>44790</c:v>
                </c:pt>
                <c:pt idx="862">
                  <c:v>44789</c:v>
                </c:pt>
                <c:pt idx="863">
                  <c:v>44788</c:v>
                </c:pt>
                <c:pt idx="864">
                  <c:v>44785</c:v>
                </c:pt>
                <c:pt idx="865">
                  <c:v>44784</c:v>
                </c:pt>
                <c:pt idx="866">
                  <c:v>44783</c:v>
                </c:pt>
                <c:pt idx="867">
                  <c:v>44782</c:v>
                </c:pt>
                <c:pt idx="868">
                  <c:v>44781</c:v>
                </c:pt>
                <c:pt idx="869">
                  <c:v>44778</c:v>
                </c:pt>
                <c:pt idx="870">
                  <c:v>44777</c:v>
                </c:pt>
                <c:pt idx="871">
                  <c:v>44776</c:v>
                </c:pt>
                <c:pt idx="872">
                  <c:v>44775</c:v>
                </c:pt>
                <c:pt idx="873">
                  <c:v>44774</c:v>
                </c:pt>
                <c:pt idx="874">
                  <c:v>44771</c:v>
                </c:pt>
                <c:pt idx="875">
                  <c:v>44770</c:v>
                </c:pt>
                <c:pt idx="876">
                  <c:v>44769</c:v>
                </c:pt>
                <c:pt idx="877">
                  <c:v>44768</c:v>
                </c:pt>
                <c:pt idx="878">
                  <c:v>44767</c:v>
                </c:pt>
                <c:pt idx="879">
                  <c:v>44764</c:v>
                </c:pt>
                <c:pt idx="880">
                  <c:v>44763</c:v>
                </c:pt>
                <c:pt idx="881">
                  <c:v>44762</c:v>
                </c:pt>
                <c:pt idx="882">
                  <c:v>44761</c:v>
                </c:pt>
                <c:pt idx="883">
                  <c:v>44760</c:v>
                </c:pt>
                <c:pt idx="884">
                  <c:v>44757</c:v>
                </c:pt>
                <c:pt idx="885">
                  <c:v>44756</c:v>
                </c:pt>
                <c:pt idx="886">
                  <c:v>44755</c:v>
                </c:pt>
                <c:pt idx="887">
                  <c:v>44754</c:v>
                </c:pt>
                <c:pt idx="888">
                  <c:v>44753</c:v>
                </c:pt>
                <c:pt idx="889">
                  <c:v>44750</c:v>
                </c:pt>
                <c:pt idx="890">
                  <c:v>44749</c:v>
                </c:pt>
                <c:pt idx="891">
                  <c:v>44748</c:v>
                </c:pt>
                <c:pt idx="892">
                  <c:v>44747</c:v>
                </c:pt>
                <c:pt idx="893">
                  <c:v>44743</c:v>
                </c:pt>
                <c:pt idx="894">
                  <c:v>44742</c:v>
                </c:pt>
                <c:pt idx="895">
                  <c:v>44741</c:v>
                </c:pt>
                <c:pt idx="896">
                  <c:v>44740</c:v>
                </c:pt>
                <c:pt idx="897">
                  <c:v>44739</c:v>
                </c:pt>
                <c:pt idx="898">
                  <c:v>44736</c:v>
                </c:pt>
                <c:pt idx="899">
                  <c:v>44735</c:v>
                </c:pt>
                <c:pt idx="900">
                  <c:v>44734</c:v>
                </c:pt>
                <c:pt idx="901">
                  <c:v>44733</c:v>
                </c:pt>
                <c:pt idx="902">
                  <c:v>44729</c:v>
                </c:pt>
                <c:pt idx="903">
                  <c:v>44728</c:v>
                </c:pt>
                <c:pt idx="904">
                  <c:v>44727</c:v>
                </c:pt>
                <c:pt idx="905">
                  <c:v>44726</c:v>
                </c:pt>
                <c:pt idx="906">
                  <c:v>44725</c:v>
                </c:pt>
                <c:pt idx="907">
                  <c:v>44722</c:v>
                </c:pt>
                <c:pt idx="908">
                  <c:v>44721</c:v>
                </c:pt>
                <c:pt idx="909">
                  <c:v>44720</c:v>
                </c:pt>
                <c:pt idx="910">
                  <c:v>44719</c:v>
                </c:pt>
                <c:pt idx="911">
                  <c:v>44718</c:v>
                </c:pt>
                <c:pt idx="912">
                  <c:v>44715</c:v>
                </c:pt>
                <c:pt idx="913">
                  <c:v>44714</c:v>
                </c:pt>
                <c:pt idx="914">
                  <c:v>44713</c:v>
                </c:pt>
                <c:pt idx="915">
                  <c:v>44712</c:v>
                </c:pt>
                <c:pt idx="916">
                  <c:v>44708</c:v>
                </c:pt>
                <c:pt idx="917">
                  <c:v>44707</c:v>
                </c:pt>
                <c:pt idx="918">
                  <c:v>44706</c:v>
                </c:pt>
                <c:pt idx="919">
                  <c:v>44705</c:v>
                </c:pt>
                <c:pt idx="920">
                  <c:v>44704</c:v>
                </c:pt>
                <c:pt idx="921">
                  <c:v>44701</c:v>
                </c:pt>
                <c:pt idx="922">
                  <c:v>44700</c:v>
                </c:pt>
                <c:pt idx="923">
                  <c:v>44699</c:v>
                </c:pt>
                <c:pt idx="924">
                  <c:v>44698</c:v>
                </c:pt>
                <c:pt idx="925">
                  <c:v>44697</c:v>
                </c:pt>
                <c:pt idx="926">
                  <c:v>44694</c:v>
                </c:pt>
                <c:pt idx="927">
                  <c:v>44693</c:v>
                </c:pt>
                <c:pt idx="928">
                  <c:v>44692</c:v>
                </c:pt>
                <c:pt idx="929">
                  <c:v>44691</c:v>
                </c:pt>
                <c:pt idx="930">
                  <c:v>44690</c:v>
                </c:pt>
                <c:pt idx="931">
                  <c:v>44687</c:v>
                </c:pt>
                <c:pt idx="932">
                  <c:v>44686</c:v>
                </c:pt>
                <c:pt idx="933">
                  <c:v>44685</c:v>
                </c:pt>
                <c:pt idx="934">
                  <c:v>44684</c:v>
                </c:pt>
                <c:pt idx="935">
                  <c:v>44683</c:v>
                </c:pt>
                <c:pt idx="936">
                  <c:v>44680</c:v>
                </c:pt>
                <c:pt idx="937">
                  <c:v>44679</c:v>
                </c:pt>
                <c:pt idx="938">
                  <c:v>44678</c:v>
                </c:pt>
                <c:pt idx="939">
                  <c:v>44677</c:v>
                </c:pt>
                <c:pt idx="940">
                  <c:v>44676</c:v>
                </c:pt>
                <c:pt idx="941">
                  <c:v>44673</c:v>
                </c:pt>
                <c:pt idx="942">
                  <c:v>44672</c:v>
                </c:pt>
                <c:pt idx="943">
                  <c:v>44671</c:v>
                </c:pt>
                <c:pt idx="944">
                  <c:v>44670</c:v>
                </c:pt>
                <c:pt idx="945">
                  <c:v>44669</c:v>
                </c:pt>
                <c:pt idx="946">
                  <c:v>44665</c:v>
                </c:pt>
                <c:pt idx="947">
                  <c:v>44664</c:v>
                </c:pt>
                <c:pt idx="948">
                  <c:v>44663</c:v>
                </c:pt>
                <c:pt idx="949">
                  <c:v>44662</c:v>
                </c:pt>
                <c:pt idx="950">
                  <c:v>44659</c:v>
                </c:pt>
                <c:pt idx="951">
                  <c:v>44658</c:v>
                </c:pt>
                <c:pt idx="952">
                  <c:v>44657</c:v>
                </c:pt>
                <c:pt idx="953">
                  <c:v>44656</c:v>
                </c:pt>
                <c:pt idx="954">
                  <c:v>44655</c:v>
                </c:pt>
                <c:pt idx="955">
                  <c:v>44652</c:v>
                </c:pt>
                <c:pt idx="956">
                  <c:v>44651</c:v>
                </c:pt>
                <c:pt idx="957">
                  <c:v>44650</c:v>
                </c:pt>
                <c:pt idx="958">
                  <c:v>44649</c:v>
                </c:pt>
                <c:pt idx="959">
                  <c:v>44648</c:v>
                </c:pt>
                <c:pt idx="960">
                  <c:v>44645</c:v>
                </c:pt>
                <c:pt idx="961">
                  <c:v>44644</c:v>
                </c:pt>
                <c:pt idx="962">
                  <c:v>44643</c:v>
                </c:pt>
                <c:pt idx="963">
                  <c:v>44642</c:v>
                </c:pt>
                <c:pt idx="964">
                  <c:v>44641</c:v>
                </c:pt>
                <c:pt idx="965">
                  <c:v>44638</c:v>
                </c:pt>
                <c:pt idx="966">
                  <c:v>44637</c:v>
                </c:pt>
                <c:pt idx="967">
                  <c:v>44636</c:v>
                </c:pt>
                <c:pt idx="968">
                  <c:v>44635</c:v>
                </c:pt>
                <c:pt idx="969">
                  <c:v>44634</c:v>
                </c:pt>
                <c:pt idx="970">
                  <c:v>44631</c:v>
                </c:pt>
                <c:pt idx="971">
                  <c:v>44630</c:v>
                </c:pt>
                <c:pt idx="972">
                  <c:v>44629</c:v>
                </c:pt>
                <c:pt idx="973">
                  <c:v>44628</c:v>
                </c:pt>
                <c:pt idx="974">
                  <c:v>44627</c:v>
                </c:pt>
                <c:pt idx="975">
                  <c:v>44624</c:v>
                </c:pt>
                <c:pt idx="976">
                  <c:v>44623</c:v>
                </c:pt>
                <c:pt idx="977">
                  <c:v>44622</c:v>
                </c:pt>
                <c:pt idx="978">
                  <c:v>44621</c:v>
                </c:pt>
                <c:pt idx="979">
                  <c:v>44620</c:v>
                </c:pt>
                <c:pt idx="980">
                  <c:v>44617</c:v>
                </c:pt>
                <c:pt idx="981">
                  <c:v>44616</c:v>
                </c:pt>
                <c:pt idx="982">
                  <c:v>44615</c:v>
                </c:pt>
                <c:pt idx="983">
                  <c:v>44614</c:v>
                </c:pt>
                <c:pt idx="984">
                  <c:v>44610</c:v>
                </c:pt>
                <c:pt idx="985">
                  <c:v>44609</c:v>
                </c:pt>
                <c:pt idx="986">
                  <c:v>44608</c:v>
                </c:pt>
                <c:pt idx="987">
                  <c:v>44607</c:v>
                </c:pt>
                <c:pt idx="988">
                  <c:v>44606</c:v>
                </c:pt>
                <c:pt idx="989">
                  <c:v>44603</c:v>
                </c:pt>
                <c:pt idx="990">
                  <c:v>44602</c:v>
                </c:pt>
                <c:pt idx="991">
                  <c:v>44601</c:v>
                </c:pt>
                <c:pt idx="992">
                  <c:v>44600</c:v>
                </c:pt>
                <c:pt idx="993">
                  <c:v>44599</c:v>
                </c:pt>
                <c:pt idx="994">
                  <c:v>44596</c:v>
                </c:pt>
                <c:pt idx="995">
                  <c:v>44595</c:v>
                </c:pt>
                <c:pt idx="996">
                  <c:v>44594</c:v>
                </c:pt>
                <c:pt idx="997">
                  <c:v>44593</c:v>
                </c:pt>
                <c:pt idx="998">
                  <c:v>44592</c:v>
                </c:pt>
                <c:pt idx="999">
                  <c:v>44589</c:v>
                </c:pt>
                <c:pt idx="1000">
                  <c:v>44588</c:v>
                </c:pt>
                <c:pt idx="1001">
                  <c:v>44587</c:v>
                </c:pt>
                <c:pt idx="1002">
                  <c:v>44586</c:v>
                </c:pt>
                <c:pt idx="1003">
                  <c:v>44585</c:v>
                </c:pt>
                <c:pt idx="1004">
                  <c:v>44582</c:v>
                </c:pt>
                <c:pt idx="1005">
                  <c:v>44581</c:v>
                </c:pt>
                <c:pt idx="1006">
                  <c:v>44580</c:v>
                </c:pt>
                <c:pt idx="1007">
                  <c:v>44579</c:v>
                </c:pt>
                <c:pt idx="1008">
                  <c:v>44575</c:v>
                </c:pt>
                <c:pt idx="1009">
                  <c:v>44574</c:v>
                </c:pt>
                <c:pt idx="1010">
                  <c:v>44573</c:v>
                </c:pt>
                <c:pt idx="1011">
                  <c:v>44572</c:v>
                </c:pt>
                <c:pt idx="1012">
                  <c:v>44571</c:v>
                </c:pt>
                <c:pt idx="1013">
                  <c:v>44568</c:v>
                </c:pt>
                <c:pt idx="1014">
                  <c:v>44567</c:v>
                </c:pt>
                <c:pt idx="1015">
                  <c:v>44566</c:v>
                </c:pt>
                <c:pt idx="1016">
                  <c:v>44565</c:v>
                </c:pt>
                <c:pt idx="1017">
                  <c:v>44564</c:v>
                </c:pt>
                <c:pt idx="1018">
                  <c:v>44561</c:v>
                </c:pt>
                <c:pt idx="1019">
                  <c:v>44560</c:v>
                </c:pt>
                <c:pt idx="1020">
                  <c:v>44559</c:v>
                </c:pt>
                <c:pt idx="1021">
                  <c:v>44558</c:v>
                </c:pt>
                <c:pt idx="1022">
                  <c:v>44557</c:v>
                </c:pt>
                <c:pt idx="1023">
                  <c:v>44553</c:v>
                </c:pt>
                <c:pt idx="1024">
                  <c:v>44552</c:v>
                </c:pt>
                <c:pt idx="1025">
                  <c:v>44551</c:v>
                </c:pt>
                <c:pt idx="1026">
                  <c:v>44550</c:v>
                </c:pt>
                <c:pt idx="1027">
                  <c:v>44547</c:v>
                </c:pt>
                <c:pt idx="1028">
                  <c:v>44546</c:v>
                </c:pt>
                <c:pt idx="1029">
                  <c:v>44545</c:v>
                </c:pt>
                <c:pt idx="1030">
                  <c:v>44544</c:v>
                </c:pt>
                <c:pt idx="1031">
                  <c:v>44543</c:v>
                </c:pt>
                <c:pt idx="1032">
                  <c:v>44540</c:v>
                </c:pt>
                <c:pt idx="1033">
                  <c:v>44539</c:v>
                </c:pt>
                <c:pt idx="1034">
                  <c:v>44538</c:v>
                </c:pt>
                <c:pt idx="1035">
                  <c:v>44537</c:v>
                </c:pt>
                <c:pt idx="1036">
                  <c:v>44536</c:v>
                </c:pt>
                <c:pt idx="1037">
                  <c:v>44533</c:v>
                </c:pt>
                <c:pt idx="1038">
                  <c:v>44532</c:v>
                </c:pt>
                <c:pt idx="1039">
                  <c:v>44531</c:v>
                </c:pt>
                <c:pt idx="1040">
                  <c:v>44530</c:v>
                </c:pt>
                <c:pt idx="1041">
                  <c:v>44529</c:v>
                </c:pt>
                <c:pt idx="1042">
                  <c:v>44526</c:v>
                </c:pt>
                <c:pt idx="1043">
                  <c:v>44524</c:v>
                </c:pt>
                <c:pt idx="1044">
                  <c:v>44523</c:v>
                </c:pt>
                <c:pt idx="1045">
                  <c:v>44522</c:v>
                </c:pt>
                <c:pt idx="1046">
                  <c:v>44519</c:v>
                </c:pt>
                <c:pt idx="1047">
                  <c:v>44518</c:v>
                </c:pt>
                <c:pt idx="1048">
                  <c:v>44517</c:v>
                </c:pt>
                <c:pt idx="1049">
                  <c:v>44516</c:v>
                </c:pt>
                <c:pt idx="1050">
                  <c:v>44515</c:v>
                </c:pt>
                <c:pt idx="1051">
                  <c:v>44512</c:v>
                </c:pt>
                <c:pt idx="1052">
                  <c:v>44511</c:v>
                </c:pt>
                <c:pt idx="1053">
                  <c:v>44510</c:v>
                </c:pt>
                <c:pt idx="1054">
                  <c:v>44509</c:v>
                </c:pt>
                <c:pt idx="1055">
                  <c:v>44508</c:v>
                </c:pt>
                <c:pt idx="1056">
                  <c:v>44505</c:v>
                </c:pt>
                <c:pt idx="1057">
                  <c:v>44504</c:v>
                </c:pt>
                <c:pt idx="1058">
                  <c:v>44503</c:v>
                </c:pt>
                <c:pt idx="1059">
                  <c:v>44502</c:v>
                </c:pt>
                <c:pt idx="1060">
                  <c:v>44501</c:v>
                </c:pt>
                <c:pt idx="1061">
                  <c:v>44498</c:v>
                </c:pt>
                <c:pt idx="1062">
                  <c:v>44497</c:v>
                </c:pt>
                <c:pt idx="1063">
                  <c:v>44496</c:v>
                </c:pt>
                <c:pt idx="1064">
                  <c:v>44495</c:v>
                </c:pt>
                <c:pt idx="1065">
                  <c:v>44494</c:v>
                </c:pt>
                <c:pt idx="1066">
                  <c:v>44491</c:v>
                </c:pt>
                <c:pt idx="1067">
                  <c:v>44490</c:v>
                </c:pt>
                <c:pt idx="1068">
                  <c:v>44489</c:v>
                </c:pt>
                <c:pt idx="1069">
                  <c:v>44488</c:v>
                </c:pt>
                <c:pt idx="1070">
                  <c:v>44487</c:v>
                </c:pt>
                <c:pt idx="1071">
                  <c:v>44484</c:v>
                </c:pt>
                <c:pt idx="1072">
                  <c:v>44483</c:v>
                </c:pt>
                <c:pt idx="1073">
                  <c:v>44482</c:v>
                </c:pt>
                <c:pt idx="1074">
                  <c:v>44481</c:v>
                </c:pt>
                <c:pt idx="1075">
                  <c:v>44480</c:v>
                </c:pt>
                <c:pt idx="1076">
                  <c:v>44477</c:v>
                </c:pt>
                <c:pt idx="1077">
                  <c:v>44476</c:v>
                </c:pt>
                <c:pt idx="1078">
                  <c:v>44475</c:v>
                </c:pt>
                <c:pt idx="1079">
                  <c:v>44474</c:v>
                </c:pt>
                <c:pt idx="1080">
                  <c:v>44473</c:v>
                </c:pt>
                <c:pt idx="1081">
                  <c:v>44470</c:v>
                </c:pt>
                <c:pt idx="1082">
                  <c:v>44469</c:v>
                </c:pt>
                <c:pt idx="1083">
                  <c:v>44468</c:v>
                </c:pt>
                <c:pt idx="1084">
                  <c:v>44467</c:v>
                </c:pt>
                <c:pt idx="1085">
                  <c:v>44466</c:v>
                </c:pt>
                <c:pt idx="1086">
                  <c:v>44463</c:v>
                </c:pt>
                <c:pt idx="1087">
                  <c:v>44462</c:v>
                </c:pt>
                <c:pt idx="1088">
                  <c:v>44461</c:v>
                </c:pt>
                <c:pt idx="1089">
                  <c:v>44460</c:v>
                </c:pt>
                <c:pt idx="1090">
                  <c:v>44459</c:v>
                </c:pt>
                <c:pt idx="1091">
                  <c:v>44456</c:v>
                </c:pt>
                <c:pt idx="1092">
                  <c:v>44455</c:v>
                </c:pt>
                <c:pt idx="1093">
                  <c:v>44454</c:v>
                </c:pt>
                <c:pt idx="1094">
                  <c:v>44453</c:v>
                </c:pt>
                <c:pt idx="1095">
                  <c:v>44452</c:v>
                </c:pt>
                <c:pt idx="1096">
                  <c:v>44449</c:v>
                </c:pt>
                <c:pt idx="1097">
                  <c:v>44448</c:v>
                </c:pt>
                <c:pt idx="1098">
                  <c:v>44447</c:v>
                </c:pt>
                <c:pt idx="1099">
                  <c:v>44446</c:v>
                </c:pt>
                <c:pt idx="1100">
                  <c:v>44442</c:v>
                </c:pt>
                <c:pt idx="1101">
                  <c:v>44441</c:v>
                </c:pt>
                <c:pt idx="1102">
                  <c:v>44440</c:v>
                </c:pt>
                <c:pt idx="1103">
                  <c:v>44439</c:v>
                </c:pt>
                <c:pt idx="1104">
                  <c:v>44438</c:v>
                </c:pt>
                <c:pt idx="1105">
                  <c:v>44435</c:v>
                </c:pt>
                <c:pt idx="1106">
                  <c:v>44434</c:v>
                </c:pt>
                <c:pt idx="1107">
                  <c:v>44433</c:v>
                </c:pt>
                <c:pt idx="1108">
                  <c:v>44432</c:v>
                </c:pt>
                <c:pt idx="1109">
                  <c:v>44431</c:v>
                </c:pt>
                <c:pt idx="1110">
                  <c:v>44428</c:v>
                </c:pt>
                <c:pt idx="1111">
                  <c:v>44427</c:v>
                </c:pt>
                <c:pt idx="1112">
                  <c:v>44426</c:v>
                </c:pt>
                <c:pt idx="1113">
                  <c:v>44425</c:v>
                </c:pt>
                <c:pt idx="1114">
                  <c:v>44424</c:v>
                </c:pt>
                <c:pt idx="1115">
                  <c:v>44421</c:v>
                </c:pt>
                <c:pt idx="1116">
                  <c:v>44420</c:v>
                </c:pt>
                <c:pt idx="1117">
                  <c:v>44419</c:v>
                </c:pt>
                <c:pt idx="1118">
                  <c:v>44418</c:v>
                </c:pt>
                <c:pt idx="1119">
                  <c:v>44417</c:v>
                </c:pt>
                <c:pt idx="1120">
                  <c:v>44414</c:v>
                </c:pt>
                <c:pt idx="1121">
                  <c:v>44413</c:v>
                </c:pt>
                <c:pt idx="1122">
                  <c:v>44412</c:v>
                </c:pt>
                <c:pt idx="1123">
                  <c:v>44411</c:v>
                </c:pt>
                <c:pt idx="1124">
                  <c:v>44410</c:v>
                </c:pt>
                <c:pt idx="1125">
                  <c:v>44407</c:v>
                </c:pt>
                <c:pt idx="1126">
                  <c:v>44406</c:v>
                </c:pt>
                <c:pt idx="1127">
                  <c:v>44405</c:v>
                </c:pt>
                <c:pt idx="1128">
                  <c:v>44404</c:v>
                </c:pt>
                <c:pt idx="1129">
                  <c:v>44403</c:v>
                </c:pt>
                <c:pt idx="1130">
                  <c:v>44400</c:v>
                </c:pt>
                <c:pt idx="1131">
                  <c:v>44399</c:v>
                </c:pt>
                <c:pt idx="1132">
                  <c:v>44398</c:v>
                </c:pt>
                <c:pt idx="1133">
                  <c:v>44397</c:v>
                </c:pt>
                <c:pt idx="1134">
                  <c:v>44396</c:v>
                </c:pt>
                <c:pt idx="1135">
                  <c:v>44393</c:v>
                </c:pt>
                <c:pt idx="1136">
                  <c:v>44392</c:v>
                </c:pt>
                <c:pt idx="1137">
                  <c:v>44391</c:v>
                </c:pt>
                <c:pt idx="1138">
                  <c:v>44390</c:v>
                </c:pt>
                <c:pt idx="1139">
                  <c:v>44389</c:v>
                </c:pt>
                <c:pt idx="1140">
                  <c:v>44386</c:v>
                </c:pt>
                <c:pt idx="1141">
                  <c:v>44385</c:v>
                </c:pt>
                <c:pt idx="1142">
                  <c:v>44384</c:v>
                </c:pt>
                <c:pt idx="1143">
                  <c:v>44383</c:v>
                </c:pt>
                <c:pt idx="1144">
                  <c:v>44379</c:v>
                </c:pt>
                <c:pt idx="1145">
                  <c:v>44378</c:v>
                </c:pt>
                <c:pt idx="1146">
                  <c:v>44377</c:v>
                </c:pt>
                <c:pt idx="1147">
                  <c:v>44376</c:v>
                </c:pt>
                <c:pt idx="1148">
                  <c:v>44375</c:v>
                </c:pt>
                <c:pt idx="1149">
                  <c:v>44372</c:v>
                </c:pt>
                <c:pt idx="1150">
                  <c:v>44371</c:v>
                </c:pt>
                <c:pt idx="1151">
                  <c:v>44370</c:v>
                </c:pt>
                <c:pt idx="1152">
                  <c:v>44369</c:v>
                </c:pt>
                <c:pt idx="1153">
                  <c:v>44368</c:v>
                </c:pt>
                <c:pt idx="1154">
                  <c:v>44365</c:v>
                </c:pt>
                <c:pt idx="1155">
                  <c:v>44364</c:v>
                </c:pt>
                <c:pt idx="1156">
                  <c:v>44363</c:v>
                </c:pt>
                <c:pt idx="1157">
                  <c:v>44362</c:v>
                </c:pt>
                <c:pt idx="1158">
                  <c:v>44361</c:v>
                </c:pt>
                <c:pt idx="1159">
                  <c:v>44358</c:v>
                </c:pt>
                <c:pt idx="1160">
                  <c:v>44357</c:v>
                </c:pt>
                <c:pt idx="1161">
                  <c:v>44356</c:v>
                </c:pt>
                <c:pt idx="1162">
                  <c:v>44355</c:v>
                </c:pt>
                <c:pt idx="1163">
                  <c:v>44354</c:v>
                </c:pt>
                <c:pt idx="1164">
                  <c:v>44351</c:v>
                </c:pt>
                <c:pt idx="1165">
                  <c:v>44350</c:v>
                </c:pt>
                <c:pt idx="1166">
                  <c:v>44349</c:v>
                </c:pt>
                <c:pt idx="1167">
                  <c:v>44348</c:v>
                </c:pt>
                <c:pt idx="1168">
                  <c:v>44344</c:v>
                </c:pt>
                <c:pt idx="1169">
                  <c:v>44343</c:v>
                </c:pt>
                <c:pt idx="1170">
                  <c:v>44342</c:v>
                </c:pt>
                <c:pt idx="1171">
                  <c:v>44341</c:v>
                </c:pt>
                <c:pt idx="1172">
                  <c:v>44340</c:v>
                </c:pt>
                <c:pt idx="1173">
                  <c:v>44337</c:v>
                </c:pt>
                <c:pt idx="1174">
                  <c:v>44336</c:v>
                </c:pt>
                <c:pt idx="1175">
                  <c:v>44335</c:v>
                </c:pt>
                <c:pt idx="1176">
                  <c:v>44334</c:v>
                </c:pt>
                <c:pt idx="1177">
                  <c:v>44333</c:v>
                </c:pt>
                <c:pt idx="1178">
                  <c:v>44330</c:v>
                </c:pt>
                <c:pt idx="1179">
                  <c:v>44329</c:v>
                </c:pt>
                <c:pt idx="1180">
                  <c:v>44328</c:v>
                </c:pt>
                <c:pt idx="1181">
                  <c:v>44327</c:v>
                </c:pt>
                <c:pt idx="1182">
                  <c:v>44326</c:v>
                </c:pt>
                <c:pt idx="1183">
                  <c:v>44323</c:v>
                </c:pt>
                <c:pt idx="1184">
                  <c:v>44322</c:v>
                </c:pt>
                <c:pt idx="1185">
                  <c:v>44321</c:v>
                </c:pt>
                <c:pt idx="1186">
                  <c:v>44320</c:v>
                </c:pt>
                <c:pt idx="1187">
                  <c:v>44319</c:v>
                </c:pt>
                <c:pt idx="1188">
                  <c:v>44316</c:v>
                </c:pt>
                <c:pt idx="1189">
                  <c:v>44315</c:v>
                </c:pt>
                <c:pt idx="1190">
                  <c:v>44314</c:v>
                </c:pt>
                <c:pt idx="1191">
                  <c:v>44313</c:v>
                </c:pt>
                <c:pt idx="1192">
                  <c:v>44312</c:v>
                </c:pt>
                <c:pt idx="1193">
                  <c:v>44309</c:v>
                </c:pt>
                <c:pt idx="1194">
                  <c:v>44308</c:v>
                </c:pt>
                <c:pt idx="1195">
                  <c:v>44307</c:v>
                </c:pt>
                <c:pt idx="1196">
                  <c:v>44306</c:v>
                </c:pt>
                <c:pt idx="1197">
                  <c:v>44305</c:v>
                </c:pt>
                <c:pt idx="1198">
                  <c:v>44302</c:v>
                </c:pt>
                <c:pt idx="1199">
                  <c:v>44301</c:v>
                </c:pt>
                <c:pt idx="1200">
                  <c:v>44300</c:v>
                </c:pt>
                <c:pt idx="1201">
                  <c:v>44299</c:v>
                </c:pt>
                <c:pt idx="1202">
                  <c:v>44298</c:v>
                </c:pt>
                <c:pt idx="1203">
                  <c:v>44295</c:v>
                </c:pt>
                <c:pt idx="1204">
                  <c:v>44294</c:v>
                </c:pt>
                <c:pt idx="1205">
                  <c:v>44293</c:v>
                </c:pt>
                <c:pt idx="1206">
                  <c:v>44292</c:v>
                </c:pt>
                <c:pt idx="1207">
                  <c:v>44291</c:v>
                </c:pt>
                <c:pt idx="1208">
                  <c:v>44287</c:v>
                </c:pt>
                <c:pt idx="1209">
                  <c:v>44286</c:v>
                </c:pt>
                <c:pt idx="1210">
                  <c:v>44285</c:v>
                </c:pt>
                <c:pt idx="1211">
                  <c:v>44284</c:v>
                </c:pt>
                <c:pt idx="1212">
                  <c:v>44281</c:v>
                </c:pt>
                <c:pt idx="1213">
                  <c:v>44280</c:v>
                </c:pt>
                <c:pt idx="1214">
                  <c:v>44279</c:v>
                </c:pt>
                <c:pt idx="1215">
                  <c:v>44278</c:v>
                </c:pt>
                <c:pt idx="1216">
                  <c:v>44277</c:v>
                </c:pt>
                <c:pt idx="1217">
                  <c:v>44274</c:v>
                </c:pt>
                <c:pt idx="1218">
                  <c:v>44273</c:v>
                </c:pt>
                <c:pt idx="1219">
                  <c:v>44272</c:v>
                </c:pt>
                <c:pt idx="1220">
                  <c:v>44271</c:v>
                </c:pt>
                <c:pt idx="1221">
                  <c:v>44270</c:v>
                </c:pt>
                <c:pt idx="1222">
                  <c:v>44267</c:v>
                </c:pt>
                <c:pt idx="1223">
                  <c:v>44266</c:v>
                </c:pt>
                <c:pt idx="1224">
                  <c:v>44265</c:v>
                </c:pt>
                <c:pt idx="1225">
                  <c:v>44264</c:v>
                </c:pt>
                <c:pt idx="1226">
                  <c:v>44263</c:v>
                </c:pt>
                <c:pt idx="1227">
                  <c:v>44260</c:v>
                </c:pt>
                <c:pt idx="1228">
                  <c:v>44259</c:v>
                </c:pt>
                <c:pt idx="1229">
                  <c:v>44258</c:v>
                </c:pt>
                <c:pt idx="1230">
                  <c:v>44257</c:v>
                </c:pt>
                <c:pt idx="1231">
                  <c:v>44256</c:v>
                </c:pt>
                <c:pt idx="1232">
                  <c:v>44253</c:v>
                </c:pt>
                <c:pt idx="1233">
                  <c:v>44252</c:v>
                </c:pt>
                <c:pt idx="1234">
                  <c:v>44251</c:v>
                </c:pt>
                <c:pt idx="1235">
                  <c:v>44250</c:v>
                </c:pt>
                <c:pt idx="1236">
                  <c:v>44249</c:v>
                </c:pt>
                <c:pt idx="1237">
                  <c:v>44246</c:v>
                </c:pt>
                <c:pt idx="1238">
                  <c:v>44245</c:v>
                </c:pt>
                <c:pt idx="1239">
                  <c:v>44244</c:v>
                </c:pt>
                <c:pt idx="1240">
                  <c:v>44243</c:v>
                </c:pt>
                <c:pt idx="1241">
                  <c:v>44239</c:v>
                </c:pt>
                <c:pt idx="1242">
                  <c:v>44238</c:v>
                </c:pt>
                <c:pt idx="1243">
                  <c:v>44237</c:v>
                </c:pt>
                <c:pt idx="1244">
                  <c:v>44236</c:v>
                </c:pt>
                <c:pt idx="1245">
                  <c:v>44235</c:v>
                </c:pt>
                <c:pt idx="1246">
                  <c:v>44232</c:v>
                </c:pt>
                <c:pt idx="1247">
                  <c:v>44231</c:v>
                </c:pt>
                <c:pt idx="1248">
                  <c:v>44230</c:v>
                </c:pt>
                <c:pt idx="1249">
                  <c:v>44229</c:v>
                </c:pt>
                <c:pt idx="1250">
                  <c:v>44228</c:v>
                </c:pt>
                <c:pt idx="1251">
                  <c:v>44225</c:v>
                </c:pt>
                <c:pt idx="1252">
                  <c:v>44224</c:v>
                </c:pt>
                <c:pt idx="1253">
                  <c:v>44223</c:v>
                </c:pt>
                <c:pt idx="1254">
                  <c:v>44222</c:v>
                </c:pt>
                <c:pt idx="1255">
                  <c:v>44221</c:v>
                </c:pt>
                <c:pt idx="1256">
                  <c:v>44218</c:v>
                </c:pt>
                <c:pt idx="1257">
                  <c:v>44217</c:v>
                </c:pt>
                <c:pt idx="1258">
                  <c:v>44216</c:v>
                </c:pt>
                <c:pt idx="1259">
                  <c:v>44215</c:v>
                </c:pt>
                <c:pt idx="1260">
                  <c:v>44211</c:v>
                </c:pt>
                <c:pt idx="1261">
                  <c:v>44210</c:v>
                </c:pt>
                <c:pt idx="1262">
                  <c:v>44209</c:v>
                </c:pt>
                <c:pt idx="1263">
                  <c:v>44208</c:v>
                </c:pt>
                <c:pt idx="1264">
                  <c:v>44207</c:v>
                </c:pt>
                <c:pt idx="1265">
                  <c:v>44204</c:v>
                </c:pt>
                <c:pt idx="1266">
                  <c:v>44203</c:v>
                </c:pt>
                <c:pt idx="1267">
                  <c:v>44202</c:v>
                </c:pt>
                <c:pt idx="1268">
                  <c:v>44201</c:v>
                </c:pt>
                <c:pt idx="1269">
                  <c:v>44200</c:v>
                </c:pt>
              </c:numCache>
            </c:numRef>
          </c:cat>
          <c:val>
            <c:numRef>
              <c:f>'Share Price Performance'!$BU$4:$BU$1273</c:f>
              <c:numCache>
                <c:formatCode>General</c:formatCode>
                <c:ptCount val="1270"/>
                <c:pt idx="0">
                  <c:v>3.6257000000000005E-2</c:v>
                </c:pt>
                <c:pt idx="1">
                  <c:v>3.6178000000000002E-2</c:v>
                </c:pt>
                <c:pt idx="2">
                  <c:v>3.6459999999999999E-2</c:v>
                </c:pt>
                <c:pt idx="3">
                  <c:v>3.6320999999999999E-2</c:v>
                </c:pt>
                <c:pt idx="4">
                  <c:v>3.6294E-2</c:v>
                </c:pt>
                <c:pt idx="5">
                  <c:v>3.5668000000000005E-2</c:v>
                </c:pt>
                <c:pt idx="6">
                  <c:v>3.5489E-2</c:v>
                </c:pt>
                <c:pt idx="7">
                  <c:v>3.5807000000000005E-2</c:v>
                </c:pt>
                <c:pt idx="8">
                  <c:v>3.5672999999999996E-2</c:v>
                </c:pt>
                <c:pt idx="9">
                  <c:v>3.5942000000000002E-2</c:v>
                </c:pt>
                <c:pt idx="10">
                  <c:v>3.6119999999999999E-2</c:v>
                </c:pt>
                <c:pt idx="11">
                  <c:v>3.6762999999999997E-2</c:v>
                </c:pt>
                <c:pt idx="12">
                  <c:v>3.6643000000000002E-2</c:v>
                </c:pt>
                <c:pt idx="13">
                  <c:v>3.7158999999999998E-2</c:v>
                </c:pt>
                <c:pt idx="14">
                  <c:v>3.6573000000000001E-2</c:v>
                </c:pt>
                <c:pt idx="15">
                  <c:v>3.6347999999999998E-2</c:v>
                </c:pt>
                <c:pt idx="16">
                  <c:v>3.6073000000000001E-2</c:v>
                </c:pt>
                <c:pt idx="17">
                  <c:v>3.5958000000000004E-2</c:v>
                </c:pt>
                <c:pt idx="18">
                  <c:v>3.5489E-2</c:v>
                </c:pt>
                <c:pt idx="19">
                  <c:v>3.5647999999999999E-2</c:v>
                </c:pt>
                <c:pt idx="20">
                  <c:v>3.6014999999999998E-2</c:v>
                </c:pt>
                <c:pt idx="21">
                  <c:v>3.5261999999999995E-2</c:v>
                </c:pt>
                <c:pt idx="22">
                  <c:v>3.5402999999999997E-2</c:v>
                </c:pt>
                <c:pt idx="23">
                  <c:v>3.5473999999999999E-2</c:v>
                </c:pt>
                <c:pt idx="24">
                  <c:v>3.5327999999999998E-2</c:v>
                </c:pt>
                <c:pt idx="25">
                  <c:v>3.5192000000000001E-2</c:v>
                </c:pt>
                <c:pt idx="26">
                  <c:v>3.4934E-2</c:v>
                </c:pt>
                <c:pt idx="27">
                  <c:v>3.4993999999999997E-2</c:v>
                </c:pt>
                <c:pt idx="28">
                  <c:v>3.5201999999999997E-2</c:v>
                </c:pt>
                <c:pt idx="29">
                  <c:v>3.5047999999999996E-2</c:v>
                </c:pt>
                <c:pt idx="30">
                  <c:v>3.4958999999999997E-2</c:v>
                </c:pt>
                <c:pt idx="31">
                  <c:v>3.4592999999999999E-2</c:v>
                </c:pt>
                <c:pt idx="32">
                  <c:v>3.3723000000000003E-2</c:v>
                </c:pt>
                <c:pt idx="33">
                  <c:v>3.4478000000000002E-2</c:v>
                </c:pt>
                <c:pt idx="34">
                  <c:v>3.4467999999999999E-2</c:v>
                </c:pt>
                <c:pt idx="35">
                  <c:v>3.4796999999999995E-2</c:v>
                </c:pt>
                <c:pt idx="36">
                  <c:v>3.4632000000000003E-2</c:v>
                </c:pt>
                <c:pt idx="37">
                  <c:v>3.4258999999999998E-2</c:v>
                </c:pt>
                <c:pt idx="38">
                  <c:v>3.4340000000000002E-2</c:v>
                </c:pt>
                <c:pt idx="39">
                  <c:v>3.4430000000000002E-2</c:v>
                </c:pt>
                <c:pt idx="40">
                  <c:v>3.5458999999999997E-2</c:v>
                </c:pt>
                <c:pt idx="41">
                  <c:v>3.5172000000000002E-2</c:v>
                </c:pt>
                <c:pt idx="42">
                  <c:v>3.6476000000000001E-2</c:v>
                </c:pt>
                <c:pt idx="43">
                  <c:v>3.6562000000000004E-2</c:v>
                </c:pt>
                <c:pt idx="44">
                  <c:v>3.6801E-2</c:v>
                </c:pt>
                <c:pt idx="45">
                  <c:v>3.6437999999999998E-2</c:v>
                </c:pt>
                <c:pt idx="46">
                  <c:v>3.6109000000000002E-2</c:v>
                </c:pt>
                <c:pt idx="47">
                  <c:v>3.5222000000000003E-2</c:v>
                </c:pt>
                <c:pt idx="48">
                  <c:v>3.5868999999999998E-2</c:v>
                </c:pt>
                <c:pt idx="49">
                  <c:v>3.5998999999999996E-2</c:v>
                </c:pt>
                <c:pt idx="50">
                  <c:v>3.5848999999999999E-2</c:v>
                </c:pt>
                <c:pt idx="51">
                  <c:v>3.6610999999999998E-2</c:v>
                </c:pt>
                <c:pt idx="52">
                  <c:v>3.6385000000000001E-2</c:v>
                </c:pt>
                <c:pt idx="53">
                  <c:v>3.6998000000000003E-2</c:v>
                </c:pt>
                <c:pt idx="54">
                  <c:v>3.7444999999999999E-2</c:v>
                </c:pt>
                <c:pt idx="55">
                  <c:v>3.7700999999999998E-2</c:v>
                </c:pt>
                <c:pt idx="56">
                  <c:v>3.7753000000000002E-2</c:v>
                </c:pt>
                <c:pt idx="57">
                  <c:v>3.7009E-2</c:v>
                </c:pt>
                <c:pt idx="58">
                  <c:v>3.7564E-2</c:v>
                </c:pt>
                <c:pt idx="59">
                  <c:v>3.7164999999999997E-2</c:v>
                </c:pt>
                <c:pt idx="60">
                  <c:v>3.6811999999999998E-2</c:v>
                </c:pt>
                <c:pt idx="61">
                  <c:v>3.6783999999999997E-2</c:v>
                </c:pt>
                <c:pt idx="62">
                  <c:v>3.6768000000000002E-2</c:v>
                </c:pt>
                <c:pt idx="63">
                  <c:v>3.6648E-2</c:v>
                </c:pt>
                <c:pt idx="64">
                  <c:v>3.6746000000000001E-2</c:v>
                </c:pt>
                <c:pt idx="65">
                  <c:v>3.6600000000000001E-2</c:v>
                </c:pt>
                <c:pt idx="66">
                  <c:v>3.6805999999999998E-2</c:v>
                </c:pt>
                <c:pt idx="67">
                  <c:v>3.6783999999999997E-2</c:v>
                </c:pt>
                <c:pt idx="68">
                  <c:v>3.5785999999999998E-2</c:v>
                </c:pt>
                <c:pt idx="69">
                  <c:v>3.6115000000000001E-2</c:v>
                </c:pt>
                <c:pt idx="70">
                  <c:v>3.7130999999999997E-2</c:v>
                </c:pt>
                <c:pt idx="71">
                  <c:v>3.7103999999999998E-2</c:v>
                </c:pt>
                <c:pt idx="72">
                  <c:v>3.7208999999999999E-2</c:v>
                </c:pt>
                <c:pt idx="73">
                  <c:v>3.6850000000000001E-2</c:v>
                </c:pt>
                <c:pt idx="74">
                  <c:v>3.6871999999999995E-2</c:v>
                </c:pt>
                <c:pt idx="75">
                  <c:v>3.601E-2</c:v>
                </c:pt>
                <c:pt idx="76">
                  <c:v>3.6215000000000004E-2</c:v>
                </c:pt>
                <c:pt idx="77">
                  <c:v>3.6643000000000002E-2</c:v>
                </c:pt>
                <c:pt idx="78">
                  <c:v>3.7484999999999997E-2</c:v>
                </c:pt>
                <c:pt idx="79">
                  <c:v>3.8664999999999998E-2</c:v>
                </c:pt>
                <c:pt idx="80">
                  <c:v>3.7804999999999998E-2</c:v>
                </c:pt>
                <c:pt idx="81">
                  <c:v>3.8206999999999998E-2</c:v>
                </c:pt>
                <c:pt idx="82">
                  <c:v>3.8414000000000004E-2</c:v>
                </c:pt>
                <c:pt idx="83">
                  <c:v>3.8456000000000004E-2</c:v>
                </c:pt>
                <c:pt idx="84">
                  <c:v>3.8658999999999999E-2</c:v>
                </c:pt>
                <c:pt idx="85">
                  <c:v>3.8342999999999995E-2</c:v>
                </c:pt>
                <c:pt idx="86">
                  <c:v>3.8896E-2</c:v>
                </c:pt>
                <c:pt idx="87">
                  <c:v>3.9409E-2</c:v>
                </c:pt>
                <c:pt idx="88">
                  <c:v>3.8816999999999997E-2</c:v>
                </c:pt>
                <c:pt idx="89">
                  <c:v>3.8841000000000001E-2</c:v>
                </c:pt>
                <c:pt idx="90">
                  <c:v>3.8822999999999996E-2</c:v>
                </c:pt>
                <c:pt idx="91">
                  <c:v>3.9414999999999999E-2</c:v>
                </c:pt>
                <c:pt idx="92">
                  <c:v>3.9066999999999998E-2</c:v>
                </c:pt>
                <c:pt idx="93">
                  <c:v>4.0052000000000004E-2</c:v>
                </c:pt>
                <c:pt idx="94">
                  <c:v>4.0091000000000002E-2</c:v>
                </c:pt>
                <c:pt idx="95">
                  <c:v>3.9987000000000002E-2</c:v>
                </c:pt>
                <c:pt idx="96">
                  <c:v>3.9302999999999998E-2</c:v>
                </c:pt>
                <c:pt idx="97">
                  <c:v>3.9935999999999999E-2</c:v>
                </c:pt>
                <c:pt idx="98">
                  <c:v>3.9737000000000001E-2</c:v>
                </c:pt>
                <c:pt idx="99">
                  <c:v>3.968E-2</c:v>
                </c:pt>
                <c:pt idx="100">
                  <c:v>3.916E-2</c:v>
                </c:pt>
                <c:pt idx="101">
                  <c:v>3.9334000000000001E-2</c:v>
                </c:pt>
                <c:pt idx="102">
                  <c:v>3.9598000000000001E-2</c:v>
                </c:pt>
                <c:pt idx="103">
                  <c:v>3.9516000000000003E-2</c:v>
                </c:pt>
                <c:pt idx="104">
                  <c:v>3.9535000000000001E-2</c:v>
                </c:pt>
                <c:pt idx="105">
                  <c:v>3.9116999999999999E-2</c:v>
                </c:pt>
                <c:pt idx="106">
                  <c:v>3.8877999999999996E-2</c:v>
                </c:pt>
                <c:pt idx="107">
                  <c:v>3.8901999999999999E-2</c:v>
                </c:pt>
                <c:pt idx="108">
                  <c:v>3.7260000000000001E-2</c:v>
                </c:pt>
                <c:pt idx="109">
                  <c:v>3.7666999999999999E-2</c:v>
                </c:pt>
                <c:pt idx="110">
                  <c:v>3.7983999999999997E-2</c:v>
                </c:pt>
                <c:pt idx="111">
                  <c:v>3.8047999999999998E-2</c:v>
                </c:pt>
                <c:pt idx="112">
                  <c:v>3.7850999999999996E-2</c:v>
                </c:pt>
                <c:pt idx="113">
                  <c:v>3.8266000000000001E-2</c:v>
                </c:pt>
                <c:pt idx="114">
                  <c:v>3.8072000000000002E-2</c:v>
                </c:pt>
                <c:pt idx="115">
                  <c:v>3.8450000000000005E-2</c:v>
                </c:pt>
                <c:pt idx="116">
                  <c:v>3.8113000000000001E-2</c:v>
                </c:pt>
                <c:pt idx="117">
                  <c:v>3.6152000000000004E-2</c:v>
                </c:pt>
                <c:pt idx="118">
                  <c:v>3.6385000000000001E-2</c:v>
                </c:pt>
                <c:pt idx="119">
                  <c:v>3.5864E-2</c:v>
                </c:pt>
                <c:pt idx="120">
                  <c:v>3.6459999999999999E-2</c:v>
                </c:pt>
                <c:pt idx="121">
                  <c:v>3.6545999999999995E-2</c:v>
                </c:pt>
                <c:pt idx="122">
                  <c:v>3.6094000000000001E-2</c:v>
                </c:pt>
                <c:pt idx="123">
                  <c:v>3.6035999999999999E-2</c:v>
                </c:pt>
                <c:pt idx="124">
                  <c:v>3.5916000000000003E-2</c:v>
                </c:pt>
                <c:pt idx="125">
                  <c:v>3.5653000000000004E-2</c:v>
                </c:pt>
                <c:pt idx="126">
                  <c:v>3.5417999999999998E-2</c:v>
                </c:pt>
                <c:pt idx="127">
                  <c:v>3.4861000000000003E-2</c:v>
                </c:pt>
                <c:pt idx="128">
                  <c:v>3.4763000000000002E-2</c:v>
                </c:pt>
                <c:pt idx="129">
                  <c:v>3.5993999999999998E-2</c:v>
                </c:pt>
                <c:pt idx="130">
                  <c:v>3.5868999999999998E-2</c:v>
                </c:pt>
                <c:pt idx="131">
                  <c:v>3.5647999999999999E-2</c:v>
                </c:pt>
                <c:pt idx="132">
                  <c:v>3.6491999999999997E-2</c:v>
                </c:pt>
                <c:pt idx="133">
                  <c:v>3.7014999999999999E-2</c:v>
                </c:pt>
                <c:pt idx="134">
                  <c:v>3.6850000000000001E-2</c:v>
                </c:pt>
                <c:pt idx="135">
                  <c:v>3.6828E-2</c:v>
                </c:pt>
                <c:pt idx="136">
                  <c:v>3.6604999999999999E-2</c:v>
                </c:pt>
                <c:pt idx="137">
                  <c:v>3.6877E-2</c:v>
                </c:pt>
                <c:pt idx="138">
                  <c:v>3.6364E-2</c:v>
                </c:pt>
                <c:pt idx="139">
                  <c:v>3.6545999999999995E-2</c:v>
                </c:pt>
                <c:pt idx="140">
                  <c:v>3.5983999999999995E-2</c:v>
                </c:pt>
                <c:pt idx="141">
                  <c:v>3.6325999999999997E-2</c:v>
                </c:pt>
                <c:pt idx="142">
                  <c:v>3.6514000000000005E-2</c:v>
                </c:pt>
                <c:pt idx="143">
                  <c:v>3.7411E-2</c:v>
                </c:pt>
                <c:pt idx="144">
                  <c:v>3.7949999999999998E-2</c:v>
                </c:pt>
                <c:pt idx="145">
                  <c:v>3.7834E-2</c:v>
                </c:pt>
                <c:pt idx="146">
                  <c:v>3.8235999999999999E-2</c:v>
                </c:pt>
                <c:pt idx="147">
                  <c:v>3.7857000000000002E-2</c:v>
                </c:pt>
                <c:pt idx="148">
                  <c:v>3.7610000000000005E-2</c:v>
                </c:pt>
                <c:pt idx="149">
                  <c:v>3.7536E-2</c:v>
                </c:pt>
                <c:pt idx="150">
                  <c:v>3.7525000000000003E-2</c:v>
                </c:pt>
                <c:pt idx="151">
                  <c:v>3.7136999999999996E-2</c:v>
                </c:pt>
                <c:pt idx="152">
                  <c:v>3.6949000000000003E-2</c:v>
                </c:pt>
                <c:pt idx="153">
                  <c:v>3.6871999999999995E-2</c:v>
                </c:pt>
                <c:pt idx="154">
                  <c:v>3.6305000000000004E-2</c:v>
                </c:pt>
                <c:pt idx="155">
                  <c:v>3.6676E-2</c:v>
                </c:pt>
                <c:pt idx="156">
                  <c:v>3.5807000000000005E-2</c:v>
                </c:pt>
                <c:pt idx="157">
                  <c:v>3.5556000000000004E-2</c:v>
                </c:pt>
                <c:pt idx="158">
                  <c:v>3.4783000000000001E-2</c:v>
                </c:pt>
                <c:pt idx="159">
                  <c:v>3.4738999999999999E-2</c:v>
                </c:pt>
                <c:pt idx="160">
                  <c:v>3.4660999999999997E-2</c:v>
                </c:pt>
                <c:pt idx="161">
                  <c:v>3.4574000000000001E-2</c:v>
                </c:pt>
                <c:pt idx="162">
                  <c:v>3.4444000000000002E-2</c:v>
                </c:pt>
                <c:pt idx="163">
                  <c:v>3.4729000000000003E-2</c:v>
                </c:pt>
                <c:pt idx="164">
                  <c:v>3.5077999999999998E-2</c:v>
                </c:pt>
                <c:pt idx="165">
                  <c:v>3.4540000000000001E-2</c:v>
                </c:pt>
                <c:pt idx="166">
                  <c:v>3.4637000000000001E-2</c:v>
                </c:pt>
                <c:pt idx="167">
                  <c:v>3.5393000000000001E-2</c:v>
                </c:pt>
                <c:pt idx="168">
                  <c:v>3.5719000000000001E-2</c:v>
                </c:pt>
                <c:pt idx="169">
                  <c:v>3.5725E-2</c:v>
                </c:pt>
                <c:pt idx="170">
                  <c:v>3.5028000000000004E-2</c:v>
                </c:pt>
                <c:pt idx="171">
                  <c:v>3.4752999999999999E-2</c:v>
                </c:pt>
                <c:pt idx="172">
                  <c:v>3.5118000000000003E-2</c:v>
                </c:pt>
                <c:pt idx="173">
                  <c:v>3.5590999999999998E-2</c:v>
                </c:pt>
                <c:pt idx="174">
                  <c:v>3.6459999999999999E-2</c:v>
                </c:pt>
                <c:pt idx="175">
                  <c:v>3.6556999999999999E-2</c:v>
                </c:pt>
                <c:pt idx="176">
                  <c:v>3.6052000000000001E-2</c:v>
                </c:pt>
                <c:pt idx="177">
                  <c:v>3.6943000000000004E-2</c:v>
                </c:pt>
                <c:pt idx="178">
                  <c:v>3.6724E-2</c:v>
                </c:pt>
                <c:pt idx="179">
                  <c:v>3.653E-2</c:v>
                </c:pt>
                <c:pt idx="180">
                  <c:v>3.6594000000000002E-2</c:v>
                </c:pt>
                <c:pt idx="181">
                  <c:v>3.7158999999999998E-2</c:v>
                </c:pt>
                <c:pt idx="182">
                  <c:v>3.7226000000000002E-2</c:v>
                </c:pt>
                <c:pt idx="183">
                  <c:v>3.8008E-2</c:v>
                </c:pt>
                <c:pt idx="184">
                  <c:v>3.8509000000000002E-2</c:v>
                </c:pt>
                <c:pt idx="185">
                  <c:v>3.8864999999999997E-2</c:v>
                </c:pt>
                <c:pt idx="186">
                  <c:v>3.8988000000000002E-2</c:v>
                </c:pt>
                <c:pt idx="187">
                  <c:v>3.9427999999999998E-2</c:v>
                </c:pt>
                <c:pt idx="188">
                  <c:v>3.9622999999999998E-2</c:v>
                </c:pt>
                <c:pt idx="189">
                  <c:v>3.9552999999999998E-2</c:v>
                </c:pt>
                <c:pt idx="190">
                  <c:v>3.8828999999999995E-2</c:v>
                </c:pt>
                <c:pt idx="191">
                  <c:v>3.9477999999999999E-2</c:v>
                </c:pt>
                <c:pt idx="192">
                  <c:v>3.9227999999999999E-2</c:v>
                </c:pt>
                <c:pt idx="193">
                  <c:v>3.9838999999999999E-2</c:v>
                </c:pt>
                <c:pt idx="194">
                  <c:v>3.9763E-2</c:v>
                </c:pt>
                <c:pt idx="195">
                  <c:v>3.9371000000000003E-2</c:v>
                </c:pt>
                <c:pt idx="196">
                  <c:v>3.9433999999999997E-2</c:v>
                </c:pt>
                <c:pt idx="197">
                  <c:v>4.0416999999999995E-2</c:v>
                </c:pt>
                <c:pt idx="198">
                  <c:v>4.0115999999999999E-2</c:v>
                </c:pt>
                <c:pt idx="199">
                  <c:v>4.1313000000000002E-2</c:v>
                </c:pt>
                <c:pt idx="200">
                  <c:v>3.9994000000000002E-2</c:v>
                </c:pt>
                <c:pt idx="201">
                  <c:v>3.9005999999999999E-2</c:v>
                </c:pt>
                <c:pt idx="202">
                  <c:v>3.6566999999999995E-2</c:v>
                </c:pt>
                <c:pt idx="203">
                  <c:v>3.7075999999999998E-2</c:v>
                </c:pt>
                <c:pt idx="204">
                  <c:v>3.6921000000000002E-2</c:v>
                </c:pt>
                <c:pt idx="205">
                  <c:v>3.7214999999999998E-2</c:v>
                </c:pt>
                <c:pt idx="206">
                  <c:v>3.8438E-2</c:v>
                </c:pt>
                <c:pt idx="207">
                  <c:v>3.6077999999999999E-2</c:v>
                </c:pt>
                <c:pt idx="208">
                  <c:v>3.6556999999999999E-2</c:v>
                </c:pt>
                <c:pt idx="209">
                  <c:v>3.7248000000000003E-2</c:v>
                </c:pt>
                <c:pt idx="210">
                  <c:v>3.6970999999999997E-2</c:v>
                </c:pt>
                <c:pt idx="211">
                  <c:v>3.7014999999999999E-2</c:v>
                </c:pt>
                <c:pt idx="212">
                  <c:v>3.6486999999999999E-2</c:v>
                </c:pt>
                <c:pt idx="213">
                  <c:v>3.6455000000000001E-2</c:v>
                </c:pt>
                <c:pt idx="214">
                  <c:v>3.6551E-2</c:v>
                </c:pt>
                <c:pt idx="215">
                  <c:v>3.6735000000000004E-2</c:v>
                </c:pt>
                <c:pt idx="216">
                  <c:v>3.7541999999999999E-2</c:v>
                </c:pt>
                <c:pt idx="217">
                  <c:v>3.7724000000000001E-2</c:v>
                </c:pt>
                <c:pt idx="218">
                  <c:v>3.7204000000000001E-2</c:v>
                </c:pt>
                <c:pt idx="219">
                  <c:v>3.6464999999999997E-2</c:v>
                </c:pt>
                <c:pt idx="220">
                  <c:v>3.6019999999999996E-2</c:v>
                </c:pt>
                <c:pt idx="221">
                  <c:v>3.5647999999999999E-2</c:v>
                </c:pt>
                <c:pt idx="222">
                  <c:v>3.6735000000000004E-2</c:v>
                </c:pt>
                <c:pt idx="223">
                  <c:v>3.7214999999999998E-2</c:v>
                </c:pt>
                <c:pt idx="224">
                  <c:v>3.7926000000000001E-2</c:v>
                </c:pt>
                <c:pt idx="225">
                  <c:v>3.8254000000000003E-2</c:v>
                </c:pt>
                <c:pt idx="226">
                  <c:v>3.8008E-2</c:v>
                </c:pt>
                <c:pt idx="227">
                  <c:v>3.8043E-2</c:v>
                </c:pt>
                <c:pt idx="228">
                  <c:v>3.8932000000000001E-2</c:v>
                </c:pt>
                <c:pt idx="229">
                  <c:v>3.8586999999999996E-2</c:v>
                </c:pt>
                <c:pt idx="230">
                  <c:v>3.8847E-2</c:v>
                </c:pt>
                <c:pt idx="231">
                  <c:v>3.9801000000000003E-2</c:v>
                </c:pt>
                <c:pt idx="232">
                  <c:v>3.9233999999999998E-2</c:v>
                </c:pt>
                <c:pt idx="233">
                  <c:v>3.9247000000000004E-2</c:v>
                </c:pt>
                <c:pt idx="234">
                  <c:v>3.8359999999999998E-2</c:v>
                </c:pt>
                <c:pt idx="235">
                  <c:v>3.8438E-2</c:v>
                </c:pt>
                <c:pt idx="236">
                  <c:v>3.7354999999999999E-2</c:v>
                </c:pt>
                <c:pt idx="237">
                  <c:v>3.7672999999999998E-2</c:v>
                </c:pt>
                <c:pt idx="238">
                  <c:v>3.4684E-2</c:v>
                </c:pt>
                <c:pt idx="239">
                  <c:v>3.4956000000000001E-2</c:v>
                </c:pt>
                <c:pt idx="240">
                  <c:v>3.6171000000000002E-2</c:v>
                </c:pt>
                <c:pt idx="241">
                  <c:v>3.6199000000000002E-2</c:v>
                </c:pt>
                <c:pt idx="242">
                  <c:v>3.6996000000000001E-2</c:v>
                </c:pt>
                <c:pt idx="243">
                  <c:v>3.7462000000000002E-2</c:v>
                </c:pt>
                <c:pt idx="244">
                  <c:v>3.7601000000000002E-2</c:v>
                </c:pt>
                <c:pt idx="245">
                  <c:v>3.7698999999999996E-2</c:v>
                </c:pt>
                <c:pt idx="246">
                  <c:v>3.7137999999999997E-2</c:v>
                </c:pt>
                <c:pt idx="247">
                  <c:v>3.7425E-2</c:v>
                </c:pt>
                <c:pt idx="248">
                  <c:v>3.7173999999999999E-2</c:v>
                </c:pt>
                <c:pt idx="249">
                  <c:v>3.7197000000000001E-2</c:v>
                </c:pt>
                <c:pt idx="250">
                  <c:v>3.7371000000000001E-2</c:v>
                </c:pt>
                <c:pt idx="251">
                  <c:v>3.7705000000000002E-2</c:v>
                </c:pt>
                <c:pt idx="252">
                  <c:v>3.8321999999999995E-2</c:v>
                </c:pt>
                <c:pt idx="253">
                  <c:v>3.8196000000000001E-2</c:v>
                </c:pt>
                <c:pt idx="254">
                  <c:v>3.8359999999999998E-2</c:v>
                </c:pt>
                <c:pt idx="255">
                  <c:v>3.8365999999999997E-2</c:v>
                </c:pt>
                <c:pt idx="256">
                  <c:v>3.8384999999999996E-2</c:v>
                </c:pt>
                <c:pt idx="257">
                  <c:v>3.8114000000000002E-2</c:v>
                </c:pt>
                <c:pt idx="258">
                  <c:v>3.807E-2</c:v>
                </c:pt>
                <c:pt idx="259">
                  <c:v>3.8108000000000003E-2</c:v>
                </c:pt>
                <c:pt idx="260">
                  <c:v>3.7095999999999997E-2</c:v>
                </c:pt>
                <c:pt idx="261">
                  <c:v>3.6743999999999999E-2</c:v>
                </c:pt>
                <c:pt idx="262">
                  <c:v>3.6301E-2</c:v>
                </c:pt>
                <c:pt idx="263">
                  <c:v>3.5725E-2</c:v>
                </c:pt>
                <c:pt idx="264">
                  <c:v>3.5387000000000002E-2</c:v>
                </c:pt>
                <c:pt idx="265">
                  <c:v>3.5594000000000001E-2</c:v>
                </c:pt>
                <c:pt idx="266">
                  <c:v>3.5741999999999996E-2</c:v>
                </c:pt>
                <c:pt idx="267">
                  <c:v>3.5397999999999999E-2</c:v>
                </c:pt>
                <c:pt idx="268">
                  <c:v>3.5236999999999997E-2</c:v>
                </c:pt>
                <c:pt idx="269">
                  <c:v>3.5344E-2</c:v>
                </c:pt>
                <c:pt idx="270">
                  <c:v>3.5045E-2</c:v>
                </c:pt>
                <c:pt idx="271">
                  <c:v>3.4745999999999999E-2</c:v>
                </c:pt>
                <c:pt idx="272">
                  <c:v>3.5409000000000003E-2</c:v>
                </c:pt>
                <c:pt idx="273">
                  <c:v>3.5178000000000001E-2</c:v>
                </c:pt>
                <c:pt idx="274">
                  <c:v>3.4381000000000002E-2</c:v>
                </c:pt>
                <c:pt idx="275">
                  <c:v>3.4360000000000002E-2</c:v>
                </c:pt>
                <c:pt idx="276">
                  <c:v>3.3978000000000001E-2</c:v>
                </c:pt>
                <c:pt idx="277">
                  <c:v>3.3521000000000002E-2</c:v>
                </c:pt>
                <c:pt idx="278">
                  <c:v>3.3237999999999997E-2</c:v>
                </c:pt>
                <c:pt idx="279">
                  <c:v>3.3142999999999999E-2</c:v>
                </c:pt>
                <c:pt idx="280">
                  <c:v>3.3119000000000003E-2</c:v>
                </c:pt>
                <c:pt idx="281">
                  <c:v>3.3627999999999998E-2</c:v>
                </c:pt>
                <c:pt idx="282">
                  <c:v>3.3265999999999997E-2</c:v>
                </c:pt>
                <c:pt idx="283">
                  <c:v>3.2626000000000002E-2</c:v>
                </c:pt>
                <c:pt idx="284">
                  <c:v>3.2759000000000003E-2</c:v>
                </c:pt>
                <c:pt idx="285">
                  <c:v>3.3276E-2</c:v>
                </c:pt>
                <c:pt idx="286">
                  <c:v>3.3328999999999998E-2</c:v>
                </c:pt>
                <c:pt idx="287">
                  <c:v>3.3058000000000004E-2</c:v>
                </c:pt>
                <c:pt idx="288">
                  <c:v>3.3521000000000002E-2</c:v>
                </c:pt>
                <c:pt idx="289">
                  <c:v>3.3232999999999999E-2</c:v>
                </c:pt>
                <c:pt idx="290">
                  <c:v>3.3575000000000001E-2</c:v>
                </c:pt>
                <c:pt idx="291">
                  <c:v>3.3246999999999999E-2</c:v>
                </c:pt>
                <c:pt idx="292">
                  <c:v>3.3424999999999996E-2</c:v>
                </c:pt>
                <c:pt idx="293">
                  <c:v>3.3404999999999997E-2</c:v>
                </c:pt>
                <c:pt idx="294">
                  <c:v>3.3666999999999996E-2</c:v>
                </c:pt>
                <c:pt idx="295">
                  <c:v>3.4360000000000002E-2</c:v>
                </c:pt>
                <c:pt idx="296">
                  <c:v>3.3883000000000003E-2</c:v>
                </c:pt>
                <c:pt idx="297">
                  <c:v>3.4162999999999999E-2</c:v>
                </c:pt>
                <c:pt idx="298">
                  <c:v>3.4437000000000002E-2</c:v>
                </c:pt>
                <c:pt idx="299">
                  <c:v>3.4182999999999998E-2</c:v>
                </c:pt>
                <c:pt idx="300">
                  <c:v>3.4123000000000001E-2</c:v>
                </c:pt>
                <c:pt idx="301">
                  <c:v>3.3814000000000004E-2</c:v>
                </c:pt>
                <c:pt idx="302">
                  <c:v>3.3987999999999997E-2</c:v>
                </c:pt>
                <c:pt idx="303">
                  <c:v>3.4018E-2</c:v>
                </c:pt>
                <c:pt idx="304">
                  <c:v>3.3124000000000001E-2</c:v>
                </c:pt>
                <c:pt idx="305">
                  <c:v>3.3152000000000001E-2</c:v>
                </c:pt>
                <c:pt idx="306">
                  <c:v>3.3356999999999998E-2</c:v>
                </c:pt>
                <c:pt idx="307">
                  <c:v>3.3091000000000002E-2</c:v>
                </c:pt>
                <c:pt idx="308">
                  <c:v>3.2908E-2</c:v>
                </c:pt>
                <c:pt idx="309">
                  <c:v>3.2629999999999999E-2</c:v>
                </c:pt>
                <c:pt idx="310">
                  <c:v>3.2889000000000002E-2</c:v>
                </c:pt>
                <c:pt idx="311">
                  <c:v>3.2136999999999999E-2</c:v>
                </c:pt>
                <c:pt idx="312">
                  <c:v>3.1569E-2</c:v>
                </c:pt>
                <c:pt idx="313">
                  <c:v>3.2163999999999998E-2</c:v>
                </c:pt>
                <c:pt idx="314">
                  <c:v>3.1890000000000002E-2</c:v>
                </c:pt>
                <c:pt idx="315">
                  <c:v>3.2884000000000004E-2</c:v>
                </c:pt>
                <c:pt idx="316">
                  <c:v>3.2643999999999999E-2</c:v>
                </c:pt>
                <c:pt idx="317">
                  <c:v>3.2168999999999996E-2</c:v>
                </c:pt>
                <c:pt idx="318">
                  <c:v>3.2579999999999998E-2</c:v>
                </c:pt>
                <c:pt idx="319">
                  <c:v>3.2406999999999998E-2</c:v>
                </c:pt>
                <c:pt idx="320">
                  <c:v>3.2764000000000001E-2</c:v>
                </c:pt>
                <c:pt idx="321">
                  <c:v>3.3038999999999999E-2</c:v>
                </c:pt>
                <c:pt idx="322">
                  <c:v>3.2911999999999997E-2</c:v>
                </c:pt>
                <c:pt idx="323">
                  <c:v>3.3224000000000004E-2</c:v>
                </c:pt>
                <c:pt idx="324">
                  <c:v>3.32E-2</c:v>
                </c:pt>
                <c:pt idx="325">
                  <c:v>3.2329999999999998E-2</c:v>
                </c:pt>
                <c:pt idx="326">
                  <c:v>3.2712999999999999E-2</c:v>
                </c:pt>
                <c:pt idx="327">
                  <c:v>3.2039999999999999E-2</c:v>
                </c:pt>
                <c:pt idx="328">
                  <c:v>3.2004000000000005E-2</c:v>
                </c:pt>
                <c:pt idx="329">
                  <c:v>3.2168999999999996E-2</c:v>
                </c:pt>
                <c:pt idx="330">
                  <c:v>3.2548000000000001E-2</c:v>
                </c:pt>
                <c:pt idx="331">
                  <c:v>3.2745000000000003E-2</c:v>
                </c:pt>
                <c:pt idx="332">
                  <c:v>3.3294999999999998E-2</c:v>
                </c:pt>
                <c:pt idx="333">
                  <c:v>3.2842999999999997E-2</c:v>
                </c:pt>
                <c:pt idx="334">
                  <c:v>3.2889000000000002E-2</c:v>
                </c:pt>
                <c:pt idx="335">
                  <c:v>3.3010999999999999E-2</c:v>
                </c:pt>
                <c:pt idx="336">
                  <c:v>3.2643999999999999E-2</c:v>
                </c:pt>
                <c:pt idx="337">
                  <c:v>3.3502000000000004E-2</c:v>
                </c:pt>
                <c:pt idx="338">
                  <c:v>3.3487000000000003E-2</c:v>
                </c:pt>
                <c:pt idx="339">
                  <c:v>3.3176000000000004E-2</c:v>
                </c:pt>
                <c:pt idx="340">
                  <c:v>3.3536000000000003E-2</c:v>
                </c:pt>
                <c:pt idx="341">
                  <c:v>3.3555000000000001E-2</c:v>
                </c:pt>
                <c:pt idx="342">
                  <c:v>3.3666999999999996E-2</c:v>
                </c:pt>
                <c:pt idx="343">
                  <c:v>3.4861000000000003E-2</c:v>
                </c:pt>
                <c:pt idx="344">
                  <c:v>3.4213E-2</c:v>
                </c:pt>
                <c:pt idx="345">
                  <c:v>3.4304000000000001E-2</c:v>
                </c:pt>
                <c:pt idx="346">
                  <c:v>3.4152999999999996E-2</c:v>
                </c:pt>
                <c:pt idx="347">
                  <c:v>3.3794999999999999E-2</c:v>
                </c:pt>
                <c:pt idx="348">
                  <c:v>3.3898000000000005E-2</c:v>
                </c:pt>
                <c:pt idx="349">
                  <c:v>3.3391000000000004E-2</c:v>
                </c:pt>
                <c:pt idx="350">
                  <c:v>3.3589000000000001E-2</c:v>
                </c:pt>
                <c:pt idx="351">
                  <c:v>3.3570000000000003E-2</c:v>
                </c:pt>
                <c:pt idx="352">
                  <c:v>3.3385999999999999E-2</c:v>
                </c:pt>
                <c:pt idx="353">
                  <c:v>3.3161999999999997E-2</c:v>
                </c:pt>
                <c:pt idx="354">
                  <c:v>3.2973000000000002E-2</c:v>
                </c:pt>
                <c:pt idx="355">
                  <c:v>3.252E-2</c:v>
                </c:pt>
                <c:pt idx="356">
                  <c:v>3.2120000000000003E-2</c:v>
                </c:pt>
                <c:pt idx="357">
                  <c:v>3.2457E-2</c:v>
                </c:pt>
                <c:pt idx="358">
                  <c:v>3.2406999999999998E-2</c:v>
                </c:pt>
                <c:pt idx="359">
                  <c:v>3.2764000000000001E-2</c:v>
                </c:pt>
                <c:pt idx="360">
                  <c:v>3.2551999999999998E-2</c:v>
                </c:pt>
                <c:pt idx="361">
                  <c:v>3.2861000000000001E-2</c:v>
                </c:pt>
                <c:pt idx="362">
                  <c:v>3.2833000000000001E-2</c:v>
                </c:pt>
                <c:pt idx="363">
                  <c:v>3.3232999999999999E-2</c:v>
                </c:pt>
                <c:pt idx="364">
                  <c:v>3.2902999999999995E-2</c:v>
                </c:pt>
                <c:pt idx="365">
                  <c:v>3.2253999999999998E-2</c:v>
                </c:pt>
                <c:pt idx="366">
                  <c:v>3.2898000000000004E-2</c:v>
                </c:pt>
                <c:pt idx="367">
                  <c:v>3.2353E-2</c:v>
                </c:pt>
                <c:pt idx="368">
                  <c:v>3.3323999999999999E-2</c:v>
                </c:pt>
                <c:pt idx="369">
                  <c:v>3.3066999999999999E-2</c:v>
                </c:pt>
                <c:pt idx="370">
                  <c:v>3.3265999999999997E-2</c:v>
                </c:pt>
                <c:pt idx="371">
                  <c:v>3.3147999999999997E-2</c:v>
                </c:pt>
                <c:pt idx="372">
                  <c:v>3.3578999999999998E-2</c:v>
                </c:pt>
                <c:pt idx="373">
                  <c:v>3.3429E-2</c:v>
                </c:pt>
                <c:pt idx="374">
                  <c:v>3.4127999999999999E-2</c:v>
                </c:pt>
                <c:pt idx="375">
                  <c:v>3.3834000000000003E-2</c:v>
                </c:pt>
                <c:pt idx="376">
                  <c:v>3.3180999999999995E-2</c:v>
                </c:pt>
                <c:pt idx="377">
                  <c:v>3.2579999999999998E-2</c:v>
                </c:pt>
                <c:pt idx="378">
                  <c:v>3.1916E-2</c:v>
                </c:pt>
                <c:pt idx="379">
                  <c:v>3.1893999999999999E-2</c:v>
                </c:pt>
                <c:pt idx="380">
                  <c:v>3.2049000000000001E-2</c:v>
                </c:pt>
                <c:pt idx="381">
                  <c:v>3.0962E-2</c:v>
                </c:pt>
                <c:pt idx="382">
                  <c:v>3.1036999999999999E-2</c:v>
                </c:pt>
                <c:pt idx="383">
                  <c:v>3.2057000000000002E-2</c:v>
                </c:pt>
                <c:pt idx="384">
                  <c:v>3.1810999999999999E-2</c:v>
                </c:pt>
                <c:pt idx="385">
                  <c:v>3.2212999999999999E-2</c:v>
                </c:pt>
                <c:pt idx="386">
                  <c:v>3.3232999999999999E-2</c:v>
                </c:pt>
                <c:pt idx="387">
                  <c:v>3.4083000000000002E-2</c:v>
                </c:pt>
                <c:pt idx="388">
                  <c:v>3.3128999999999999E-2</c:v>
                </c:pt>
                <c:pt idx="389">
                  <c:v>3.3328999999999998E-2</c:v>
                </c:pt>
                <c:pt idx="390">
                  <c:v>3.3176000000000004E-2</c:v>
                </c:pt>
                <c:pt idx="391">
                  <c:v>3.3765000000000003E-2</c:v>
                </c:pt>
                <c:pt idx="392">
                  <c:v>3.3006000000000001E-2</c:v>
                </c:pt>
                <c:pt idx="393">
                  <c:v>3.2968999999999998E-2</c:v>
                </c:pt>
                <c:pt idx="394">
                  <c:v>3.3391000000000004E-2</c:v>
                </c:pt>
                <c:pt idx="395">
                  <c:v>3.3463E-2</c:v>
                </c:pt>
                <c:pt idx="396">
                  <c:v>3.3433999999999998E-2</c:v>
                </c:pt>
                <c:pt idx="397">
                  <c:v>3.3052999999999999E-2</c:v>
                </c:pt>
                <c:pt idx="398">
                  <c:v>3.3506999999999995E-2</c:v>
                </c:pt>
                <c:pt idx="399">
                  <c:v>3.3672000000000001E-2</c:v>
                </c:pt>
                <c:pt idx="400">
                  <c:v>3.3687000000000002E-2</c:v>
                </c:pt>
                <c:pt idx="401">
                  <c:v>3.3478000000000001E-2</c:v>
                </c:pt>
                <c:pt idx="402">
                  <c:v>3.3672000000000001E-2</c:v>
                </c:pt>
                <c:pt idx="403">
                  <c:v>3.3458000000000002E-2</c:v>
                </c:pt>
                <c:pt idx="404">
                  <c:v>3.3687000000000002E-2</c:v>
                </c:pt>
                <c:pt idx="405">
                  <c:v>3.4043000000000004E-2</c:v>
                </c:pt>
                <c:pt idx="406">
                  <c:v>3.4304000000000001E-2</c:v>
                </c:pt>
                <c:pt idx="407">
                  <c:v>3.3730999999999997E-2</c:v>
                </c:pt>
                <c:pt idx="408">
                  <c:v>3.2643999999999999E-2</c:v>
                </c:pt>
                <c:pt idx="409">
                  <c:v>3.2745000000000003E-2</c:v>
                </c:pt>
                <c:pt idx="410">
                  <c:v>3.3147999999999997E-2</c:v>
                </c:pt>
                <c:pt idx="411">
                  <c:v>3.3105000000000002E-2</c:v>
                </c:pt>
                <c:pt idx="412">
                  <c:v>3.3828999999999998E-2</c:v>
                </c:pt>
                <c:pt idx="413">
                  <c:v>3.4741000000000001E-2</c:v>
                </c:pt>
                <c:pt idx="414">
                  <c:v>3.4998000000000001E-2</c:v>
                </c:pt>
                <c:pt idx="415">
                  <c:v>3.4508000000000004E-2</c:v>
                </c:pt>
                <c:pt idx="416">
                  <c:v>3.4355000000000004E-2</c:v>
                </c:pt>
                <c:pt idx="417">
                  <c:v>3.4514000000000003E-2</c:v>
                </c:pt>
                <c:pt idx="418">
                  <c:v>3.3967999999999998E-2</c:v>
                </c:pt>
                <c:pt idx="419">
                  <c:v>3.3623E-2</c:v>
                </c:pt>
                <c:pt idx="420">
                  <c:v>3.3142999999999999E-2</c:v>
                </c:pt>
                <c:pt idx="421">
                  <c:v>3.2740999999999999E-2</c:v>
                </c:pt>
                <c:pt idx="422">
                  <c:v>3.2402E-2</c:v>
                </c:pt>
                <c:pt idx="423">
                  <c:v>3.2479000000000001E-2</c:v>
                </c:pt>
                <c:pt idx="424">
                  <c:v>3.2334000000000002E-2</c:v>
                </c:pt>
                <c:pt idx="425">
                  <c:v>3.2173E-2</c:v>
                </c:pt>
                <c:pt idx="426">
                  <c:v>3.1676999999999997E-2</c:v>
                </c:pt>
                <c:pt idx="427">
                  <c:v>3.1522000000000001E-2</c:v>
                </c:pt>
                <c:pt idx="428">
                  <c:v>3.1615999999999998E-2</c:v>
                </c:pt>
                <c:pt idx="429">
                  <c:v>3.1221000000000002E-2</c:v>
                </c:pt>
                <c:pt idx="430">
                  <c:v>3.0790000000000001E-2</c:v>
                </c:pt>
                <c:pt idx="431">
                  <c:v>3.0594999999999997E-2</c:v>
                </c:pt>
                <c:pt idx="432">
                  <c:v>3.1262999999999999E-2</c:v>
                </c:pt>
                <c:pt idx="433">
                  <c:v>3.1684999999999998E-2</c:v>
                </c:pt>
                <c:pt idx="434">
                  <c:v>3.0587E-2</c:v>
                </c:pt>
                <c:pt idx="435">
                  <c:v>3.1419000000000002E-2</c:v>
                </c:pt>
                <c:pt idx="436">
                  <c:v>3.1427999999999998E-2</c:v>
                </c:pt>
                <c:pt idx="437">
                  <c:v>3.175E-2</c:v>
                </c:pt>
                <c:pt idx="438">
                  <c:v>3.1512999999999999E-2</c:v>
                </c:pt>
                <c:pt idx="439">
                  <c:v>3.1203999999999999E-2</c:v>
                </c:pt>
                <c:pt idx="440">
                  <c:v>3.1650999999999999E-2</c:v>
                </c:pt>
                <c:pt idx="441">
                  <c:v>3.2483999999999999E-2</c:v>
                </c:pt>
                <c:pt idx="442">
                  <c:v>3.2510999999999998E-2</c:v>
                </c:pt>
                <c:pt idx="443">
                  <c:v>3.2800999999999997E-2</c:v>
                </c:pt>
                <c:pt idx="444">
                  <c:v>3.2759000000000003E-2</c:v>
                </c:pt>
                <c:pt idx="445">
                  <c:v>3.2894E-2</c:v>
                </c:pt>
                <c:pt idx="446">
                  <c:v>3.2551999999999998E-2</c:v>
                </c:pt>
                <c:pt idx="447">
                  <c:v>3.2128999999999998E-2</c:v>
                </c:pt>
                <c:pt idx="448">
                  <c:v>3.2008999999999996E-2</c:v>
                </c:pt>
                <c:pt idx="449">
                  <c:v>3.125E-2</c:v>
                </c:pt>
                <c:pt idx="450">
                  <c:v>3.1195000000000001E-2</c:v>
                </c:pt>
                <c:pt idx="451">
                  <c:v>3.1120000000000002E-2</c:v>
                </c:pt>
                <c:pt idx="452">
                  <c:v>3.1112000000000001E-2</c:v>
                </c:pt>
                <c:pt idx="453">
                  <c:v>3.0251999999999998E-2</c:v>
                </c:pt>
                <c:pt idx="454">
                  <c:v>2.9769999999999998E-2</c:v>
                </c:pt>
                <c:pt idx="455">
                  <c:v>2.9573000000000002E-2</c:v>
                </c:pt>
                <c:pt idx="456">
                  <c:v>2.9201000000000001E-2</c:v>
                </c:pt>
                <c:pt idx="457">
                  <c:v>2.9325999999999998E-2</c:v>
                </c:pt>
                <c:pt idx="458">
                  <c:v>2.9498000000000003E-2</c:v>
                </c:pt>
                <c:pt idx="459">
                  <c:v>2.9489999999999999E-2</c:v>
                </c:pt>
                <c:pt idx="460">
                  <c:v>2.9270999999999998E-2</c:v>
                </c:pt>
                <c:pt idx="461">
                  <c:v>2.8856000000000003E-2</c:v>
                </c:pt>
                <c:pt idx="462">
                  <c:v>2.8698999999999999E-2</c:v>
                </c:pt>
                <c:pt idx="463">
                  <c:v>2.8677000000000001E-2</c:v>
                </c:pt>
                <c:pt idx="464">
                  <c:v>2.8791000000000001E-2</c:v>
                </c:pt>
                <c:pt idx="465">
                  <c:v>2.9363E-2</c:v>
                </c:pt>
                <c:pt idx="466">
                  <c:v>2.8452000000000002E-2</c:v>
                </c:pt>
                <c:pt idx="467">
                  <c:v>2.8035999999999998E-2</c:v>
                </c:pt>
                <c:pt idx="468">
                  <c:v>2.8338000000000002E-2</c:v>
                </c:pt>
                <c:pt idx="469">
                  <c:v>2.8884E-2</c:v>
                </c:pt>
                <c:pt idx="470">
                  <c:v>2.9108999999999999E-2</c:v>
                </c:pt>
                <c:pt idx="471">
                  <c:v>2.8777E-2</c:v>
                </c:pt>
                <c:pt idx="472">
                  <c:v>2.8557000000000003E-2</c:v>
                </c:pt>
                <c:pt idx="473">
                  <c:v>2.9319000000000001E-2</c:v>
                </c:pt>
                <c:pt idx="474">
                  <c:v>2.9721000000000001E-2</c:v>
                </c:pt>
                <c:pt idx="475">
                  <c:v>2.9855E-2</c:v>
                </c:pt>
                <c:pt idx="476">
                  <c:v>2.9878000000000002E-2</c:v>
                </c:pt>
                <c:pt idx="477">
                  <c:v>3.0339000000000001E-2</c:v>
                </c:pt>
                <c:pt idx="478">
                  <c:v>3.0727999999999998E-2</c:v>
                </c:pt>
                <c:pt idx="479">
                  <c:v>3.0373999999999998E-2</c:v>
                </c:pt>
                <c:pt idx="480">
                  <c:v>3.0474000000000001E-2</c:v>
                </c:pt>
                <c:pt idx="481">
                  <c:v>3.0777000000000002E-2</c:v>
                </c:pt>
                <c:pt idx="482">
                  <c:v>3.0639E-2</c:v>
                </c:pt>
                <c:pt idx="483">
                  <c:v>3.039E-2</c:v>
                </c:pt>
                <c:pt idx="484">
                  <c:v>3.0055999999999999E-2</c:v>
                </c:pt>
                <c:pt idx="485">
                  <c:v>3.0518E-2</c:v>
                </c:pt>
                <c:pt idx="486">
                  <c:v>3.0318999999999999E-2</c:v>
                </c:pt>
                <c:pt idx="487">
                  <c:v>3.1032999999999998E-2</c:v>
                </c:pt>
                <c:pt idx="488">
                  <c:v>2.8108000000000001E-2</c:v>
                </c:pt>
                <c:pt idx="489">
                  <c:v>2.8563999999999999E-2</c:v>
                </c:pt>
                <c:pt idx="490">
                  <c:v>2.8500999999999999E-2</c:v>
                </c:pt>
                <c:pt idx="491">
                  <c:v>2.8631000000000004E-2</c:v>
                </c:pt>
                <c:pt idx="492">
                  <c:v>2.8818E-2</c:v>
                </c:pt>
                <c:pt idx="493">
                  <c:v>2.8416E-2</c:v>
                </c:pt>
                <c:pt idx="494">
                  <c:v>2.7739E-2</c:v>
                </c:pt>
                <c:pt idx="495">
                  <c:v>2.7708E-2</c:v>
                </c:pt>
                <c:pt idx="496">
                  <c:v>2.8176E-2</c:v>
                </c:pt>
                <c:pt idx="497">
                  <c:v>2.7957999999999997E-2</c:v>
                </c:pt>
                <c:pt idx="498">
                  <c:v>2.7944E-2</c:v>
                </c:pt>
                <c:pt idx="499">
                  <c:v>2.8616000000000003E-2</c:v>
                </c:pt>
                <c:pt idx="500">
                  <c:v>2.8631000000000004E-2</c:v>
                </c:pt>
                <c:pt idx="501">
                  <c:v>2.8889999999999999E-2</c:v>
                </c:pt>
                <c:pt idx="502">
                  <c:v>2.8924999999999999E-2</c:v>
                </c:pt>
                <c:pt idx="503">
                  <c:v>2.9111999999999999E-2</c:v>
                </c:pt>
                <c:pt idx="504">
                  <c:v>2.8616000000000003E-2</c:v>
                </c:pt>
                <c:pt idx="505">
                  <c:v>2.8667999999999999E-2</c:v>
                </c:pt>
                <c:pt idx="506">
                  <c:v>2.9020000000000001E-2</c:v>
                </c:pt>
                <c:pt idx="507">
                  <c:v>2.9011999999999996E-2</c:v>
                </c:pt>
                <c:pt idx="508">
                  <c:v>2.8042999999999998E-2</c:v>
                </c:pt>
                <c:pt idx="509">
                  <c:v>2.8136999999999999E-2</c:v>
                </c:pt>
                <c:pt idx="510">
                  <c:v>2.7978999999999997E-2</c:v>
                </c:pt>
                <c:pt idx="511">
                  <c:v>2.8237999999999999E-2</c:v>
                </c:pt>
                <c:pt idx="512">
                  <c:v>2.8147000000000002E-2</c:v>
                </c:pt>
                <c:pt idx="513">
                  <c:v>2.8784999999999998E-2</c:v>
                </c:pt>
                <c:pt idx="514">
                  <c:v>2.8822E-2</c:v>
                </c:pt>
                <c:pt idx="515">
                  <c:v>2.8795999999999999E-2</c:v>
                </c:pt>
                <c:pt idx="516">
                  <c:v>2.8622999999999999E-2</c:v>
                </c:pt>
                <c:pt idx="517">
                  <c:v>2.8157999999999999E-2</c:v>
                </c:pt>
                <c:pt idx="518">
                  <c:v>2.8173E-2</c:v>
                </c:pt>
                <c:pt idx="519">
                  <c:v>2.8121999999999998E-2</c:v>
                </c:pt>
                <c:pt idx="520">
                  <c:v>2.8227000000000002E-2</c:v>
                </c:pt>
                <c:pt idx="521">
                  <c:v>2.8416E-2</c:v>
                </c:pt>
                <c:pt idx="522">
                  <c:v>2.8818E-2</c:v>
                </c:pt>
                <c:pt idx="523">
                  <c:v>2.9434999999999999E-2</c:v>
                </c:pt>
                <c:pt idx="524">
                  <c:v>2.8612000000000002E-2</c:v>
                </c:pt>
                <c:pt idx="525">
                  <c:v>2.9212999999999999E-2</c:v>
                </c:pt>
                <c:pt idx="526">
                  <c:v>2.9847000000000002E-2</c:v>
                </c:pt>
                <c:pt idx="527">
                  <c:v>2.9682E-2</c:v>
                </c:pt>
                <c:pt idx="528">
                  <c:v>2.9533999999999998E-2</c:v>
                </c:pt>
                <c:pt idx="529">
                  <c:v>2.9895000000000001E-2</c:v>
                </c:pt>
                <c:pt idx="530">
                  <c:v>3.0428999999999998E-2</c:v>
                </c:pt>
                <c:pt idx="531">
                  <c:v>3.0594E-2</c:v>
                </c:pt>
                <c:pt idx="532">
                  <c:v>3.0249000000000002E-2</c:v>
                </c:pt>
                <c:pt idx="533">
                  <c:v>2.9992999999999999E-2</c:v>
                </c:pt>
                <c:pt idx="534">
                  <c:v>3.0133E-2</c:v>
                </c:pt>
                <c:pt idx="535">
                  <c:v>3.0051000000000001E-2</c:v>
                </c:pt>
                <c:pt idx="536">
                  <c:v>3.0303E-2</c:v>
                </c:pt>
                <c:pt idx="537">
                  <c:v>3.0950999999999999E-2</c:v>
                </c:pt>
                <c:pt idx="538">
                  <c:v>3.1581999999999999E-2</c:v>
                </c:pt>
                <c:pt idx="539">
                  <c:v>3.1335000000000002E-2</c:v>
                </c:pt>
                <c:pt idx="540">
                  <c:v>3.1267999999999997E-2</c:v>
                </c:pt>
                <c:pt idx="541">
                  <c:v>3.1713999999999999E-2</c:v>
                </c:pt>
                <c:pt idx="542">
                  <c:v>3.1262999999999999E-2</c:v>
                </c:pt>
                <c:pt idx="543">
                  <c:v>3.1338999999999999E-2</c:v>
                </c:pt>
                <c:pt idx="544">
                  <c:v>3.0973000000000001E-2</c:v>
                </c:pt>
                <c:pt idx="545">
                  <c:v>3.0934E-2</c:v>
                </c:pt>
                <c:pt idx="546">
                  <c:v>3.1068999999999999E-2</c:v>
                </c:pt>
                <c:pt idx="547">
                  <c:v>3.1253999999999997E-2</c:v>
                </c:pt>
                <c:pt idx="548">
                  <c:v>3.1343000000000003E-2</c:v>
                </c:pt>
                <c:pt idx="549">
                  <c:v>3.2078999999999996E-2</c:v>
                </c:pt>
                <c:pt idx="550">
                  <c:v>3.2004999999999999E-2</c:v>
                </c:pt>
                <c:pt idx="551">
                  <c:v>3.2070000000000001E-2</c:v>
                </c:pt>
                <c:pt idx="552">
                  <c:v>3.2271999999999995E-2</c:v>
                </c:pt>
                <c:pt idx="553">
                  <c:v>3.2173E-2</c:v>
                </c:pt>
                <c:pt idx="554">
                  <c:v>3.2830999999999999E-2</c:v>
                </c:pt>
                <c:pt idx="555">
                  <c:v>3.2448000000000005E-2</c:v>
                </c:pt>
                <c:pt idx="556">
                  <c:v>3.1842999999999996E-2</c:v>
                </c:pt>
                <c:pt idx="557">
                  <c:v>3.2806000000000002E-2</c:v>
                </c:pt>
                <c:pt idx="558">
                  <c:v>3.2738000000000003E-2</c:v>
                </c:pt>
                <c:pt idx="559">
                  <c:v>3.3123E-2</c:v>
                </c:pt>
                <c:pt idx="560">
                  <c:v>3.3394E-2</c:v>
                </c:pt>
                <c:pt idx="561">
                  <c:v>3.3113000000000004E-2</c:v>
                </c:pt>
                <c:pt idx="562">
                  <c:v>3.2698999999999999E-2</c:v>
                </c:pt>
                <c:pt idx="563">
                  <c:v>3.2830999999999999E-2</c:v>
                </c:pt>
                <c:pt idx="564">
                  <c:v>3.3506000000000001E-2</c:v>
                </c:pt>
                <c:pt idx="565">
                  <c:v>3.3597999999999996E-2</c:v>
                </c:pt>
                <c:pt idx="566">
                  <c:v>3.3342999999999998E-2</c:v>
                </c:pt>
                <c:pt idx="567">
                  <c:v>3.4209000000000003E-2</c:v>
                </c:pt>
                <c:pt idx="568">
                  <c:v>3.4247E-2</c:v>
                </c:pt>
                <c:pt idx="569">
                  <c:v>3.4710999999999999E-2</c:v>
                </c:pt>
                <c:pt idx="570">
                  <c:v>3.5104999999999997E-2</c:v>
                </c:pt>
                <c:pt idx="571">
                  <c:v>3.4981999999999999E-2</c:v>
                </c:pt>
                <c:pt idx="572">
                  <c:v>3.4103000000000001E-2</c:v>
                </c:pt>
                <c:pt idx="573">
                  <c:v>3.4456000000000001E-2</c:v>
                </c:pt>
                <c:pt idx="574">
                  <c:v>3.5032000000000001E-2</c:v>
                </c:pt>
                <c:pt idx="575">
                  <c:v>3.4931999999999998E-2</c:v>
                </c:pt>
                <c:pt idx="576">
                  <c:v>3.4193000000000001E-2</c:v>
                </c:pt>
                <c:pt idx="577">
                  <c:v>3.4336999999999999E-2</c:v>
                </c:pt>
                <c:pt idx="578">
                  <c:v>3.4553E-2</c:v>
                </c:pt>
                <c:pt idx="579">
                  <c:v>3.3835999999999998E-2</c:v>
                </c:pt>
                <c:pt idx="580">
                  <c:v>3.3022999999999997E-2</c:v>
                </c:pt>
                <c:pt idx="581">
                  <c:v>3.2968999999999998E-2</c:v>
                </c:pt>
                <c:pt idx="582">
                  <c:v>3.3374000000000001E-2</c:v>
                </c:pt>
                <c:pt idx="583">
                  <c:v>3.3243000000000002E-2</c:v>
                </c:pt>
                <c:pt idx="584">
                  <c:v>3.2698999999999999E-2</c:v>
                </c:pt>
                <c:pt idx="585">
                  <c:v>3.2439000000000003E-2</c:v>
                </c:pt>
                <c:pt idx="586">
                  <c:v>3.2781999999999999E-2</c:v>
                </c:pt>
                <c:pt idx="587">
                  <c:v>3.1875000000000001E-2</c:v>
                </c:pt>
                <c:pt idx="588">
                  <c:v>3.2098000000000002E-2</c:v>
                </c:pt>
                <c:pt idx="589">
                  <c:v>3.1495999999999996E-2</c:v>
                </c:pt>
                <c:pt idx="590">
                  <c:v>3.2078999999999996E-2</c:v>
                </c:pt>
                <c:pt idx="591">
                  <c:v>3.1869999999999996E-2</c:v>
                </c:pt>
                <c:pt idx="592">
                  <c:v>3.2549000000000002E-2</c:v>
                </c:pt>
                <c:pt idx="593">
                  <c:v>3.2933999999999998E-2</c:v>
                </c:pt>
                <c:pt idx="594">
                  <c:v>3.2895000000000001E-2</c:v>
                </c:pt>
                <c:pt idx="595">
                  <c:v>3.2510999999999998E-2</c:v>
                </c:pt>
                <c:pt idx="596">
                  <c:v>3.2631E-2</c:v>
                </c:pt>
                <c:pt idx="597">
                  <c:v>3.2869999999999996E-2</c:v>
                </c:pt>
                <c:pt idx="598">
                  <c:v>3.2074999999999999E-2</c:v>
                </c:pt>
                <c:pt idx="599">
                  <c:v>3.1474000000000002E-2</c:v>
                </c:pt>
                <c:pt idx="600">
                  <c:v>3.1676999999999997E-2</c:v>
                </c:pt>
                <c:pt idx="601">
                  <c:v>3.1806000000000001E-2</c:v>
                </c:pt>
                <c:pt idx="602">
                  <c:v>3.2032999999999999E-2</c:v>
                </c:pt>
                <c:pt idx="603">
                  <c:v>3.2501000000000002E-2</c:v>
                </c:pt>
                <c:pt idx="604">
                  <c:v>3.2404999999999996E-2</c:v>
                </c:pt>
                <c:pt idx="605">
                  <c:v>3.2219999999999999E-2</c:v>
                </c:pt>
                <c:pt idx="606">
                  <c:v>3.1622999999999998E-2</c:v>
                </c:pt>
                <c:pt idx="607">
                  <c:v>3.1856000000000002E-2</c:v>
                </c:pt>
                <c:pt idx="608">
                  <c:v>3.1727999999999999E-2</c:v>
                </c:pt>
                <c:pt idx="609">
                  <c:v>3.2028000000000001E-2</c:v>
                </c:pt>
                <c:pt idx="610">
                  <c:v>3.1618E-2</c:v>
                </c:pt>
                <c:pt idx="611">
                  <c:v>3.1157000000000001E-2</c:v>
                </c:pt>
                <c:pt idx="612">
                  <c:v>3.0998999999999999E-2</c:v>
                </c:pt>
                <c:pt idx="613">
                  <c:v>3.0352999999999998E-2</c:v>
                </c:pt>
                <c:pt idx="614">
                  <c:v>3.0148999999999999E-2</c:v>
                </c:pt>
                <c:pt idx="615">
                  <c:v>3.0009999999999998E-2</c:v>
                </c:pt>
                <c:pt idx="616">
                  <c:v>3.0018E-2</c:v>
                </c:pt>
                <c:pt idx="617">
                  <c:v>2.9613999999999998E-2</c:v>
                </c:pt>
                <c:pt idx="618">
                  <c:v>2.9510000000000002E-2</c:v>
                </c:pt>
                <c:pt idx="619">
                  <c:v>2.9948000000000002E-2</c:v>
                </c:pt>
                <c:pt idx="620">
                  <c:v>3.0211000000000002E-2</c:v>
                </c:pt>
                <c:pt idx="621">
                  <c:v>2.9662000000000001E-2</c:v>
                </c:pt>
                <c:pt idx="622">
                  <c:v>2.9205000000000002E-2</c:v>
                </c:pt>
                <c:pt idx="623">
                  <c:v>2.8736000000000001E-2</c:v>
                </c:pt>
                <c:pt idx="624">
                  <c:v>2.8605000000000002E-2</c:v>
                </c:pt>
                <c:pt idx="625">
                  <c:v>2.8687000000000001E-2</c:v>
                </c:pt>
                <c:pt idx="626">
                  <c:v>2.8608999999999999E-2</c:v>
                </c:pt>
                <c:pt idx="627">
                  <c:v>2.8761999999999999E-2</c:v>
                </c:pt>
                <c:pt idx="628">
                  <c:v>2.8641999999999997E-2</c:v>
                </c:pt>
                <c:pt idx="629">
                  <c:v>2.8324999999999999E-2</c:v>
                </c:pt>
                <c:pt idx="630">
                  <c:v>2.8405E-2</c:v>
                </c:pt>
                <c:pt idx="631">
                  <c:v>2.8380000000000002E-2</c:v>
                </c:pt>
                <c:pt idx="632">
                  <c:v>2.8285000000000001E-2</c:v>
                </c:pt>
                <c:pt idx="633">
                  <c:v>2.8475E-2</c:v>
                </c:pt>
                <c:pt idx="634">
                  <c:v>2.8464E-2</c:v>
                </c:pt>
                <c:pt idx="635">
                  <c:v>2.8753999999999998E-2</c:v>
                </c:pt>
                <c:pt idx="636">
                  <c:v>2.8955000000000002E-2</c:v>
                </c:pt>
                <c:pt idx="637">
                  <c:v>2.9158E-2</c:v>
                </c:pt>
                <c:pt idx="638">
                  <c:v>2.9108000000000002E-2</c:v>
                </c:pt>
                <c:pt idx="639">
                  <c:v>2.9155E-2</c:v>
                </c:pt>
                <c:pt idx="640">
                  <c:v>2.9108000000000002E-2</c:v>
                </c:pt>
                <c:pt idx="641">
                  <c:v>2.8567999999999996E-2</c:v>
                </c:pt>
                <c:pt idx="642">
                  <c:v>2.8475E-2</c:v>
                </c:pt>
                <c:pt idx="643">
                  <c:v>2.8380000000000002E-2</c:v>
                </c:pt>
                <c:pt idx="644">
                  <c:v>2.8586E-2</c:v>
                </c:pt>
                <c:pt idx="645">
                  <c:v>2.894E-2</c:v>
                </c:pt>
                <c:pt idx="646">
                  <c:v>2.9035000000000002E-2</c:v>
                </c:pt>
                <c:pt idx="647">
                  <c:v>2.9201000000000001E-2</c:v>
                </c:pt>
                <c:pt idx="648">
                  <c:v>2.9197000000000001E-2</c:v>
                </c:pt>
                <c:pt idx="649">
                  <c:v>2.9085E-2</c:v>
                </c:pt>
                <c:pt idx="650">
                  <c:v>2.8921000000000002E-2</c:v>
                </c:pt>
                <c:pt idx="651">
                  <c:v>2.8902000000000001E-2</c:v>
                </c:pt>
                <c:pt idx="652">
                  <c:v>2.8784999999999998E-2</c:v>
                </c:pt>
                <c:pt idx="653">
                  <c:v>2.8757999999999999E-2</c:v>
                </c:pt>
                <c:pt idx="654">
                  <c:v>2.886E-2</c:v>
                </c:pt>
                <c:pt idx="655">
                  <c:v>2.9155E-2</c:v>
                </c:pt>
                <c:pt idx="656">
                  <c:v>2.9035000000000002E-2</c:v>
                </c:pt>
                <c:pt idx="657">
                  <c:v>2.9270999999999998E-2</c:v>
                </c:pt>
                <c:pt idx="658">
                  <c:v>2.9538000000000002E-2</c:v>
                </c:pt>
                <c:pt idx="659">
                  <c:v>3.0144999999999998E-2</c:v>
                </c:pt>
                <c:pt idx="660">
                  <c:v>2.9340999999999999E-2</c:v>
                </c:pt>
                <c:pt idx="661">
                  <c:v>2.9228000000000001E-2</c:v>
                </c:pt>
                <c:pt idx="662">
                  <c:v>2.8803000000000002E-2</c:v>
                </c:pt>
                <c:pt idx="663">
                  <c:v>2.9216000000000002E-2</c:v>
                </c:pt>
                <c:pt idx="664">
                  <c:v>3.0173999999999999E-2</c:v>
                </c:pt>
                <c:pt idx="665">
                  <c:v>3.0377999999999999E-2</c:v>
                </c:pt>
                <c:pt idx="666">
                  <c:v>3.0046E-2</c:v>
                </c:pt>
                <c:pt idx="667">
                  <c:v>3.0373999999999998E-2</c:v>
                </c:pt>
                <c:pt idx="668">
                  <c:v>3.0640999999999998E-2</c:v>
                </c:pt>
                <c:pt idx="669">
                  <c:v>3.0590000000000003E-2</c:v>
                </c:pt>
                <c:pt idx="670">
                  <c:v>3.0120000000000001E-2</c:v>
                </c:pt>
                <c:pt idx="671">
                  <c:v>3.0030000000000001E-2</c:v>
                </c:pt>
                <c:pt idx="672">
                  <c:v>2.9988999999999998E-2</c:v>
                </c:pt>
                <c:pt idx="673">
                  <c:v>3.0148999999999999E-2</c:v>
                </c:pt>
                <c:pt idx="674">
                  <c:v>3.0055000000000002E-2</c:v>
                </c:pt>
                <c:pt idx="675">
                  <c:v>3.0112E-2</c:v>
                </c:pt>
                <c:pt idx="676">
                  <c:v>3.0186999999999999E-2</c:v>
                </c:pt>
                <c:pt idx="677">
                  <c:v>3.0203000000000001E-2</c:v>
                </c:pt>
                <c:pt idx="678">
                  <c:v>3.0137000000000001E-2</c:v>
                </c:pt>
                <c:pt idx="679">
                  <c:v>2.9984999999999998E-2</c:v>
                </c:pt>
                <c:pt idx="680">
                  <c:v>3.0352999999999998E-2</c:v>
                </c:pt>
                <c:pt idx="681">
                  <c:v>3.0735000000000002E-2</c:v>
                </c:pt>
                <c:pt idx="682">
                  <c:v>3.1078000000000001E-2</c:v>
                </c:pt>
                <c:pt idx="683">
                  <c:v>3.0653E-2</c:v>
                </c:pt>
                <c:pt idx="684">
                  <c:v>3.0495999999999999E-2</c:v>
                </c:pt>
                <c:pt idx="685">
                  <c:v>3.1160999999999998E-2</c:v>
                </c:pt>
                <c:pt idx="686">
                  <c:v>3.1370000000000002E-2</c:v>
                </c:pt>
                <c:pt idx="687">
                  <c:v>3.1600000000000003E-2</c:v>
                </c:pt>
                <c:pt idx="688">
                  <c:v>3.1916E-2</c:v>
                </c:pt>
                <c:pt idx="689">
                  <c:v>3.1906999999999998E-2</c:v>
                </c:pt>
                <c:pt idx="690">
                  <c:v>3.1555E-2</c:v>
                </c:pt>
                <c:pt idx="691">
                  <c:v>3.1649999999999998E-2</c:v>
                </c:pt>
                <c:pt idx="692">
                  <c:v>3.1865999999999998E-2</c:v>
                </c:pt>
                <c:pt idx="693">
                  <c:v>3.2168000000000002E-2</c:v>
                </c:pt>
                <c:pt idx="694">
                  <c:v>3.1962999999999998E-2</c:v>
                </c:pt>
                <c:pt idx="695">
                  <c:v>3.2301000000000003E-2</c:v>
                </c:pt>
                <c:pt idx="696">
                  <c:v>3.2593000000000004E-2</c:v>
                </c:pt>
                <c:pt idx="697">
                  <c:v>3.2781999999999999E-2</c:v>
                </c:pt>
                <c:pt idx="698">
                  <c:v>3.3052999999999999E-2</c:v>
                </c:pt>
                <c:pt idx="699">
                  <c:v>3.2850999999999998E-2</c:v>
                </c:pt>
                <c:pt idx="700">
                  <c:v>3.3172E-2</c:v>
                </c:pt>
                <c:pt idx="701">
                  <c:v>3.3328000000000003E-2</c:v>
                </c:pt>
                <c:pt idx="702">
                  <c:v>3.3338E-2</c:v>
                </c:pt>
                <c:pt idx="703">
                  <c:v>3.3232999999999999E-2</c:v>
                </c:pt>
                <c:pt idx="704">
                  <c:v>3.2606999999999997E-2</c:v>
                </c:pt>
                <c:pt idx="705">
                  <c:v>3.2766999999999998E-2</c:v>
                </c:pt>
                <c:pt idx="706">
                  <c:v>3.3732000000000005E-2</c:v>
                </c:pt>
                <c:pt idx="707">
                  <c:v>3.4002999999999999E-2</c:v>
                </c:pt>
                <c:pt idx="708">
                  <c:v>3.4065999999999999E-2</c:v>
                </c:pt>
                <c:pt idx="709">
                  <c:v>3.4799000000000004E-2</c:v>
                </c:pt>
                <c:pt idx="710">
                  <c:v>3.5306999999999998E-2</c:v>
                </c:pt>
                <c:pt idx="711">
                  <c:v>3.5188999999999998E-2</c:v>
                </c:pt>
                <c:pt idx="712">
                  <c:v>3.5296000000000001E-2</c:v>
                </c:pt>
                <c:pt idx="713">
                  <c:v>3.5541000000000003E-2</c:v>
                </c:pt>
                <c:pt idx="714">
                  <c:v>3.5200000000000002E-2</c:v>
                </c:pt>
                <c:pt idx="715">
                  <c:v>3.6112999999999999E-2</c:v>
                </c:pt>
                <c:pt idx="716">
                  <c:v>3.5547000000000002E-2</c:v>
                </c:pt>
                <c:pt idx="717">
                  <c:v>3.5638999999999997E-2</c:v>
                </c:pt>
                <c:pt idx="718">
                  <c:v>3.5971000000000003E-2</c:v>
                </c:pt>
                <c:pt idx="719">
                  <c:v>3.6339999999999997E-2</c:v>
                </c:pt>
                <c:pt idx="720">
                  <c:v>3.6345999999999996E-2</c:v>
                </c:pt>
                <c:pt idx="721">
                  <c:v>3.6054000000000003E-2</c:v>
                </c:pt>
                <c:pt idx="722">
                  <c:v>3.5144000000000002E-2</c:v>
                </c:pt>
                <c:pt idx="723">
                  <c:v>3.4948E-2</c:v>
                </c:pt>
                <c:pt idx="724">
                  <c:v>3.4113999999999998E-2</c:v>
                </c:pt>
                <c:pt idx="725">
                  <c:v>3.4332000000000001E-2</c:v>
                </c:pt>
                <c:pt idx="726">
                  <c:v>3.4402000000000002E-2</c:v>
                </c:pt>
                <c:pt idx="727">
                  <c:v>3.4466999999999998E-2</c:v>
                </c:pt>
                <c:pt idx="728">
                  <c:v>3.4113999999999998E-2</c:v>
                </c:pt>
                <c:pt idx="729">
                  <c:v>3.3690999999999999E-2</c:v>
                </c:pt>
                <c:pt idx="730">
                  <c:v>3.3793999999999998E-2</c:v>
                </c:pt>
                <c:pt idx="731">
                  <c:v>3.3479999999999996E-2</c:v>
                </c:pt>
                <c:pt idx="732">
                  <c:v>3.2714E-2</c:v>
                </c:pt>
                <c:pt idx="733">
                  <c:v>3.2472000000000001E-2</c:v>
                </c:pt>
                <c:pt idx="734">
                  <c:v>3.2583000000000001E-2</c:v>
                </c:pt>
                <c:pt idx="735">
                  <c:v>3.3083000000000001E-2</c:v>
                </c:pt>
                <c:pt idx="736">
                  <c:v>3.3288000000000005E-2</c:v>
                </c:pt>
                <c:pt idx="737">
                  <c:v>3.3028000000000002E-2</c:v>
                </c:pt>
                <c:pt idx="738">
                  <c:v>3.1542000000000001E-2</c:v>
                </c:pt>
                <c:pt idx="739">
                  <c:v>3.1942999999999999E-2</c:v>
                </c:pt>
                <c:pt idx="740">
                  <c:v>3.2080999999999998E-2</c:v>
                </c:pt>
                <c:pt idx="741">
                  <c:v>3.2057000000000002E-2</c:v>
                </c:pt>
                <c:pt idx="742">
                  <c:v>3.1703999999999996E-2</c:v>
                </c:pt>
                <c:pt idx="743">
                  <c:v>3.1745999999999996E-2</c:v>
                </c:pt>
                <c:pt idx="744">
                  <c:v>3.1928999999999999E-2</c:v>
                </c:pt>
                <c:pt idx="745">
                  <c:v>3.1975999999999997E-2</c:v>
                </c:pt>
                <c:pt idx="746">
                  <c:v>3.2215000000000001E-2</c:v>
                </c:pt>
                <c:pt idx="747">
                  <c:v>3.2273000000000003E-2</c:v>
                </c:pt>
                <c:pt idx="748">
                  <c:v>3.2437000000000001E-2</c:v>
                </c:pt>
                <c:pt idx="749">
                  <c:v>3.2244000000000002E-2</c:v>
                </c:pt>
                <c:pt idx="750">
                  <c:v>3.2046999999999999E-2</c:v>
                </c:pt>
                <c:pt idx="751">
                  <c:v>3.1829999999999997E-2</c:v>
                </c:pt>
                <c:pt idx="752">
                  <c:v>3.1882000000000001E-2</c:v>
                </c:pt>
                <c:pt idx="753">
                  <c:v>3.2292000000000001E-2</c:v>
                </c:pt>
                <c:pt idx="754">
                  <c:v>3.2301000000000003E-2</c:v>
                </c:pt>
                <c:pt idx="755">
                  <c:v>3.2932000000000003E-2</c:v>
                </c:pt>
                <c:pt idx="756">
                  <c:v>3.3231000000000004E-2</c:v>
                </c:pt>
                <c:pt idx="757">
                  <c:v>3.2569000000000001E-2</c:v>
                </c:pt>
                <c:pt idx="758">
                  <c:v>3.2555000000000001E-2</c:v>
                </c:pt>
                <c:pt idx="759">
                  <c:v>3.2887E-2</c:v>
                </c:pt>
                <c:pt idx="760">
                  <c:v>3.2787000000000004E-2</c:v>
                </c:pt>
                <c:pt idx="761">
                  <c:v>3.2746999999999998E-2</c:v>
                </c:pt>
                <c:pt idx="762">
                  <c:v>3.2941999999999999E-2</c:v>
                </c:pt>
                <c:pt idx="763">
                  <c:v>3.2896999999999996E-2</c:v>
                </c:pt>
                <c:pt idx="764">
                  <c:v>3.3545999999999999E-2</c:v>
                </c:pt>
                <c:pt idx="765">
                  <c:v>3.3267000000000005E-2</c:v>
                </c:pt>
                <c:pt idx="766">
                  <c:v>3.3488000000000004E-2</c:v>
                </c:pt>
                <c:pt idx="767">
                  <c:v>3.3399999999999999E-2</c:v>
                </c:pt>
                <c:pt idx="768">
                  <c:v>3.3236000000000002E-2</c:v>
                </c:pt>
                <c:pt idx="769">
                  <c:v>3.3442E-2</c:v>
                </c:pt>
                <c:pt idx="770">
                  <c:v>3.3174999999999996E-2</c:v>
                </c:pt>
                <c:pt idx="771">
                  <c:v>3.3236000000000002E-2</c:v>
                </c:pt>
                <c:pt idx="772">
                  <c:v>3.3410999999999996E-2</c:v>
                </c:pt>
                <c:pt idx="773">
                  <c:v>3.2777000000000001E-2</c:v>
                </c:pt>
                <c:pt idx="774">
                  <c:v>3.3405999999999998E-2</c:v>
                </c:pt>
                <c:pt idx="775">
                  <c:v>3.3301999999999998E-2</c:v>
                </c:pt>
                <c:pt idx="776">
                  <c:v>3.2732000000000004E-2</c:v>
                </c:pt>
                <c:pt idx="777">
                  <c:v>3.2000000000000001E-2</c:v>
                </c:pt>
                <c:pt idx="778">
                  <c:v>3.209E-2</c:v>
                </c:pt>
                <c:pt idx="779">
                  <c:v>3.2119000000000002E-2</c:v>
                </c:pt>
                <c:pt idx="780">
                  <c:v>3.2062E-2</c:v>
                </c:pt>
                <c:pt idx="781">
                  <c:v>3.2461999999999998E-2</c:v>
                </c:pt>
                <c:pt idx="782">
                  <c:v>3.2195999999999995E-2</c:v>
                </c:pt>
                <c:pt idx="783">
                  <c:v>3.2761999999999999E-2</c:v>
                </c:pt>
                <c:pt idx="784">
                  <c:v>3.2976999999999999E-2</c:v>
                </c:pt>
                <c:pt idx="785">
                  <c:v>3.2452000000000002E-2</c:v>
                </c:pt>
                <c:pt idx="786">
                  <c:v>3.2515000000000002E-2</c:v>
                </c:pt>
                <c:pt idx="787">
                  <c:v>3.2589E-2</c:v>
                </c:pt>
                <c:pt idx="788">
                  <c:v>3.2555000000000001E-2</c:v>
                </c:pt>
                <c:pt idx="789">
                  <c:v>3.3236000000000002E-2</c:v>
                </c:pt>
                <c:pt idx="790">
                  <c:v>3.2821999999999997E-2</c:v>
                </c:pt>
                <c:pt idx="791">
                  <c:v>3.2475999999999998E-2</c:v>
                </c:pt>
                <c:pt idx="792">
                  <c:v>3.2393999999999999E-2</c:v>
                </c:pt>
                <c:pt idx="793">
                  <c:v>3.1896000000000001E-2</c:v>
                </c:pt>
                <c:pt idx="794">
                  <c:v>3.1684999999999998E-2</c:v>
                </c:pt>
                <c:pt idx="795">
                  <c:v>3.2364000000000004E-2</c:v>
                </c:pt>
                <c:pt idx="796">
                  <c:v>3.2475999999999998E-2</c:v>
                </c:pt>
                <c:pt idx="797">
                  <c:v>3.3881999999999995E-2</c:v>
                </c:pt>
                <c:pt idx="798">
                  <c:v>3.6157000000000002E-2</c:v>
                </c:pt>
                <c:pt idx="799">
                  <c:v>3.6089999999999997E-2</c:v>
                </c:pt>
                <c:pt idx="800">
                  <c:v>3.5573E-2</c:v>
                </c:pt>
                <c:pt idx="801">
                  <c:v>3.4911999999999999E-2</c:v>
                </c:pt>
                <c:pt idx="802">
                  <c:v>3.5714000000000003E-2</c:v>
                </c:pt>
                <c:pt idx="803">
                  <c:v>3.5462E-2</c:v>
                </c:pt>
                <c:pt idx="804">
                  <c:v>3.5772999999999999E-2</c:v>
                </c:pt>
                <c:pt idx="805">
                  <c:v>3.5549999999999998E-2</c:v>
                </c:pt>
                <c:pt idx="806">
                  <c:v>3.6603999999999998E-2</c:v>
                </c:pt>
                <c:pt idx="807">
                  <c:v>3.7158000000000004E-2</c:v>
                </c:pt>
                <c:pt idx="808">
                  <c:v>3.6629000000000002E-2</c:v>
                </c:pt>
                <c:pt idx="809">
                  <c:v>3.6375999999999999E-2</c:v>
                </c:pt>
                <c:pt idx="810">
                  <c:v>3.6424999999999999E-2</c:v>
                </c:pt>
                <c:pt idx="811">
                  <c:v>3.6948000000000002E-2</c:v>
                </c:pt>
                <c:pt idx="812">
                  <c:v>3.7506999999999999E-2</c:v>
                </c:pt>
                <c:pt idx="813">
                  <c:v>3.7590999999999999E-2</c:v>
                </c:pt>
                <c:pt idx="814">
                  <c:v>3.8128999999999996E-2</c:v>
                </c:pt>
                <c:pt idx="815">
                  <c:v>3.8088999999999998E-2</c:v>
                </c:pt>
                <c:pt idx="816">
                  <c:v>3.8758000000000001E-2</c:v>
                </c:pt>
                <c:pt idx="817">
                  <c:v>3.8724000000000001E-2</c:v>
                </c:pt>
                <c:pt idx="818">
                  <c:v>3.8919000000000002E-2</c:v>
                </c:pt>
                <c:pt idx="819">
                  <c:v>3.9466000000000001E-2</c:v>
                </c:pt>
                <c:pt idx="820">
                  <c:v>4.0260999999999998E-2</c:v>
                </c:pt>
                <c:pt idx="821">
                  <c:v>4.0037000000000003E-2</c:v>
                </c:pt>
                <c:pt idx="822">
                  <c:v>4.1112000000000003E-2</c:v>
                </c:pt>
                <c:pt idx="823">
                  <c:v>4.1135000000000005E-2</c:v>
                </c:pt>
                <c:pt idx="824">
                  <c:v>4.1205999999999993E-2</c:v>
                </c:pt>
                <c:pt idx="825">
                  <c:v>4.1292000000000002E-2</c:v>
                </c:pt>
                <c:pt idx="826">
                  <c:v>4.0313999999999996E-2</c:v>
                </c:pt>
                <c:pt idx="827">
                  <c:v>3.918E-2</c:v>
                </c:pt>
                <c:pt idx="828">
                  <c:v>3.8933000000000002E-2</c:v>
                </c:pt>
                <c:pt idx="829">
                  <c:v>3.9918999999999996E-2</c:v>
                </c:pt>
                <c:pt idx="830">
                  <c:v>4.0617E-2</c:v>
                </c:pt>
                <c:pt idx="831">
                  <c:v>3.9712999999999998E-2</c:v>
                </c:pt>
                <c:pt idx="832">
                  <c:v>3.8737000000000001E-2</c:v>
                </c:pt>
                <c:pt idx="833">
                  <c:v>3.9474000000000002E-2</c:v>
                </c:pt>
                <c:pt idx="834">
                  <c:v>3.9293999999999996E-2</c:v>
                </c:pt>
                <c:pt idx="835">
                  <c:v>3.8996000000000003E-2</c:v>
                </c:pt>
                <c:pt idx="836">
                  <c:v>3.8290999999999999E-2</c:v>
                </c:pt>
                <c:pt idx="837">
                  <c:v>3.7572000000000001E-2</c:v>
                </c:pt>
                <c:pt idx="838">
                  <c:v>3.6961000000000001E-2</c:v>
                </c:pt>
                <c:pt idx="839">
                  <c:v>3.6320999999999999E-2</c:v>
                </c:pt>
                <c:pt idx="840">
                  <c:v>3.6456000000000002E-2</c:v>
                </c:pt>
                <c:pt idx="841">
                  <c:v>3.6573000000000001E-2</c:v>
                </c:pt>
                <c:pt idx="842">
                  <c:v>3.6266E-2</c:v>
                </c:pt>
                <c:pt idx="843">
                  <c:v>3.6254000000000002E-2</c:v>
                </c:pt>
                <c:pt idx="844">
                  <c:v>3.4973999999999998E-2</c:v>
                </c:pt>
                <c:pt idx="845">
                  <c:v>3.5473999999999999E-2</c:v>
                </c:pt>
                <c:pt idx="846">
                  <c:v>3.5654999999999999E-2</c:v>
                </c:pt>
                <c:pt idx="847">
                  <c:v>3.6163000000000001E-2</c:v>
                </c:pt>
                <c:pt idx="848">
                  <c:v>3.6873000000000003E-2</c:v>
                </c:pt>
                <c:pt idx="849">
                  <c:v>3.6473999999999999E-2</c:v>
                </c:pt>
                <c:pt idx="850">
                  <c:v>3.6394000000000003E-2</c:v>
                </c:pt>
                <c:pt idx="851">
                  <c:v>3.6610000000000004E-2</c:v>
                </c:pt>
                <c:pt idx="852">
                  <c:v>3.6610000000000004E-2</c:v>
                </c:pt>
                <c:pt idx="853">
                  <c:v>3.6333000000000004E-2</c:v>
                </c:pt>
                <c:pt idx="854">
                  <c:v>3.6524000000000001E-2</c:v>
                </c:pt>
                <c:pt idx="855">
                  <c:v>3.5560999999999995E-2</c:v>
                </c:pt>
                <c:pt idx="856">
                  <c:v>3.5934000000000001E-2</c:v>
                </c:pt>
                <c:pt idx="857">
                  <c:v>3.6790999999999997E-2</c:v>
                </c:pt>
                <c:pt idx="858">
                  <c:v>3.6835E-2</c:v>
                </c:pt>
                <c:pt idx="859">
                  <c:v>3.6541999999999998E-2</c:v>
                </c:pt>
                <c:pt idx="860">
                  <c:v>3.6125999999999998E-2</c:v>
                </c:pt>
                <c:pt idx="861">
                  <c:v>3.5762000000000002E-2</c:v>
                </c:pt>
                <c:pt idx="862">
                  <c:v>3.5514999999999998E-2</c:v>
                </c:pt>
                <c:pt idx="863">
                  <c:v>3.5684999999999995E-2</c:v>
                </c:pt>
                <c:pt idx="864">
                  <c:v>3.5714000000000003E-2</c:v>
                </c:pt>
                <c:pt idx="865">
                  <c:v>3.5815E-2</c:v>
                </c:pt>
                <c:pt idx="866">
                  <c:v>3.6035999999999999E-2</c:v>
                </c:pt>
                <c:pt idx="867">
                  <c:v>3.6456000000000002E-2</c:v>
                </c:pt>
                <c:pt idx="868">
                  <c:v>3.6456000000000002E-2</c:v>
                </c:pt>
                <c:pt idx="869">
                  <c:v>3.6248000000000002E-2</c:v>
                </c:pt>
                <c:pt idx="870">
                  <c:v>3.6554000000000003E-2</c:v>
                </c:pt>
                <c:pt idx="871">
                  <c:v>3.9266000000000002E-2</c:v>
                </c:pt>
                <c:pt idx="872">
                  <c:v>3.9452000000000001E-2</c:v>
                </c:pt>
                <c:pt idx="873">
                  <c:v>3.9662000000000003E-2</c:v>
                </c:pt>
                <c:pt idx="874">
                  <c:v>4.0290999999999993E-2</c:v>
                </c:pt>
                <c:pt idx="875">
                  <c:v>4.0662999999999998E-2</c:v>
                </c:pt>
                <c:pt idx="876">
                  <c:v>4.1498999999999994E-2</c:v>
                </c:pt>
                <c:pt idx="877">
                  <c:v>4.2477999999999995E-2</c:v>
                </c:pt>
                <c:pt idx="878">
                  <c:v>4.2015000000000004E-2</c:v>
                </c:pt>
                <c:pt idx="879">
                  <c:v>4.1459000000000003E-2</c:v>
                </c:pt>
                <c:pt idx="880">
                  <c:v>4.0823999999999999E-2</c:v>
                </c:pt>
                <c:pt idx="881">
                  <c:v>4.0624E-2</c:v>
                </c:pt>
                <c:pt idx="882">
                  <c:v>4.0433999999999998E-2</c:v>
                </c:pt>
                <c:pt idx="883">
                  <c:v>4.1828000000000004E-2</c:v>
                </c:pt>
                <c:pt idx="884">
                  <c:v>4.1402999999999995E-2</c:v>
                </c:pt>
                <c:pt idx="885">
                  <c:v>4.2179000000000001E-2</c:v>
                </c:pt>
                <c:pt idx="886">
                  <c:v>4.1730999999999997E-2</c:v>
                </c:pt>
                <c:pt idx="887">
                  <c:v>4.2262000000000001E-2</c:v>
                </c:pt>
                <c:pt idx="888">
                  <c:v>4.1901000000000001E-2</c:v>
                </c:pt>
                <c:pt idx="889">
                  <c:v>4.1482999999999999E-2</c:v>
                </c:pt>
                <c:pt idx="890">
                  <c:v>4.1730999999999997E-2</c:v>
                </c:pt>
                <c:pt idx="891">
                  <c:v>4.2081E-2</c:v>
                </c:pt>
                <c:pt idx="892">
                  <c:v>4.1771000000000003E-2</c:v>
                </c:pt>
                <c:pt idx="893">
                  <c:v>4.1868999999999996E-2</c:v>
                </c:pt>
                <c:pt idx="894">
                  <c:v>4.3070999999999998E-2</c:v>
                </c:pt>
                <c:pt idx="895">
                  <c:v>4.3540000000000002E-2</c:v>
                </c:pt>
                <c:pt idx="896">
                  <c:v>4.4019000000000003E-2</c:v>
                </c:pt>
                <c:pt idx="897">
                  <c:v>4.2925000000000005E-2</c:v>
                </c:pt>
                <c:pt idx="898">
                  <c:v>4.3417000000000004E-2</c:v>
                </c:pt>
                <c:pt idx="899">
                  <c:v>4.4398999999999994E-2</c:v>
                </c:pt>
                <c:pt idx="900">
                  <c:v>4.5027999999999999E-2</c:v>
                </c:pt>
                <c:pt idx="901">
                  <c:v>4.4748000000000003E-2</c:v>
                </c:pt>
                <c:pt idx="902">
                  <c:v>4.5198000000000002E-2</c:v>
                </c:pt>
                <c:pt idx="903">
                  <c:v>4.6016000000000001E-2</c:v>
                </c:pt>
                <c:pt idx="904">
                  <c:v>4.4389999999999999E-2</c:v>
                </c:pt>
                <c:pt idx="905">
                  <c:v>4.5141000000000001E-2</c:v>
                </c:pt>
                <c:pt idx="906">
                  <c:v>4.4618999999999999E-2</c:v>
                </c:pt>
                <c:pt idx="907">
                  <c:v>4.3061999999999996E-2</c:v>
                </c:pt>
                <c:pt idx="908">
                  <c:v>4.1990999999999994E-2</c:v>
                </c:pt>
                <c:pt idx="909">
                  <c:v>4.1315999999999999E-2</c:v>
                </c:pt>
                <c:pt idx="910">
                  <c:v>4.1324E-2</c:v>
                </c:pt>
                <c:pt idx="911">
                  <c:v>4.1451000000000002E-2</c:v>
                </c:pt>
                <c:pt idx="912">
                  <c:v>4.1482999999999999E-2</c:v>
                </c:pt>
                <c:pt idx="913">
                  <c:v>4.0869999999999997E-2</c:v>
                </c:pt>
                <c:pt idx="914">
                  <c:v>4.1658999999999995E-2</c:v>
                </c:pt>
                <c:pt idx="915">
                  <c:v>4.1135000000000005E-2</c:v>
                </c:pt>
                <c:pt idx="916">
                  <c:v>4.2236999999999997E-2</c:v>
                </c:pt>
                <c:pt idx="917">
                  <c:v>4.2544999999999999E-2</c:v>
                </c:pt>
                <c:pt idx="918">
                  <c:v>4.3078999999999999E-2</c:v>
                </c:pt>
                <c:pt idx="919">
                  <c:v>4.3002000000000005E-2</c:v>
                </c:pt>
                <c:pt idx="920">
                  <c:v>4.2611999999999997E-2</c:v>
                </c:pt>
                <c:pt idx="921">
                  <c:v>4.2873999999999995E-2</c:v>
                </c:pt>
                <c:pt idx="922">
                  <c:v>4.2950999999999996E-2</c:v>
                </c:pt>
                <c:pt idx="923">
                  <c:v>4.2511E-2</c:v>
                </c:pt>
                <c:pt idx="924">
                  <c:v>4.1521999999999996E-2</c:v>
                </c:pt>
                <c:pt idx="925">
                  <c:v>4.1755000000000007E-2</c:v>
                </c:pt>
                <c:pt idx="926">
                  <c:v>4.1730999999999997E-2</c:v>
                </c:pt>
                <c:pt idx="927">
                  <c:v>4.3164999999999995E-2</c:v>
                </c:pt>
                <c:pt idx="928">
                  <c:v>4.3235000000000003E-2</c:v>
                </c:pt>
                <c:pt idx="929">
                  <c:v>4.2335999999999999E-2</c:v>
                </c:pt>
                <c:pt idx="930">
                  <c:v>4.2495000000000005E-2</c:v>
                </c:pt>
                <c:pt idx="931">
                  <c:v>4.1135000000000005E-2</c:v>
                </c:pt>
                <c:pt idx="932">
                  <c:v>4.0548000000000001E-2</c:v>
                </c:pt>
                <c:pt idx="933">
                  <c:v>3.9772000000000002E-2</c:v>
                </c:pt>
                <c:pt idx="934">
                  <c:v>3.9158999999999999E-2</c:v>
                </c:pt>
                <c:pt idx="935">
                  <c:v>3.7921000000000003E-2</c:v>
                </c:pt>
                <c:pt idx="936">
                  <c:v>3.7835000000000001E-2</c:v>
                </c:pt>
                <c:pt idx="937">
                  <c:v>3.7012000000000003E-2</c:v>
                </c:pt>
                <c:pt idx="938">
                  <c:v>3.7448000000000002E-2</c:v>
                </c:pt>
                <c:pt idx="939">
                  <c:v>3.7357000000000001E-2</c:v>
                </c:pt>
                <c:pt idx="940">
                  <c:v>3.6784999999999998E-2</c:v>
                </c:pt>
                <c:pt idx="941">
                  <c:v>3.7311999999999998E-2</c:v>
                </c:pt>
                <c:pt idx="942">
                  <c:v>3.5684999999999995E-2</c:v>
                </c:pt>
                <c:pt idx="943">
                  <c:v>3.5201999999999997E-2</c:v>
                </c:pt>
                <c:pt idx="944">
                  <c:v>3.5868000000000004E-2</c:v>
                </c:pt>
                <c:pt idx="945">
                  <c:v>3.6119999999999999E-2</c:v>
                </c:pt>
                <c:pt idx="946">
                  <c:v>3.5743999999999998E-2</c:v>
                </c:pt>
                <c:pt idx="947">
                  <c:v>3.6035999999999999E-2</c:v>
                </c:pt>
                <c:pt idx="948">
                  <c:v>3.6560999999999996E-2</c:v>
                </c:pt>
                <c:pt idx="949">
                  <c:v>3.6456000000000002E-2</c:v>
                </c:pt>
                <c:pt idx="950">
                  <c:v>3.6517000000000001E-2</c:v>
                </c:pt>
                <c:pt idx="951">
                  <c:v>3.6511000000000002E-2</c:v>
                </c:pt>
                <c:pt idx="952">
                  <c:v>3.6485999999999998E-2</c:v>
                </c:pt>
                <c:pt idx="953">
                  <c:v>3.6766E-2</c:v>
                </c:pt>
                <c:pt idx="954">
                  <c:v>3.6616000000000003E-2</c:v>
                </c:pt>
                <c:pt idx="955">
                  <c:v>3.7101000000000002E-2</c:v>
                </c:pt>
                <c:pt idx="956">
                  <c:v>3.6992999999999998E-2</c:v>
                </c:pt>
                <c:pt idx="957">
                  <c:v>3.7074999999999997E-2</c:v>
                </c:pt>
                <c:pt idx="958">
                  <c:v>3.7357000000000001E-2</c:v>
                </c:pt>
                <c:pt idx="959">
                  <c:v>3.7921000000000003E-2</c:v>
                </c:pt>
                <c:pt idx="960">
                  <c:v>3.7708999999999999E-2</c:v>
                </c:pt>
                <c:pt idx="961">
                  <c:v>3.7809000000000002E-2</c:v>
                </c:pt>
                <c:pt idx="962">
                  <c:v>3.8169000000000002E-2</c:v>
                </c:pt>
                <c:pt idx="963">
                  <c:v>3.7125999999999999E-2</c:v>
                </c:pt>
                <c:pt idx="964">
                  <c:v>3.7221999999999998E-2</c:v>
                </c:pt>
                <c:pt idx="965">
                  <c:v>3.6985999999999998E-2</c:v>
                </c:pt>
                <c:pt idx="966">
                  <c:v>3.7318999999999998E-2</c:v>
                </c:pt>
                <c:pt idx="967">
                  <c:v>3.7637000000000004E-2</c:v>
                </c:pt>
                <c:pt idx="968">
                  <c:v>3.8332000000000005E-2</c:v>
                </c:pt>
                <c:pt idx="969">
                  <c:v>3.8462000000000003E-2</c:v>
                </c:pt>
                <c:pt idx="970">
                  <c:v>3.8249999999999999E-2</c:v>
                </c:pt>
                <c:pt idx="971">
                  <c:v>3.7572000000000001E-2</c:v>
                </c:pt>
                <c:pt idx="972">
                  <c:v>3.7690000000000001E-2</c:v>
                </c:pt>
                <c:pt idx="973">
                  <c:v>3.9081000000000005E-2</c:v>
                </c:pt>
                <c:pt idx="974">
                  <c:v>3.9772000000000002E-2</c:v>
                </c:pt>
                <c:pt idx="975">
                  <c:v>3.8919000000000002E-2</c:v>
                </c:pt>
                <c:pt idx="976">
                  <c:v>3.9122999999999998E-2</c:v>
                </c:pt>
                <c:pt idx="977">
                  <c:v>3.8585000000000001E-2</c:v>
                </c:pt>
                <c:pt idx="978">
                  <c:v>3.9531000000000004E-2</c:v>
                </c:pt>
                <c:pt idx="979">
                  <c:v>3.8585000000000001E-2</c:v>
                </c:pt>
                <c:pt idx="980">
                  <c:v>3.7888000000000005E-2</c:v>
                </c:pt>
                <c:pt idx="981">
                  <c:v>3.8537000000000002E-2</c:v>
                </c:pt>
                <c:pt idx="982">
                  <c:v>3.8724000000000001E-2</c:v>
                </c:pt>
                <c:pt idx="983">
                  <c:v>3.8041999999999999E-2</c:v>
                </c:pt>
                <c:pt idx="984">
                  <c:v>3.7862E-2</c:v>
                </c:pt>
                <c:pt idx="985">
                  <c:v>3.7888000000000005E-2</c:v>
                </c:pt>
                <c:pt idx="986">
                  <c:v>3.6879000000000002E-2</c:v>
                </c:pt>
                <c:pt idx="987">
                  <c:v>3.6479999999999999E-2</c:v>
                </c:pt>
                <c:pt idx="988">
                  <c:v>3.7088999999999997E-2</c:v>
                </c:pt>
                <c:pt idx="989">
                  <c:v>3.6894999999999997E-2</c:v>
                </c:pt>
                <c:pt idx="990">
                  <c:v>3.6850000000000001E-2</c:v>
                </c:pt>
                <c:pt idx="991">
                  <c:v>3.6665999999999997E-2</c:v>
                </c:pt>
                <c:pt idx="992">
                  <c:v>3.7402999999999999E-2</c:v>
                </c:pt>
                <c:pt idx="993">
                  <c:v>3.7898000000000001E-2</c:v>
                </c:pt>
                <c:pt idx="994">
                  <c:v>3.8033999999999998E-2</c:v>
                </c:pt>
                <c:pt idx="995">
                  <c:v>3.8122999999999997E-2</c:v>
                </c:pt>
                <c:pt idx="996">
                  <c:v>3.7212999999999996E-2</c:v>
                </c:pt>
                <c:pt idx="997">
                  <c:v>3.7529E-2</c:v>
                </c:pt>
                <c:pt idx="998">
                  <c:v>3.7877000000000001E-2</c:v>
                </c:pt>
                <c:pt idx="999">
                  <c:v>3.8565999999999996E-2</c:v>
                </c:pt>
                <c:pt idx="1000">
                  <c:v>3.9274000000000003E-2</c:v>
                </c:pt>
                <c:pt idx="1001">
                  <c:v>3.8942000000000004E-2</c:v>
                </c:pt>
                <c:pt idx="1002">
                  <c:v>3.8898999999999996E-2</c:v>
                </c:pt>
                <c:pt idx="1003">
                  <c:v>3.8027000000000005E-2</c:v>
                </c:pt>
                <c:pt idx="1004">
                  <c:v>3.8274000000000002E-2</c:v>
                </c:pt>
                <c:pt idx="1005">
                  <c:v>3.7789999999999997E-2</c:v>
                </c:pt>
                <c:pt idx="1006">
                  <c:v>3.7742999999999999E-2</c:v>
                </c:pt>
                <c:pt idx="1007">
                  <c:v>3.7522E-2</c:v>
                </c:pt>
                <c:pt idx="1008">
                  <c:v>3.7068999999999998E-2</c:v>
                </c:pt>
                <c:pt idx="1009">
                  <c:v>3.6704000000000001E-2</c:v>
                </c:pt>
                <c:pt idx="1010">
                  <c:v>3.6308E-2</c:v>
                </c:pt>
                <c:pt idx="1011">
                  <c:v>3.5623999999999996E-2</c:v>
                </c:pt>
                <c:pt idx="1012">
                  <c:v>3.6394999999999997E-2</c:v>
                </c:pt>
                <c:pt idx="1013">
                  <c:v>3.6364E-2</c:v>
                </c:pt>
                <c:pt idx="1014">
                  <c:v>3.6103999999999997E-2</c:v>
                </c:pt>
                <c:pt idx="1015">
                  <c:v>3.6628000000000001E-2</c:v>
                </c:pt>
                <c:pt idx="1016">
                  <c:v>3.6084999999999999E-2</c:v>
                </c:pt>
                <c:pt idx="1017">
                  <c:v>3.5257000000000004E-2</c:v>
                </c:pt>
                <c:pt idx="1018">
                  <c:v>3.4937000000000003E-2</c:v>
                </c:pt>
                <c:pt idx="1019">
                  <c:v>3.5059E-2</c:v>
                </c:pt>
                <c:pt idx="1020">
                  <c:v>3.5104999999999997E-2</c:v>
                </c:pt>
                <c:pt idx="1021">
                  <c:v>3.5209999999999998E-2</c:v>
                </c:pt>
                <c:pt idx="1022">
                  <c:v>3.5285999999999998E-2</c:v>
                </c:pt>
                <c:pt idx="1023">
                  <c:v>3.5743999999999998E-2</c:v>
                </c:pt>
                <c:pt idx="1024">
                  <c:v>3.6024E-2</c:v>
                </c:pt>
                <c:pt idx="1025">
                  <c:v>3.6319999999999998E-2</c:v>
                </c:pt>
                <c:pt idx="1026">
                  <c:v>3.6991999999999997E-2</c:v>
                </c:pt>
                <c:pt idx="1027">
                  <c:v>3.6875999999999999E-2</c:v>
                </c:pt>
                <c:pt idx="1028">
                  <c:v>3.6722999999999999E-2</c:v>
                </c:pt>
                <c:pt idx="1029">
                  <c:v>3.671E-2</c:v>
                </c:pt>
                <c:pt idx="1030">
                  <c:v>3.6735000000000004E-2</c:v>
                </c:pt>
                <c:pt idx="1031">
                  <c:v>3.6233000000000001E-2</c:v>
                </c:pt>
                <c:pt idx="1032">
                  <c:v>3.5617999999999997E-2</c:v>
                </c:pt>
                <c:pt idx="1033">
                  <c:v>3.569E-2</c:v>
                </c:pt>
                <c:pt idx="1034">
                  <c:v>3.5381000000000003E-2</c:v>
                </c:pt>
                <c:pt idx="1035">
                  <c:v>3.5316E-2</c:v>
                </c:pt>
                <c:pt idx="1036">
                  <c:v>3.6844000000000002E-2</c:v>
                </c:pt>
                <c:pt idx="1037">
                  <c:v>3.7789999999999997E-2</c:v>
                </c:pt>
                <c:pt idx="1038">
                  <c:v>3.7823000000000002E-2</c:v>
                </c:pt>
                <c:pt idx="1039">
                  <c:v>3.9005999999999999E-2</c:v>
                </c:pt>
                <c:pt idx="1040">
                  <c:v>3.7837000000000003E-2</c:v>
                </c:pt>
                <c:pt idx="1041">
                  <c:v>3.7062999999999999E-2</c:v>
                </c:pt>
                <c:pt idx="1042">
                  <c:v>3.6558E-2</c:v>
                </c:pt>
                <c:pt idx="1043">
                  <c:v>3.6110000000000003E-2</c:v>
                </c:pt>
                <c:pt idx="1044">
                  <c:v>3.6227000000000002E-2</c:v>
                </c:pt>
                <c:pt idx="1045">
                  <c:v>3.6520000000000004E-2</c:v>
                </c:pt>
                <c:pt idx="1046">
                  <c:v>3.7055999999999999E-2</c:v>
                </c:pt>
                <c:pt idx="1047">
                  <c:v>3.7270999999999999E-2</c:v>
                </c:pt>
                <c:pt idx="1048">
                  <c:v>3.6659000000000004E-2</c:v>
                </c:pt>
                <c:pt idx="1049">
                  <c:v>3.6844000000000002E-2</c:v>
                </c:pt>
                <c:pt idx="1050">
                  <c:v>3.6301E-2</c:v>
                </c:pt>
                <c:pt idx="1051">
                  <c:v>3.7055999999999999E-2</c:v>
                </c:pt>
                <c:pt idx="1052">
                  <c:v>3.7219000000000002E-2</c:v>
                </c:pt>
                <c:pt idx="1053">
                  <c:v>3.6755000000000003E-2</c:v>
                </c:pt>
                <c:pt idx="1054">
                  <c:v>3.6495E-2</c:v>
                </c:pt>
                <c:pt idx="1055">
                  <c:v>3.5786999999999999E-2</c:v>
                </c:pt>
                <c:pt idx="1056">
                  <c:v>3.5672000000000002E-2</c:v>
                </c:pt>
                <c:pt idx="1057">
                  <c:v>3.6792999999999999E-2</c:v>
                </c:pt>
                <c:pt idx="1058">
                  <c:v>3.6476000000000001E-2</c:v>
                </c:pt>
                <c:pt idx="1059">
                  <c:v>3.6971999999999998E-2</c:v>
                </c:pt>
                <c:pt idx="1060">
                  <c:v>3.678E-2</c:v>
                </c:pt>
                <c:pt idx="1061">
                  <c:v>3.7429000000000004E-2</c:v>
                </c:pt>
                <c:pt idx="1062">
                  <c:v>3.7311000000000004E-2</c:v>
                </c:pt>
                <c:pt idx="1063">
                  <c:v>3.7489000000000001E-2</c:v>
                </c:pt>
                <c:pt idx="1064">
                  <c:v>3.6785999999999999E-2</c:v>
                </c:pt>
                <c:pt idx="1065">
                  <c:v>3.6024E-2</c:v>
                </c:pt>
                <c:pt idx="1066">
                  <c:v>3.4216000000000003E-2</c:v>
                </c:pt>
                <c:pt idx="1067">
                  <c:v>3.4477000000000001E-2</c:v>
                </c:pt>
                <c:pt idx="1068">
                  <c:v>3.4765000000000004E-2</c:v>
                </c:pt>
                <c:pt idx="1069">
                  <c:v>3.4680000000000002E-2</c:v>
                </c:pt>
                <c:pt idx="1070">
                  <c:v>3.4823E-2</c:v>
                </c:pt>
                <c:pt idx="1071">
                  <c:v>3.4544999999999999E-2</c:v>
                </c:pt>
                <c:pt idx="1072">
                  <c:v>3.4348999999999998E-2</c:v>
                </c:pt>
                <c:pt idx="1073">
                  <c:v>3.4754E-2</c:v>
                </c:pt>
                <c:pt idx="1074">
                  <c:v>3.4527999999999996E-2</c:v>
                </c:pt>
                <c:pt idx="1075">
                  <c:v>3.4376999999999998E-2</c:v>
                </c:pt>
                <c:pt idx="1076">
                  <c:v>3.4067E-2</c:v>
                </c:pt>
                <c:pt idx="1077">
                  <c:v>3.4298999999999996E-2</c:v>
                </c:pt>
                <c:pt idx="1078">
                  <c:v>3.4896999999999997E-2</c:v>
                </c:pt>
                <c:pt idx="1079">
                  <c:v>3.4370999999999999E-2</c:v>
                </c:pt>
                <c:pt idx="1080">
                  <c:v>3.4221000000000001E-2</c:v>
                </c:pt>
                <c:pt idx="1081">
                  <c:v>3.4040000000000001E-2</c:v>
                </c:pt>
                <c:pt idx="1082">
                  <c:v>3.4645999999999996E-2</c:v>
                </c:pt>
                <c:pt idx="1083">
                  <c:v>3.4393E-2</c:v>
                </c:pt>
                <c:pt idx="1084">
                  <c:v>3.4455E-2</c:v>
                </c:pt>
                <c:pt idx="1085">
                  <c:v>3.3603000000000001E-2</c:v>
                </c:pt>
                <c:pt idx="1086">
                  <c:v>3.3946999999999998E-2</c:v>
                </c:pt>
                <c:pt idx="1087">
                  <c:v>3.3703999999999998E-2</c:v>
                </c:pt>
                <c:pt idx="1088">
                  <c:v>3.3746999999999999E-2</c:v>
                </c:pt>
                <c:pt idx="1089">
                  <c:v>3.3991E-2</c:v>
                </c:pt>
                <c:pt idx="1090">
                  <c:v>3.4365E-2</c:v>
                </c:pt>
                <c:pt idx="1091">
                  <c:v>3.3694000000000002E-2</c:v>
                </c:pt>
                <c:pt idx="1092">
                  <c:v>3.3603000000000001E-2</c:v>
                </c:pt>
                <c:pt idx="1093">
                  <c:v>3.3109E-2</c:v>
                </c:pt>
                <c:pt idx="1094">
                  <c:v>3.2801999999999998E-2</c:v>
                </c:pt>
                <c:pt idx="1095">
                  <c:v>3.2585000000000003E-2</c:v>
                </c:pt>
                <c:pt idx="1096">
                  <c:v>3.2670999999999999E-2</c:v>
                </c:pt>
                <c:pt idx="1097">
                  <c:v>3.2894E-2</c:v>
                </c:pt>
                <c:pt idx="1098">
                  <c:v>3.2969999999999999E-2</c:v>
                </c:pt>
                <c:pt idx="1099">
                  <c:v>3.3224000000000004E-2</c:v>
                </c:pt>
                <c:pt idx="1100">
                  <c:v>3.2980999999999996E-2</c:v>
                </c:pt>
                <c:pt idx="1101">
                  <c:v>3.2772000000000003E-2</c:v>
                </c:pt>
                <c:pt idx="1102">
                  <c:v>3.2781999999999999E-2</c:v>
                </c:pt>
                <c:pt idx="1103">
                  <c:v>3.3016999999999998E-2</c:v>
                </c:pt>
                <c:pt idx="1104">
                  <c:v>3.3155999999999998E-2</c:v>
                </c:pt>
                <c:pt idx="1105">
                  <c:v>3.2812000000000001E-2</c:v>
                </c:pt>
                <c:pt idx="1106">
                  <c:v>3.3037000000000004E-2</c:v>
                </c:pt>
                <c:pt idx="1107">
                  <c:v>3.3068E-2</c:v>
                </c:pt>
                <c:pt idx="1108">
                  <c:v>3.3187000000000001E-2</c:v>
                </c:pt>
                <c:pt idx="1109">
                  <c:v>3.3360000000000001E-2</c:v>
                </c:pt>
                <c:pt idx="1110">
                  <c:v>3.3866E-2</c:v>
                </c:pt>
                <c:pt idx="1111">
                  <c:v>3.3817E-2</c:v>
                </c:pt>
                <c:pt idx="1112">
                  <c:v>3.3125000000000002E-2</c:v>
                </c:pt>
                <c:pt idx="1113">
                  <c:v>3.2807000000000003E-2</c:v>
                </c:pt>
                <c:pt idx="1114">
                  <c:v>3.252E-2</c:v>
                </c:pt>
                <c:pt idx="1115">
                  <c:v>3.2461000000000004E-2</c:v>
                </c:pt>
                <c:pt idx="1116">
                  <c:v>3.2530000000000003E-2</c:v>
                </c:pt>
                <c:pt idx="1117">
                  <c:v>3.2666000000000001E-2</c:v>
                </c:pt>
                <c:pt idx="1118">
                  <c:v>3.2787000000000004E-2</c:v>
                </c:pt>
                <c:pt idx="1119">
                  <c:v>3.3491E-2</c:v>
                </c:pt>
                <c:pt idx="1120">
                  <c:v>3.3318E-2</c:v>
                </c:pt>
                <c:pt idx="1121">
                  <c:v>3.3176999999999998E-2</c:v>
                </c:pt>
                <c:pt idx="1122">
                  <c:v>3.2466000000000002E-2</c:v>
                </c:pt>
                <c:pt idx="1123">
                  <c:v>3.1907999999999999E-2</c:v>
                </c:pt>
                <c:pt idx="1124">
                  <c:v>3.168E-2</c:v>
                </c:pt>
                <c:pt idx="1125">
                  <c:v>3.109E-2</c:v>
                </c:pt>
                <c:pt idx="1126">
                  <c:v>3.2666000000000001E-2</c:v>
                </c:pt>
                <c:pt idx="1127">
                  <c:v>3.295E-2</c:v>
                </c:pt>
                <c:pt idx="1128">
                  <c:v>3.2655999999999998E-2</c:v>
                </c:pt>
                <c:pt idx="1129">
                  <c:v>3.2416E-2</c:v>
                </c:pt>
                <c:pt idx="1130">
                  <c:v>3.2155000000000003E-2</c:v>
                </c:pt>
                <c:pt idx="1131">
                  <c:v>3.2660999999999996E-2</c:v>
                </c:pt>
                <c:pt idx="1132">
                  <c:v>3.3322999999999998E-2</c:v>
                </c:pt>
                <c:pt idx="1133">
                  <c:v>3.3784999999999996E-2</c:v>
                </c:pt>
                <c:pt idx="1134">
                  <c:v>3.4472000000000003E-2</c:v>
                </c:pt>
                <c:pt idx="1135">
                  <c:v>3.3628999999999999E-2</c:v>
                </c:pt>
                <c:pt idx="1136">
                  <c:v>3.3212999999999999E-2</c:v>
                </c:pt>
                <c:pt idx="1137">
                  <c:v>3.3191999999999999E-2</c:v>
                </c:pt>
                <c:pt idx="1138">
                  <c:v>3.3166000000000001E-2</c:v>
                </c:pt>
                <c:pt idx="1139">
                  <c:v>3.2945000000000002E-2</c:v>
                </c:pt>
                <c:pt idx="1140">
                  <c:v>3.2959999999999996E-2</c:v>
                </c:pt>
                <c:pt idx="1141">
                  <c:v>3.3255E-2</c:v>
                </c:pt>
                <c:pt idx="1142">
                  <c:v>3.2837999999999999E-2</c:v>
                </c:pt>
                <c:pt idx="1143">
                  <c:v>3.2919000000000004E-2</c:v>
                </c:pt>
                <c:pt idx="1144">
                  <c:v>3.2705999999999999E-2</c:v>
                </c:pt>
                <c:pt idx="1145">
                  <c:v>3.2535000000000001E-2</c:v>
                </c:pt>
                <c:pt idx="1146">
                  <c:v>3.2898999999999998E-2</c:v>
                </c:pt>
                <c:pt idx="1147">
                  <c:v>3.2904000000000003E-2</c:v>
                </c:pt>
                <c:pt idx="1148">
                  <c:v>3.2909000000000001E-2</c:v>
                </c:pt>
                <c:pt idx="1149">
                  <c:v>3.2559999999999999E-2</c:v>
                </c:pt>
                <c:pt idx="1150">
                  <c:v>3.2559999999999999E-2</c:v>
                </c:pt>
                <c:pt idx="1151">
                  <c:v>3.2570000000000002E-2</c:v>
                </c:pt>
                <c:pt idx="1152">
                  <c:v>3.2224000000000003E-2</c:v>
                </c:pt>
                <c:pt idx="1153">
                  <c:v>3.1845999999999999E-2</c:v>
                </c:pt>
                <c:pt idx="1154">
                  <c:v>3.2029000000000002E-2</c:v>
                </c:pt>
                <c:pt idx="1155">
                  <c:v>3.1208999999999997E-2</c:v>
                </c:pt>
                <c:pt idx="1156">
                  <c:v>3.1021E-2</c:v>
                </c:pt>
                <c:pt idx="1157">
                  <c:v>3.1002999999999999E-2</c:v>
                </c:pt>
                <c:pt idx="1158">
                  <c:v>3.1143999999999998E-2</c:v>
                </c:pt>
                <c:pt idx="1159">
                  <c:v>3.1131000000000002E-2</c:v>
                </c:pt>
                <c:pt idx="1160">
                  <c:v>3.1240999999999998E-2</c:v>
                </c:pt>
                <c:pt idx="1161">
                  <c:v>3.1304999999999999E-2</c:v>
                </c:pt>
                <c:pt idx="1162">
                  <c:v>3.0895000000000002E-2</c:v>
                </c:pt>
                <c:pt idx="1163">
                  <c:v>3.0872E-2</c:v>
                </c:pt>
                <c:pt idx="1164">
                  <c:v>3.0644999999999999E-2</c:v>
                </c:pt>
                <c:pt idx="1165">
                  <c:v>3.0671E-2</c:v>
                </c:pt>
                <c:pt idx="1166">
                  <c:v>3.0402999999999999E-2</c:v>
                </c:pt>
                <c:pt idx="1167">
                  <c:v>3.0084E-2</c:v>
                </c:pt>
                <c:pt idx="1168">
                  <c:v>3.0407000000000003E-2</c:v>
                </c:pt>
                <c:pt idx="1169">
                  <c:v>3.0560999999999998E-2</c:v>
                </c:pt>
                <c:pt idx="1170">
                  <c:v>3.0943999999999999E-2</c:v>
                </c:pt>
                <c:pt idx="1171">
                  <c:v>3.1185999999999998E-2</c:v>
                </c:pt>
                <c:pt idx="1172">
                  <c:v>3.108E-2</c:v>
                </c:pt>
                <c:pt idx="1173">
                  <c:v>3.1107999999999997E-2</c:v>
                </c:pt>
                <c:pt idx="1174">
                  <c:v>3.0876999999999998E-2</c:v>
                </c:pt>
                <c:pt idx="1175">
                  <c:v>3.1278E-2</c:v>
                </c:pt>
                <c:pt idx="1176">
                  <c:v>3.1352000000000005E-2</c:v>
                </c:pt>
                <c:pt idx="1177">
                  <c:v>3.1421000000000004E-2</c:v>
                </c:pt>
                <c:pt idx="1178">
                  <c:v>3.1337999999999998E-2</c:v>
                </c:pt>
                <c:pt idx="1179">
                  <c:v>3.1788999999999998E-2</c:v>
                </c:pt>
                <c:pt idx="1180">
                  <c:v>3.1675000000000002E-2</c:v>
                </c:pt>
                <c:pt idx="1181">
                  <c:v>3.1166999999999997E-2</c:v>
                </c:pt>
                <c:pt idx="1182">
                  <c:v>3.0679999999999999E-2</c:v>
                </c:pt>
                <c:pt idx="1183">
                  <c:v>3.0512000000000001E-2</c:v>
                </c:pt>
                <c:pt idx="1184">
                  <c:v>3.0853999999999999E-2</c:v>
                </c:pt>
                <c:pt idx="1185">
                  <c:v>3.0720000000000001E-2</c:v>
                </c:pt>
                <c:pt idx="1186">
                  <c:v>3.0346000000000001E-2</c:v>
                </c:pt>
                <c:pt idx="1187">
                  <c:v>3.0109E-2</c:v>
                </c:pt>
                <c:pt idx="1188">
                  <c:v>3.0898999999999999E-2</c:v>
                </c:pt>
                <c:pt idx="1189">
                  <c:v>3.1278E-2</c:v>
                </c:pt>
                <c:pt idx="1190">
                  <c:v>3.1504999999999998E-2</c:v>
                </c:pt>
                <c:pt idx="1191">
                  <c:v>3.1699000000000005E-2</c:v>
                </c:pt>
                <c:pt idx="1192">
                  <c:v>3.1960999999999996E-2</c:v>
                </c:pt>
                <c:pt idx="1193">
                  <c:v>3.2000000000000001E-2</c:v>
                </c:pt>
                <c:pt idx="1194">
                  <c:v>3.1856000000000002E-2</c:v>
                </c:pt>
                <c:pt idx="1195">
                  <c:v>3.2131E-2</c:v>
                </c:pt>
                <c:pt idx="1196">
                  <c:v>3.2097000000000001E-2</c:v>
                </c:pt>
                <c:pt idx="1197">
                  <c:v>3.2004999999999999E-2</c:v>
                </c:pt>
                <c:pt idx="1198">
                  <c:v>3.1937E-2</c:v>
                </c:pt>
                <c:pt idx="1199">
                  <c:v>3.2301999999999997E-2</c:v>
                </c:pt>
                <c:pt idx="1200">
                  <c:v>3.2278000000000001E-2</c:v>
                </c:pt>
                <c:pt idx="1201">
                  <c:v>3.1923E-2</c:v>
                </c:pt>
                <c:pt idx="1202">
                  <c:v>3.1699000000000005E-2</c:v>
                </c:pt>
                <c:pt idx="1203">
                  <c:v>3.1737000000000001E-2</c:v>
                </c:pt>
                <c:pt idx="1204">
                  <c:v>3.1932999999999996E-2</c:v>
                </c:pt>
                <c:pt idx="1205">
                  <c:v>3.1850999999999997E-2</c:v>
                </c:pt>
                <c:pt idx="1206">
                  <c:v>3.2189000000000002E-2</c:v>
                </c:pt>
                <c:pt idx="1207">
                  <c:v>3.2376000000000002E-2</c:v>
                </c:pt>
                <c:pt idx="1208">
                  <c:v>3.2342000000000003E-2</c:v>
                </c:pt>
                <c:pt idx="1209">
                  <c:v>3.2614999999999998E-2</c:v>
                </c:pt>
                <c:pt idx="1210">
                  <c:v>3.2312E-2</c:v>
                </c:pt>
                <c:pt idx="1211">
                  <c:v>3.1907999999999999E-2</c:v>
                </c:pt>
                <c:pt idx="1212">
                  <c:v>3.1213000000000001E-2</c:v>
                </c:pt>
                <c:pt idx="1213">
                  <c:v>3.1813000000000001E-2</c:v>
                </c:pt>
                <c:pt idx="1214">
                  <c:v>3.2365999999999999E-2</c:v>
                </c:pt>
                <c:pt idx="1215">
                  <c:v>3.261E-2</c:v>
                </c:pt>
                <c:pt idx="1216">
                  <c:v>3.3037000000000004E-2</c:v>
                </c:pt>
                <c:pt idx="1217">
                  <c:v>3.2726000000000005E-2</c:v>
                </c:pt>
                <c:pt idx="1218">
                  <c:v>3.3217999999999998E-2</c:v>
                </c:pt>
                <c:pt idx="1219">
                  <c:v>3.2701000000000001E-2</c:v>
                </c:pt>
                <c:pt idx="1220">
                  <c:v>3.3155999999999998E-2</c:v>
                </c:pt>
                <c:pt idx="1221">
                  <c:v>3.3125000000000002E-2</c:v>
                </c:pt>
                <c:pt idx="1222">
                  <c:v>3.3391000000000004E-2</c:v>
                </c:pt>
                <c:pt idx="1223">
                  <c:v>3.3255E-2</c:v>
                </c:pt>
                <c:pt idx="1224">
                  <c:v>3.3062999999999995E-2</c:v>
                </c:pt>
                <c:pt idx="1225">
                  <c:v>3.3093999999999998E-2</c:v>
                </c:pt>
                <c:pt idx="1226">
                  <c:v>3.2614999999999998E-2</c:v>
                </c:pt>
                <c:pt idx="1227">
                  <c:v>3.3936000000000001E-2</c:v>
                </c:pt>
                <c:pt idx="1228">
                  <c:v>3.3871000000000005E-2</c:v>
                </c:pt>
                <c:pt idx="1229">
                  <c:v>3.3212999999999999E-2</c:v>
                </c:pt>
                <c:pt idx="1230">
                  <c:v>3.3908999999999995E-2</c:v>
                </c:pt>
                <c:pt idx="1231">
                  <c:v>3.4544999999999999E-2</c:v>
                </c:pt>
                <c:pt idx="1232">
                  <c:v>3.5381000000000003E-2</c:v>
                </c:pt>
                <c:pt idx="1233">
                  <c:v>3.4483E-2</c:v>
                </c:pt>
                <c:pt idx="1234">
                  <c:v>3.4182999999999998E-2</c:v>
                </c:pt>
                <c:pt idx="1235">
                  <c:v>3.5415999999999996E-2</c:v>
                </c:pt>
                <c:pt idx="1236">
                  <c:v>3.4880000000000001E-2</c:v>
                </c:pt>
                <c:pt idx="1237">
                  <c:v>3.4771000000000003E-2</c:v>
                </c:pt>
                <c:pt idx="1238">
                  <c:v>3.5012000000000001E-2</c:v>
                </c:pt>
                <c:pt idx="1239">
                  <c:v>3.5659999999999997E-2</c:v>
                </c:pt>
                <c:pt idx="1240">
                  <c:v>3.5750000000000004E-2</c:v>
                </c:pt>
                <c:pt idx="1241">
                  <c:v>3.5901999999999996E-2</c:v>
                </c:pt>
                <c:pt idx="1242">
                  <c:v>3.5847000000000004E-2</c:v>
                </c:pt>
                <c:pt idx="1243">
                  <c:v>3.4620999999999999E-2</c:v>
                </c:pt>
                <c:pt idx="1244">
                  <c:v>3.4615E-2</c:v>
                </c:pt>
                <c:pt idx="1245">
                  <c:v>3.4724999999999999E-2</c:v>
                </c:pt>
                <c:pt idx="1246">
                  <c:v>3.4893E-2</c:v>
                </c:pt>
                <c:pt idx="1247">
                  <c:v>3.4929000000000002E-2</c:v>
                </c:pt>
                <c:pt idx="1248">
                  <c:v>3.4574000000000001E-2</c:v>
                </c:pt>
                <c:pt idx="1249">
                  <c:v>3.4322999999999999E-2</c:v>
                </c:pt>
                <c:pt idx="1250">
                  <c:v>3.5217999999999999E-2</c:v>
                </c:pt>
                <c:pt idx="1251">
                  <c:v>3.6049000000000005E-2</c:v>
                </c:pt>
                <c:pt idx="1252">
                  <c:v>3.5518999999999995E-2</c:v>
                </c:pt>
                <c:pt idx="1253">
                  <c:v>3.6421000000000002E-2</c:v>
                </c:pt>
                <c:pt idx="1254">
                  <c:v>3.4841000000000004E-2</c:v>
                </c:pt>
                <c:pt idx="1255">
                  <c:v>3.5217999999999999E-2</c:v>
                </c:pt>
                <c:pt idx="1256">
                  <c:v>3.4620999999999999E-2</c:v>
                </c:pt>
                <c:pt idx="1257">
                  <c:v>3.4328999999999998E-2</c:v>
                </c:pt>
                <c:pt idx="1258">
                  <c:v>3.3947999999999999E-2</c:v>
                </c:pt>
                <c:pt idx="1259">
                  <c:v>3.3673000000000002E-2</c:v>
                </c:pt>
                <c:pt idx="1260">
                  <c:v>3.3062999999999995E-2</c:v>
                </c:pt>
                <c:pt idx="1261">
                  <c:v>3.2378999999999998E-2</c:v>
                </c:pt>
                <c:pt idx="1262">
                  <c:v>3.2922E-2</c:v>
                </c:pt>
                <c:pt idx="1263">
                  <c:v>3.32E-2</c:v>
                </c:pt>
                <c:pt idx="1264">
                  <c:v>3.288E-2</c:v>
                </c:pt>
                <c:pt idx="1265">
                  <c:v>3.2428999999999999E-2</c:v>
                </c:pt>
                <c:pt idx="1266">
                  <c:v>3.2760999999999998E-2</c:v>
                </c:pt>
                <c:pt idx="1267">
                  <c:v>3.4447999999999999E-2</c:v>
                </c:pt>
                <c:pt idx="1268">
                  <c:v>3.5307999999999999E-2</c:v>
                </c:pt>
                <c:pt idx="1269">
                  <c:v>3.5022999999999999E-2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2C-4B72-846D-D29360799F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7831897"/>
        <c:axId val="2001447244"/>
      </c:lineChart>
      <c:dateAx>
        <c:axId val="137831897"/>
        <c:scaling>
          <c:orientation val="minMax"/>
          <c:min val="44219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m/d/yyyy" sourceLinked="1"/>
        <c:majorTickMark val="out"/>
        <c:minorTickMark val="none"/>
        <c:tickLblPos val="nextTo"/>
        <c:txPr>
          <a:bodyPr/>
          <a:lstStyle/>
          <a:p>
            <a:pPr lvl="0">
              <a:defRPr sz="9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2001447244"/>
        <c:crosses val="autoZero"/>
        <c:auto val="1"/>
        <c:lblOffset val="100"/>
        <c:baseTimeUnit val="days"/>
      </c:dateAx>
      <c:valAx>
        <c:axId val="2001447244"/>
        <c:scaling>
          <c:orientation val="minMax"/>
          <c:min val="2.0000000000000004E-2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0.00%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37831897"/>
        <c:crosses val="autoZero"/>
        <c:crossBetween val="between"/>
      </c:valAx>
    </c:plotArea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chart" Target="../charts/chart4.xml"/><Relationship Id="rId7" Type="http://schemas.openxmlformats.org/officeDocument/2006/relationships/image" Target="../media/image3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image" Target="../media/image2.png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18</xdr:row>
      <xdr:rowOff>0</xdr:rowOff>
    </xdr:from>
    <xdr:ext cx="7067550" cy="3810000"/>
    <xdr:graphicFrame macro="">
      <xdr:nvGraphicFramePr>
        <xdr:cNvPr id="322582031" name="Chart 1">
          <a:extLst>
            <a:ext uri="{FF2B5EF4-FFF2-40B4-BE49-F238E27FC236}">
              <a16:creationId xmlns:a16="http://schemas.microsoft.com/office/drawing/2014/main" id="{00000000-0008-0000-0300-00000F363A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  <xdr:oneCellAnchor>
    <xdr:from>
      <xdr:col>3</xdr:col>
      <xdr:colOff>771525</xdr:colOff>
      <xdr:row>19</xdr:row>
      <xdr:rowOff>19050</xdr:rowOff>
    </xdr:from>
    <xdr:ext cx="38100" cy="29432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4638675" y="2495550"/>
          <a:ext cx="38100" cy="2943225"/>
          <a:chOff x="5346000" y="2308388"/>
          <a:chExt cx="0" cy="2943225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2308388"/>
            <a:ext cx="0" cy="2943225"/>
          </a:xfrm>
          <a:prstGeom prst="straightConnector1">
            <a:avLst/>
          </a:prstGeom>
          <a:noFill/>
          <a:ln w="25400" cap="flat" cmpd="sng">
            <a:solidFill>
              <a:schemeClr val="dk1"/>
            </a:solidFill>
            <a:prstDash val="lgDash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819150</xdr:colOff>
      <xdr:row>19</xdr:row>
      <xdr:rowOff>19050</xdr:rowOff>
    </xdr:from>
    <xdr:ext cx="38100" cy="2943225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5600700" y="2495550"/>
          <a:ext cx="38100" cy="2943225"/>
          <a:chOff x="5346000" y="2308388"/>
          <a:chExt cx="0" cy="2943225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5346000" y="2308388"/>
            <a:ext cx="0" cy="2943225"/>
          </a:xfrm>
          <a:prstGeom prst="straightConnector1">
            <a:avLst/>
          </a:prstGeom>
          <a:noFill/>
          <a:ln w="25400" cap="flat" cmpd="sng">
            <a:solidFill>
              <a:srgbClr val="00B050"/>
            </a:solidFill>
            <a:prstDash val="lgDash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6</xdr:col>
      <xdr:colOff>361950</xdr:colOff>
      <xdr:row>31</xdr:row>
      <xdr:rowOff>57150</xdr:rowOff>
    </xdr:from>
    <xdr:ext cx="1028700" cy="609600"/>
    <xdr:pic>
      <xdr:nvPicPr>
        <xdr:cNvPr id="6" name="image1.png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381000</xdr:colOff>
      <xdr:row>1</xdr:row>
      <xdr:rowOff>19050</xdr:rowOff>
    </xdr:from>
    <xdr:ext cx="6343650" cy="3981450"/>
    <xdr:graphicFrame macro="">
      <xdr:nvGraphicFramePr>
        <xdr:cNvPr id="480325119" name="Chart 2">
          <a:extLst>
            <a:ext uri="{FF2B5EF4-FFF2-40B4-BE49-F238E27FC236}">
              <a16:creationId xmlns:a16="http://schemas.microsoft.com/office/drawing/2014/main" id="{00000000-0008-0000-0500-0000FF2DA1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  <xdr:oneCellAnchor>
    <xdr:from>
      <xdr:col>39</xdr:col>
      <xdr:colOff>495300</xdr:colOff>
      <xdr:row>1</xdr:row>
      <xdr:rowOff>66675</xdr:rowOff>
    </xdr:from>
    <xdr:ext cx="7258050" cy="2647950"/>
    <xdr:graphicFrame macro="">
      <xdr:nvGraphicFramePr>
        <xdr:cNvPr id="2015049035" name="Chart 3">
          <a:extLst>
            <a:ext uri="{FF2B5EF4-FFF2-40B4-BE49-F238E27FC236}">
              <a16:creationId xmlns:a16="http://schemas.microsoft.com/office/drawing/2014/main" id="{00000000-0008-0000-0500-00004B351B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oneCellAnchor>
  <xdr:oneCellAnchor>
    <xdr:from>
      <xdr:col>59</xdr:col>
      <xdr:colOff>238125</xdr:colOff>
      <xdr:row>2</xdr:row>
      <xdr:rowOff>19050</xdr:rowOff>
    </xdr:from>
    <xdr:ext cx="4848225" cy="2924175"/>
    <xdr:graphicFrame macro="">
      <xdr:nvGraphicFramePr>
        <xdr:cNvPr id="847885921" name="Chart 4">
          <a:extLst>
            <a:ext uri="{FF2B5EF4-FFF2-40B4-BE49-F238E27FC236}">
              <a16:creationId xmlns:a16="http://schemas.microsoft.com/office/drawing/2014/main" id="{00000000-0008-0000-0500-000061B689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oneCellAnchor>
  <xdr:oneCellAnchor>
    <xdr:from>
      <xdr:col>76</xdr:col>
      <xdr:colOff>295275</xdr:colOff>
      <xdr:row>1</xdr:row>
      <xdr:rowOff>142875</xdr:rowOff>
    </xdr:from>
    <xdr:ext cx="6734175" cy="2457450"/>
    <xdr:graphicFrame macro="">
      <xdr:nvGraphicFramePr>
        <xdr:cNvPr id="1326801798" name="Chart 5">
          <a:extLst>
            <a:ext uri="{FF2B5EF4-FFF2-40B4-BE49-F238E27FC236}">
              <a16:creationId xmlns:a16="http://schemas.microsoft.com/office/drawing/2014/main" id="{00000000-0008-0000-0500-0000866315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 fLocksWithSheet="0"/>
  </xdr:oneCellAnchor>
  <xdr:oneCellAnchor>
    <xdr:from>
      <xdr:col>75</xdr:col>
      <xdr:colOff>114300</xdr:colOff>
      <xdr:row>1243</xdr:row>
      <xdr:rowOff>114300</xdr:rowOff>
    </xdr:from>
    <xdr:ext cx="7962900" cy="3181350"/>
    <xdr:graphicFrame macro="">
      <xdr:nvGraphicFramePr>
        <xdr:cNvPr id="1476159770" name="Chart 6">
          <a:extLst>
            <a:ext uri="{FF2B5EF4-FFF2-40B4-BE49-F238E27FC236}">
              <a16:creationId xmlns:a16="http://schemas.microsoft.com/office/drawing/2014/main" id="{00000000-0008-0000-0500-00001A69FC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 fLocksWithSheet="0"/>
  </xdr:oneCellAnchor>
  <xdr:oneCellAnchor>
    <xdr:from>
      <xdr:col>12</xdr:col>
      <xdr:colOff>409575</xdr:colOff>
      <xdr:row>6</xdr:row>
      <xdr:rowOff>28575</xdr:rowOff>
    </xdr:from>
    <xdr:ext cx="352425" cy="161925"/>
    <xdr:pic>
      <xdr:nvPicPr>
        <xdr:cNvPr id="2" name="image3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65</xdr:col>
      <xdr:colOff>590550</xdr:colOff>
      <xdr:row>9</xdr:row>
      <xdr:rowOff>38100</xdr:rowOff>
    </xdr:from>
    <xdr:ext cx="504825" cy="152400"/>
    <xdr:pic>
      <xdr:nvPicPr>
        <xdr:cNvPr id="3" name="image4.png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65</xdr:col>
      <xdr:colOff>581025</xdr:colOff>
      <xdr:row>3</xdr:row>
      <xdr:rowOff>9525</xdr:rowOff>
    </xdr:from>
    <xdr:ext cx="514350" cy="133350"/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2"/>
  <sheetViews>
    <sheetView showGridLines="0" workbookViewId="0">
      <pane ySplit="2" topLeftCell="A34" activePane="bottomLeft" state="frozen"/>
      <selection pane="bottomLeft" activeCell="F55" sqref="F55:J55"/>
    </sheetView>
  </sheetViews>
  <sheetFormatPr defaultColWidth="12.6328125" defaultRowHeight="15" customHeight="1"/>
  <cols>
    <col min="1" max="1" width="54.453125" customWidth="1"/>
    <col min="2" max="9" width="14.453125" customWidth="1"/>
    <col min="10" max="10" width="14" customWidth="1"/>
    <col min="11" max="25" width="8.453125" customWidth="1"/>
    <col min="26" max="26" width="12.453125" customWidth="1"/>
  </cols>
  <sheetData>
    <row r="1" spans="1:10" ht="15.75" customHeight="1">
      <c r="A1" s="473" t="s">
        <v>0</v>
      </c>
      <c r="B1" s="475" t="s">
        <v>1</v>
      </c>
      <c r="C1" s="476"/>
      <c r="D1" s="476"/>
      <c r="E1" s="477"/>
      <c r="F1" s="478" t="s">
        <v>2</v>
      </c>
      <c r="G1" s="476"/>
      <c r="H1" s="476"/>
      <c r="I1" s="476"/>
      <c r="J1" s="477"/>
    </row>
    <row r="2" spans="1:10" ht="15.75" customHeight="1">
      <c r="A2" s="474"/>
      <c r="B2" s="1">
        <v>2022</v>
      </c>
      <c r="C2" s="1">
        <f t="shared" ref="C2:J2" si="0">B2+1</f>
        <v>2023</v>
      </c>
      <c r="D2" s="1">
        <f t="shared" si="0"/>
        <v>2024</v>
      </c>
      <c r="E2" s="1">
        <f t="shared" si="0"/>
        <v>2025</v>
      </c>
      <c r="F2" s="2">
        <f t="shared" si="0"/>
        <v>2026</v>
      </c>
      <c r="G2" s="2">
        <f t="shared" si="0"/>
        <v>2027</v>
      </c>
      <c r="H2" s="2">
        <f t="shared" si="0"/>
        <v>2028</v>
      </c>
      <c r="I2" s="2">
        <f t="shared" si="0"/>
        <v>2029</v>
      </c>
      <c r="J2" s="2">
        <f t="shared" si="0"/>
        <v>2030</v>
      </c>
    </row>
    <row r="3" spans="1:10" ht="15.75" customHeight="1">
      <c r="A3" s="3" t="s">
        <v>3</v>
      </c>
      <c r="B3" s="4"/>
      <c r="C3" s="4"/>
      <c r="D3" s="4"/>
      <c r="E3" s="5"/>
      <c r="F3" s="5"/>
      <c r="G3" s="5"/>
      <c r="H3" s="5"/>
      <c r="I3" s="5"/>
    </row>
    <row r="4" spans="1:10" ht="15.75" customHeight="1">
      <c r="A4" s="3"/>
      <c r="B4" s="4"/>
      <c r="C4" s="4"/>
      <c r="D4" s="4"/>
      <c r="E4" s="5"/>
      <c r="F4" s="5"/>
      <c r="G4" s="5"/>
      <c r="H4" s="5"/>
      <c r="I4" s="5"/>
    </row>
    <row r="5" spans="1:10" ht="15.75" customHeight="1">
      <c r="A5" s="6"/>
    </row>
    <row r="6" spans="1:10" ht="25.5" customHeight="1">
      <c r="A6" s="7" t="s">
        <v>4</v>
      </c>
      <c r="B6" s="8"/>
      <c r="C6" s="8"/>
      <c r="D6" s="8"/>
      <c r="E6" s="8"/>
      <c r="F6" s="8"/>
      <c r="G6" s="8"/>
      <c r="H6" s="8"/>
      <c r="I6" s="8"/>
      <c r="J6" s="8"/>
    </row>
    <row r="7" spans="1:10" ht="15.75" customHeight="1">
      <c r="A7" s="6"/>
    </row>
    <row r="8" spans="1:10" ht="15.75" customHeight="1">
      <c r="A8" s="9" t="s">
        <v>5</v>
      </c>
      <c r="B8" s="10"/>
      <c r="C8" s="11"/>
      <c r="D8" s="11"/>
      <c r="E8" s="11"/>
      <c r="F8" s="11"/>
      <c r="G8" s="11"/>
      <c r="H8" s="11"/>
      <c r="I8" s="11"/>
      <c r="J8" s="11"/>
    </row>
    <row r="9" spans="1:10" ht="15.75" customHeight="1">
      <c r="A9" s="12" t="s">
        <v>6</v>
      </c>
      <c r="B9" s="13"/>
      <c r="C9" s="14">
        <f t="shared" ref="C9:J9" si="1">C193/B193-1</f>
        <v>7.9477325134512E-2</v>
      </c>
      <c r="D9" s="14">
        <f t="shared" si="1"/>
        <v>0.19723725434349193</v>
      </c>
      <c r="E9" s="14">
        <f t="shared" si="1"/>
        <v>0.12216010467467586</v>
      </c>
      <c r="F9" s="14">
        <f t="shared" si="1"/>
        <v>8.0307232783839888E-2</v>
      </c>
      <c r="G9" s="14">
        <f t="shared" si="1"/>
        <v>5.8162796106381087E-2</v>
      </c>
      <c r="H9" s="14">
        <f t="shared" si="1"/>
        <v>6.1148267600551476E-2</v>
      </c>
      <c r="I9" s="14">
        <f t="shared" si="1"/>
        <v>5.8181559770349667E-2</v>
      </c>
      <c r="J9" s="14">
        <f t="shared" si="1"/>
        <v>5.7690321542711587E-2</v>
      </c>
    </row>
    <row r="10" spans="1:10" ht="15.75" customHeight="1">
      <c r="A10" s="12" t="s">
        <v>7</v>
      </c>
      <c r="B10" s="14">
        <f t="shared" ref="B10:E10" si="2">-B199/B198</f>
        <v>0.43504996156802461</v>
      </c>
      <c r="C10" s="14">
        <f t="shared" si="2"/>
        <v>0.41968100256337226</v>
      </c>
      <c r="D10" s="14">
        <f t="shared" si="2"/>
        <v>0.48203664049488459</v>
      </c>
      <c r="E10" s="14">
        <f t="shared" si="2"/>
        <v>0.51759592961628154</v>
      </c>
      <c r="F10" s="15">
        <f>$E$10</f>
        <v>0.51759592961628154</v>
      </c>
      <c r="G10" s="15">
        <f t="shared" ref="G10:J10" si="3">$E$10</f>
        <v>0.51759592961628154</v>
      </c>
      <c r="H10" s="15">
        <f t="shared" si="3"/>
        <v>0.51759592961628154</v>
      </c>
      <c r="I10" s="15">
        <f t="shared" si="3"/>
        <v>0.51759592961628154</v>
      </c>
      <c r="J10" s="15">
        <f t="shared" si="3"/>
        <v>0.51759592961628154</v>
      </c>
    </row>
    <row r="11" spans="1:10" ht="15.75" customHeight="1">
      <c r="A11" s="12" t="s">
        <v>8</v>
      </c>
      <c r="B11" s="14">
        <f t="shared" ref="B11:E11" si="4">-B203/B198</f>
        <v>0.2479631053036126</v>
      </c>
      <c r="C11" s="14">
        <f t="shared" si="4"/>
        <v>0.27342637425234978</v>
      </c>
      <c r="D11" s="14">
        <f t="shared" si="4"/>
        <v>0.2430406852248394</v>
      </c>
      <c r="E11" s="14">
        <f t="shared" si="4"/>
        <v>0.22249311002755989</v>
      </c>
      <c r="F11" s="14">
        <f>AVERAGE($B$11:$E$11)</f>
        <v>0.24673081870209043</v>
      </c>
      <c r="G11" s="14">
        <f t="shared" ref="G11:J11" si="5">AVERAGE($B$11:$E$11)</f>
        <v>0.24673081870209043</v>
      </c>
      <c r="H11" s="14">
        <f t="shared" si="5"/>
        <v>0.24673081870209043</v>
      </c>
      <c r="I11" s="14">
        <f t="shared" si="5"/>
        <v>0.24673081870209043</v>
      </c>
      <c r="J11" s="14">
        <f t="shared" si="5"/>
        <v>0.24673081870209043</v>
      </c>
    </row>
    <row r="12" spans="1:10" ht="16.5" customHeight="1">
      <c r="A12" s="12" t="s">
        <v>9</v>
      </c>
      <c r="B12" s="14">
        <f t="shared" ref="B12:E12" si="6">-B301/B299</f>
        <v>6.0031595576619273E-2</v>
      </c>
      <c r="C12" s="14">
        <f t="shared" si="6"/>
        <v>6.2994722955145119E-2</v>
      </c>
      <c r="D12" s="14">
        <f t="shared" si="6"/>
        <v>8.5881587508132726E-2</v>
      </c>
      <c r="E12" s="14">
        <f t="shared" si="6"/>
        <v>7.3630136986301373E-2</v>
      </c>
      <c r="F12" s="14">
        <f>AVERAGE($B$12:$E$12)</f>
        <v>7.0634510756549626E-2</v>
      </c>
      <c r="G12" s="14">
        <f t="shared" ref="G12:J12" si="7">AVERAGE($B$12:$E$12)</f>
        <v>7.0634510756549626E-2</v>
      </c>
      <c r="H12" s="14">
        <f t="shared" si="7"/>
        <v>7.0634510756549626E-2</v>
      </c>
      <c r="I12" s="14">
        <f t="shared" si="7"/>
        <v>7.0634510756549626E-2</v>
      </c>
      <c r="J12" s="14">
        <f t="shared" si="7"/>
        <v>7.0634510756549626E-2</v>
      </c>
    </row>
    <row r="13" spans="1:10" ht="15.75" customHeight="1">
      <c r="A13" s="12" t="s">
        <v>10</v>
      </c>
      <c r="B13" s="14">
        <f t="shared" ref="B13:E13" si="8">-B209/(B241+B243)</f>
        <v>3.6908801329547818E-2</v>
      </c>
      <c r="C13" s="14">
        <f t="shared" si="8"/>
        <v>4.0212810060111931E-2</v>
      </c>
      <c r="D13" s="14">
        <f t="shared" si="8"/>
        <v>3.623006404621374E-2</v>
      </c>
      <c r="E13" s="14">
        <f t="shared" si="8"/>
        <v>3.2910262134064672E-2</v>
      </c>
      <c r="F13" s="525">
        <f t="shared" ref="F13:J13" si="9">E13-0.001</f>
        <v>3.1910262134064671E-2</v>
      </c>
      <c r="G13" s="525">
        <f t="shared" si="9"/>
        <v>3.091026213406467E-2</v>
      </c>
      <c r="H13" s="525">
        <f t="shared" si="9"/>
        <v>2.9910262134064669E-2</v>
      </c>
      <c r="I13" s="525">
        <f t="shared" si="9"/>
        <v>2.8910262134064668E-2</v>
      </c>
      <c r="J13" s="525">
        <f t="shared" si="9"/>
        <v>2.7910262134064667E-2</v>
      </c>
    </row>
    <row r="14" spans="1:10" ht="15.75" customHeight="1">
      <c r="A14" s="12" t="s">
        <v>11</v>
      </c>
      <c r="B14" s="14">
        <f t="shared" ref="B14:E14" si="10">-B215/B214</f>
        <v>-8.5714285714285715E-2</v>
      </c>
      <c r="C14" s="14">
        <f t="shared" si="10"/>
        <v>-0.18238128011011701</v>
      </c>
      <c r="D14" s="14">
        <f t="shared" si="10"/>
        <v>0.20121614151464898</v>
      </c>
      <c r="E14" s="14">
        <f t="shared" si="10"/>
        <v>0.28681710213776723</v>
      </c>
      <c r="F14" s="15">
        <f>AVERAGE($D$14:$E$14)</f>
        <v>0.24401662182620809</v>
      </c>
      <c r="G14" s="15">
        <f t="shared" ref="G14:J14" si="11">AVERAGE($D$14:$E$14)</f>
        <v>0.24401662182620809</v>
      </c>
      <c r="H14" s="15">
        <f t="shared" si="11"/>
        <v>0.24401662182620809</v>
      </c>
      <c r="I14" s="15">
        <f t="shared" si="11"/>
        <v>0.24401662182620809</v>
      </c>
      <c r="J14" s="15">
        <f t="shared" si="11"/>
        <v>0.24401662182620809</v>
      </c>
    </row>
    <row r="15" spans="1:10" ht="15.75" customHeight="1">
      <c r="A15" s="12" t="s">
        <v>12</v>
      </c>
      <c r="B15" s="13">
        <f t="shared" ref="B15:E15" si="12">B231/B198*365</f>
        <v>34.451960030745582</v>
      </c>
      <c r="C15" s="13">
        <f t="shared" si="12"/>
        <v>38.932640273426372</v>
      </c>
      <c r="D15" s="13">
        <f t="shared" si="12"/>
        <v>30.308113252438737</v>
      </c>
      <c r="E15" s="13">
        <f t="shared" si="12"/>
        <v>30.719737121051512</v>
      </c>
      <c r="F15" s="16">
        <f>$E$15</f>
        <v>30.719737121051512</v>
      </c>
      <c r="G15" s="16">
        <f t="shared" ref="G15:J15" si="13">$E$15</f>
        <v>30.719737121051512</v>
      </c>
      <c r="H15" s="16">
        <f t="shared" si="13"/>
        <v>30.719737121051512</v>
      </c>
      <c r="I15" s="16">
        <f t="shared" si="13"/>
        <v>30.719737121051512</v>
      </c>
      <c r="J15" s="16">
        <f t="shared" si="13"/>
        <v>30.719737121051512</v>
      </c>
    </row>
    <row r="16" spans="1:10" ht="15.75" customHeight="1">
      <c r="A16" s="17" t="s">
        <v>13</v>
      </c>
      <c r="B16" s="13">
        <f>-B232/B199*B30</f>
        <v>17.153710247349821</v>
      </c>
      <c r="C16" s="13">
        <f>-C232/C199*C30</f>
        <v>20.559891414998305</v>
      </c>
      <c r="D16" s="13">
        <f>-D232/D199*D30</f>
        <v>12.791214215202368</v>
      </c>
      <c r="E16" s="13">
        <f>-E232/E199*E30</f>
        <v>15.323571574851526</v>
      </c>
      <c r="F16" s="16">
        <f>$E$16</f>
        <v>15.323571574851526</v>
      </c>
      <c r="G16" s="16">
        <f t="shared" ref="G16:J16" si="14">$E$16</f>
        <v>15.323571574851526</v>
      </c>
      <c r="H16" s="16">
        <f t="shared" si="14"/>
        <v>15.323571574851526</v>
      </c>
      <c r="I16" s="16">
        <f t="shared" si="14"/>
        <v>15.323571574851526</v>
      </c>
      <c r="J16" s="16">
        <f t="shared" si="14"/>
        <v>15.323571574851526</v>
      </c>
    </row>
    <row r="17" spans="1:26" ht="15.75" customHeight="1">
      <c r="A17" s="12" t="s">
        <v>14</v>
      </c>
      <c r="B17" s="13">
        <f>-B240/B199*B30</f>
        <v>203.65194346289752</v>
      </c>
      <c r="C17" s="13">
        <f>-C240/C199*C30</f>
        <v>194.57583983712252</v>
      </c>
      <c r="D17" s="13">
        <f>-D240/D199*D30</f>
        <v>147.9096742349457</v>
      </c>
      <c r="E17" s="13">
        <f>-E240/E199*E30</f>
        <v>139.03338111816507</v>
      </c>
      <c r="F17" s="16">
        <f>$E$17</f>
        <v>139.03338111816507</v>
      </c>
      <c r="G17" s="16">
        <f t="shared" ref="G17:J17" si="15">$E$17</f>
        <v>139.03338111816507</v>
      </c>
      <c r="H17" s="16">
        <f t="shared" si="15"/>
        <v>139.03338111816507</v>
      </c>
      <c r="I17" s="16">
        <f t="shared" si="15"/>
        <v>139.03338111816507</v>
      </c>
      <c r="J17" s="16">
        <f t="shared" si="15"/>
        <v>139.03338111816507</v>
      </c>
    </row>
    <row r="18" spans="1:26" ht="15.75" customHeight="1">
      <c r="A18" s="12" t="s">
        <v>15</v>
      </c>
      <c r="B18" s="14">
        <f t="shared" ref="B18:E18" si="16">B300/B299</f>
        <v>3.15955766192733E-2</v>
      </c>
      <c r="C18" s="14">
        <f t="shared" si="16"/>
        <v>3.9577836411609502E-2</v>
      </c>
      <c r="D18" s="14">
        <f t="shared" si="16"/>
        <v>6.5387117761873781E-2</v>
      </c>
      <c r="E18" s="14">
        <f t="shared" si="16"/>
        <v>6.4823874755381608E-2</v>
      </c>
      <c r="F18" s="527">
        <f>$E$18</f>
        <v>6.4823874755381608E-2</v>
      </c>
      <c r="G18" s="527">
        <f t="shared" ref="G18:J18" si="17">$E$18</f>
        <v>6.4823874755381608E-2</v>
      </c>
      <c r="H18" s="527">
        <f t="shared" si="17"/>
        <v>6.4823874755381608E-2</v>
      </c>
      <c r="I18" s="527">
        <f t="shared" si="17"/>
        <v>6.4823874755381608E-2</v>
      </c>
      <c r="J18" s="527">
        <f t="shared" si="17"/>
        <v>6.4823874755381608E-2</v>
      </c>
      <c r="K18" s="18"/>
    </row>
    <row r="19" spans="1:26" ht="15.75" customHeight="1">
      <c r="A19" s="12" t="s">
        <v>16</v>
      </c>
      <c r="B19" s="14">
        <f t="shared" ref="B19:E19" si="18">-B218/B216</f>
        <v>0.31983805668016196</v>
      </c>
      <c r="C19" s="14">
        <f t="shared" si="18"/>
        <v>0.30733410942956929</v>
      </c>
      <c r="D19" s="14">
        <f t="shared" si="18"/>
        <v>0.29342560553633218</v>
      </c>
      <c r="E19" s="14">
        <f t="shared" si="18"/>
        <v>0.24895920066611157</v>
      </c>
      <c r="F19" s="527">
        <f>$E$19</f>
        <v>0.24895920066611157</v>
      </c>
      <c r="G19" s="527">
        <f t="shared" ref="G19:J19" si="19">$E$19</f>
        <v>0.24895920066611157</v>
      </c>
      <c r="H19" s="527">
        <f t="shared" si="19"/>
        <v>0.24895920066611157</v>
      </c>
      <c r="I19" s="527">
        <f t="shared" si="19"/>
        <v>0.24895920066611157</v>
      </c>
      <c r="J19" s="527">
        <f t="shared" si="19"/>
        <v>0.24895920066611157</v>
      </c>
      <c r="K19" s="19"/>
    </row>
    <row r="20" spans="1:26" ht="15.75" customHeight="1">
      <c r="A20" s="12" t="s">
        <v>17</v>
      </c>
      <c r="B20" s="20">
        <f>B241/B310</f>
        <v>1.8281282459663459E-2</v>
      </c>
      <c r="C20" s="20">
        <f>C241/C310</f>
        <v>1.7135355489532232E-2</v>
      </c>
      <c r="D20" s="20">
        <f>D241/D310</f>
        <v>2.6058018334798441E-2</v>
      </c>
      <c r="E20" s="20">
        <f>E241/E310</f>
        <v>1.7092926844824288E-2</v>
      </c>
      <c r="F20" s="526">
        <f>$E$20</f>
        <v>1.7092926844824288E-2</v>
      </c>
      <c r="G20" s="526">
        <f t="shared" ref="G20:J20" si="20">$E$20</f>
        <v>1.7092926844824288E-2</v>
      </c>
      <c r="H20" s="526">
        <f t="shared" si="20"/>
        <v>1.7092926844824288E-2</v>
      </c>
      <c r="I20" s="526">
        <f t="shared" si="20"/>
        <v>1.7092926844824288E-2</v>
      </c>
      <c r="J20" s="526">
        <f t="shared" si="20"/>
        <v>1.7092926844824288E-2</v>
      </c>
    </row>
    <row r="21" spans="1:26" ht="15.75" customHeight="1">
      <c r="A21" s="12" t="s">
        <v>18</v>
      </c>
      <c r="B21" s="21">
        <f>B243/B310</f>
        <v>0.98171871754033657</v>
      </c>
      <c r="C21" s="21">
        <f>C243/C310</f>
        <v>0.98286464451046773</v>
      </c>
      <c r="D21" s="21">
        <f>D243/D310</f>
        <v>0.97394198166520152</v>
      </c>
      <c r="E21" s="21">
        <f>E243/E310</f>
        <v>0.98290707315517567</v>
      </c>
      <c r="F21" s="21">
        <f>$E$21</f>
        <v>0.98290707315517567</v>
      </c>
      <c r="G21" s="21">
        <f t="shared" ref="G21:J21" si="21">$E$21</f>
        <v>0.98290707315517567</v>
      </c>
      <c r="H21" s="21">
        <f t="shared" si="21"/>
        <v>0.98290707315517567</v>
      </c>
      <c r="I21" s="21">
        <f t="shared" si="21"/>
        <v>0.98290707315517567</v>
      </c>
      <c r="J21" s="21">
        <f t="shared" si="21"/>
        <v>0.98290707315517567</v>
      </c>
    </row>
    <row r="22" spans="1:26" ht="15.75" customHeight="1">
      <c r="A22" s="17" t="s">
        <v>19</v>
      </c>
      <c r="B22" s="13"/>
      <c r="C22" s="14">
        <f t="shared" ref="C22:F22" si="22">(C324-B324)/B324</f>
        <v>1.8518518518518535E-2</v>
      </c>
      <c r="D22" s="14">
        <f t="shared" si="22"/>
        <v>5.454545454545439E-2</v>
      </c>
      <c r="E22" s="14">
        <f t="shared" si="22"/>
        <v>6.8965517241379379E-2</v>
      </c>
      <c r="F22" s="14">
        <f t="shared" si="22"/>
        <v>4.8387096774193589E-2</v>
      </c>
      <c r="G22" s="14">
        <f>$F$22</f>
        <v>4.8387096774193589E-2</v>
      </c>
      <c r="H22" s="14">
        <f t="shared" ref="H22:J22" si="23">$F$22</f>
        <v>4.8387096774193589E-2</v>
      </c>
      <c r="I22" s="14">
        <f t="shared" si="23"/>
        <v>4.8387096774193589E-2</v>
      </c>
      <c r="J22" s="14">
        <f t="shared" si="23"/>
        <v>4.8387096774193589E-2</v>
      </c>
    </row>
    <row r="23" spans="1:26" ht="15.75" customHeight="1">
      <c r="A23" s="12" t="s">
        <v>20</v>
      </c>
      <c r="B23" s="22">
        <v>142.99664000000001</v>
      </c>
      <c r="C23" s="22">
        <v>133.59776400000001</v>
      </c>
      <c r="D23" s="22">
        <v>127.038577</v>
      </c>
      <c r="E23" s="23">
        <v>109.35599999999999</v>
      </c>
      <c r="F23" s="23">
        <f t="shared" ref="F23:J23" si="24">E23-F24</f>
        <v>100.44663549999999</v>
      </c>
      <c r="G23" s="23">
        <f t="shared" si="24"/>
        <v>91.537270999999976</v>
      </c>
      <c r="H23" s="23">
        <f t="shared" si="24"/>
        <v>82.627906499999966</v>
      </c>
      <c r="I23" s="23">
        <f t="shared" si="24"/>
        <v>73.718541999999957</v>
      </c>
      <c r="J23" s="23">
        <f t="shared" si="24"/>
        <v>64.809177499999947</v>
      </c>
    </row>
    <row r="24" spans="1:26" ht="15.75" customHeight="1">
      <c r="A24" s="17" t="s">
        <v>21</v>
      </c>
      <c r="B24" s="24">
        <v>1.996818</v>
      </c>
      <c r="C24" s="24">
        <v>9.3988759999999996</v>
      </c>
      <c r="D24" s="24">
        <v>6.5591869999999997</v>
      </c>
      <c r="E24" s="24">
        <f>D23-E23</f>
        <v>17.682577000000009</v>
      </c>
      <c r="F24" s="24">
        <f>AVERAGE($B$24:$E$24)</f>
        <v>8.9093645000000024</v>
      </c>
      <c r="G24" s="24">
        <f t="shared" ref="G24:J24" si="25">AVERAGE($B$24:$E$24)</f>
        <v>8.9093645000000024</v>
      </c>
      <c r="H24" s="24">
        <f t="shared" si="25"/>
        <v>8.9093645000000024</v>
      </c>
      <c r="I24" s="24">
        <f t="shared" si="25"/>
        <v>8.9093645000000024</v>
      </c>
      <c r="J24" s="24">
        <f t="shared" si="25"/>
        <v>8.9093645000000024</v>
      </c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5.75" customHeight="1">
      <c r="A25" s="17" t="s">
        <v>22</v>
      </c>
      <c r="B25" s="25">
        <f>B$345/144.993458</f>
        <v>11.145330432770283</v>
      </c>
      <c r="C25" s="25">
        <f>C$345/C23</f>
        <v>13.241255004656338</v>
      </c>
      <c r="D25" s="25">
        <f>D$345/D23</f>
        <v>14.672740442477972</v>
      </c>
      <c r="E25" s="25">
        <f>E$345/E23</f>
        <v>15.847354690168588</v>
      </c>
      <c r="F25" s="24">
        <f t="shared" ref="F25:J25" si="26">$D$25</f>
        <v>14.672740442477972</v>
      </c>
      <c r="G25" s="24">
        <f t="shared" si="26"/>
        <v>14.672740442477972</v>
      </c>
      <c r="H25" s="24">
        <f t="shared" si="26"/>
        <v>14.672740442477972</v>
      </c>
      <c r="I25" s="24">
        <f t="shared" si="26"/>
        <v>14.672740442477972</v>
      </c>
      <c r="J25" s="24">
        <f t="shared" si="26"/>
        <v>14.672740442477972</v>
      </c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5.75" customHeight="1">
      <c r="A26" s="17"/>
      <c r="B26" s="26"/>
      <c r="C26" s="26"/>
      <c r="D26" s="26"/>
      <c r="E26" s="15"/>
      <c r="F26" s="15"/>
      <c r="G26" s="15"/>
      <c r="H26" s="15"/>
      <c r="I26" s="15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5.75" customHeight="1">
      <c r="A27" s="17"/>
      <c r="B27" s="25"/>
      <c r="C27" s="25"/>
      <c r="D27" s="25"/>
      <c r="E27" s="24"/>
      <c r="F27" s="24"/>
      <c r="G27" s="24"/>
      <c r="H27" s="24"/>
      <c r="I27" s="24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5.75" customHeight="1">
      <c r="A28" s="17"/>
      <c r="B28" s="25"/>
      <c r="C28" s="25"/>
      <c r="D28" s="25"/>
      <c r="E28" s="24"/>
      <c r="F28" s="24"/>
      <c r="G28" s="24"/>
      <c r="H28" s="24"/>
      <c r="I28" s="24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5.75" customHeight="1">
      <c r="A29" s="17"/>
      <c r="B29" s="25"/>
      <c r="C29" s="25"/>
      <c r="D29" s="25"/>
      <c r="E29" s="24"/>
      <c r="F29" s="24"/>
      <c r="G29" s="24"/>
      <c r="H29" s="24"/>
      <c r="I29" s="24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5.75" customHeight="1">
      <c r="A30" s="12" t="s">
        <v>23</v>
      </c>
      <c r="B30" s="16">
        <v>365</v>
      </c>
      <c r="C30" s="16">
        <v>365</v>
      </c>
      <c r="D30" s="16">
        <v>365</v>
      </c>
      <c r="E30" s="16">
        <v>365</v>
      </c>
      <c r="F30" s="16">
        <v>365</v>
      </c>
      <c r="G30" s="16">
        <v>365</v>
      </c>
      <c r="H30" s="16">
        <v>365</v>
      </c>
      <c r="I30" s="16">
        <v>365</v>
      </c>
      <c r="J30" s="16">
        <v>365</v>
      </c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5.75" customHeight="1">
      <c r="A31" s="12"/>
      <c r="B31" s="27"/>
      <c r="C31" s="28"/>
      <c r="D31" s="28"/>
      <c r="E31" s="28"/>
      <c r="F31" s="28"/>
      <c r="G31" s="28"/>
      <c r="H31" s="28"/>
      <c r="I31" s="28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5.75" customHeight="1">
      <c r="A32" s="12"/>
      <c r="B32" s="27"/>
      <c r="C32" s="26"/>
      <c r="D32" s="26"/>
      <c r="E32" s="15"/>
      <c r="F32" s="15"/>
      <c r="G32" s="15"/>
      <c r="H32" s="15"/>
      <c r="I32" s="15"/>
    </row>
    <row r="33" spans="1:26" ht="15.75" customHeight="1">
      <c r="A33" s="29" t="s">
        <v>24</v>
      </c>
      <c r="B33" s="27"/>
      <c r="C33" s="27"/>
      <c r="D33" s="27"/>
      <c r="E33" s="30"/>
      <c r="F33" s="30"/>
      <c r="G33" s="30"/>
      <c r="H33" s="30"/>
      <c r="I33" s="30"/>
    </row>
    <row r="34" spans="1:26" ht="15.75" customHeight="1">
      <c r="A34" s="9" t="s">
        <v>25</v>
      </c>
      <c r="B34" s="31"/>
      <c r="C34" s="31"/>
      <c r="D34" s="31"/>
      <c r="E34" s="32"/>
      <c r="F34" s="32"/>
      <c r="G34" s="32"/>
      <c r="H34" s="32"/>
      <c r="I34" s="32"/>
      <c r="J34" s="32"/>
    </row>
    <row r="35" spans="1:26" ht="15.75" customHeight="1">
      <c r="A35" s="12" t="s">
        <v>26</v>
      </c>
      <c r="B35" s="34">
        <f>'2025 Segments'!E172</f>
        <v>4571</v>
      </c>
      <c r="C35" s="34">
        <f>B37</f>
        <v>4519</v>
      </c>
      <c r="D35" s="34">
        <f t="shared" ref="D35:I35" si="27">C37</f>
        <v>4525</v>
      </c>
      <c r="E35" s="34">
        <f t="shared" si="27"/>
        <v>4539</v>
      </c>
      <c r="F35" s="34">
        <f t="shared" si="27"/>
        <v>4586</v>
      </c>
      <c r="G35" s="34">
        <f t="shared" si="27"/>
        <v>4677.72</v>
      </c>
      <c r="H35" s="34">
        <f t="shared" si="27"/>
        <v>4771.2744000000002</v>
      </c>
      <c r="I35" s="34">
        <f t="shared" si="27"/>
        <v>4866.6998880000001</v>
      </c>
      <c r="J35" s="34">
        <f t="shared" ref="J35" si="28">I37</f>
        <v>4964.03388576</v>
      </c>
      <c r="L35" s="567">
        <f>100/F35</f>
        <v>2.1805494984736152E-2</v>
      </c>
      <c r="M35" s="567">
        <f t="shared" ref="M35:P35" si="29">100/G35</f>
        <v>2.1377936259545247E-2</v>
      </c>
      <c r="N35" s="567">
        <f t="shared" si="29"/>
        <v>2.0958761038769851E-2</v>
      </c>
      <c r="O35" s="567">
        <f t="shared" si="29"/>
        <v>2.0547804939970441E-2</v>
      </c>
      <c r="P35" s="567">
        <f t="shared" si="29"/>
        <v>2.0144906803892592E-2</v>
      </c>
      <c r="Q35" s="34"/>
      <c r="R35" s="34"/>
      <c r="S35" s="34"/>
      <c r="T35" s="34"/>
    </row>
    <row r="36" spans="1:26" ht="15.75" customHeight="1">
      <c r="A36" s="12" t="s">
        <v>27</v>
      </c>
      <c r="B36" s="498">
        <f>(B37-B35)/B35</f>
        <v>-1.1376066506234959E-2</v>
      </c>
      <c r="C36" s="498">
        <f>(C37-C35)/C35</f>
        <v>1.3277273733126797E-3</v>
      </c>
      <c r="D36" s="35">
        <f t="shared" ref="D36:E36" si="30">(D37-D35)/D35</f>
        <v>3.0939226519337017E-3</v>
      </c>
      <c r="E36" s="35">
        <f t="shared" si="30"/>
        <v>1.0354703679224499E-2</v>
      </c>
      <c r="F36" s="569">
        <v>0.02</v>
      </c>
      <c r="G36" s="569">
        <v>0.02</v>
      </c>
      <c r="H36" s="569">
        <v>0.02</v>
      </c>
      <c r="I36" s="569">
        <v>0.02</v>
      </c>
      <c r="J36" s="569">
        <v>0.02</v>
      </c>
      <c r="K36" s="6"/>
      <c r="L36" s="6"/>
      <c r="M36" s="33"/>
      <c r="N36" s="35"/>
      <c r="O36" s="35"/>
      <c r="P36" s="37"/>
      <c r="Q36" s="37"/>
      <c r="R36" s="37"/>
      <c r="S36" s="37"/>
      <c r="T36" s="37"/>
      <c r="U36" s="6"/>
      <c r="V36" s="6"/>
      <c r="W36" s="6"/>
      <c r="X36" s="6"/>
      <c r="Y36" s="6"/>
      <c r="Z36" s="6"/>
    </row>
    <row r="37" spans="1:26" ht="15.75" customHeight="1">
      <c r="A37" s="12" t="s">
        <v>28</v>
      </c>
      <c r="B37" s="34">
        <f>'2025 Segments'!F172</f>
        <v>4519</v>
      </c>
      <c r="C37" s="34">
        <f>'2025 Segments'!G172</f>
        <v>4525</v>
      </c>
      <c r="D37" s="34">
        <f>'2025 Segments'!H172</f>
        <v>4539</v>
      </c>
      <c r="E37" s="34">
        <f>'2025 Segments'!I172</f>
        <v>4586</v>
      </c>
      <c r="F37" s="38">
        <f t="shared" ref="F37:I37" si="31">F35*(1+F36)</f>
        <v>4677.72</v>
      </c>
      <c r="G37" s="38">
        <f t="shared" si="31"/>
        <v>4771.2744000000002</v>
      </c>
      <c r="H37" s="38">
        <f t="shared" si="31"/>
        <v>4866.6998880000001</v>
      </c>
      <c r="I37" s="38">
        <f t="shared" si="31"/>
        <v>4964.03388576</v>
      </c>
      <c r="J37" s="38">
        <f t="shared" ref="J37" si="32">J35*(1+J36)</f>
        <v>5063.3145634752</v>
      </c>
      <c r="K37" s="6"/>
      <c r="L37" s="6"/>
      <c r="M37" s="33"/>
      <c r="N37" s="34"/>
      <c r="O37" s="34"/>
      <c r="P37" s="38"/>
      <c r="Q37" s="38"/>
      <c r="R37" s="38"/>
      <c r="S37" s="38"/>
      <c r="T37" s="38"/>
      <c r="U37" s="6"/>
      <c r="V37" s="6"/>
      <c r="W37" s="6"/>
      <c r="X37" s="6"/>
      <c r="Y37" s="6"/>
      <c r="Z37" s="6"/>
    </row>
    <row r="38" spans="1:26" ht="15.75" customHeight="1">
      <c r="A38" s="12" t="s">
        <v>29</v>
      </c>
      <c r="B38" s="499">
        <f>AVERAGE(B35,B37)</f>
        <v>4545</v>
      </c>
      <c r="C38" s="39">
        <f t="shared" ref="C38:I38" si="33">AVERAGE(C35,C37)</f>
        <v>4522</v>
      </c>
      <c r="D38" s="39">
        <f t="shared" si="33"/>
        <v>4532</v>
      </c>
      <c r="E38" s="39">
        <f t="shared" si="33"/>
        <v>4562.5</v>
      </c>
      <c r="F38" s="39">
        <f t="shared" si="33"/>
        <v>4631.8600000000006</v>
      </c>
      <c r="G38" s="39">
        <f t="shared" si="33"/>
        <v>4724.4971999999998</v>
      </c>
      <c r="H38" s="39">
        <f t="shared" si="33"/>
        <v>4818.9871440000006</v>
      </c>
      <c r="I38" s="39">
        <f t="shared" si="33"/>
        <v>4915.3668868799996</v>
      </c>
      <c r="J38" s="39">
        <f t="shared" ref="J38" si="34">AVERAGE(J35,J37)</f>
        <v>5013.6742246176</v>
      </c>
      <c r="K38" s="6"/>
      <c r="L38" s="6"/>
      <c r="M38" s="33"/>
      <c r="N38" s="39"/>
      <c r="O38" s="39"/>
      <c r="P38" s="39"/>
      <c r="Q38" s="39"/>
      <c r="R38" s="39"/>
      <c r="S38" s="39"/>
      <c r="T38" s="39"/>
      <c r="U38" s="6"/>
      <c r="V38" s="6"/>
      <c r="W38" s="6"/>
      <c r="X38" s="6"/>
      <c r="Y38" s="6"/>
      <c r="Z38" s="6"/>
    </row>
    <row r="39" spans="1:26" ht="15.75" customHeight="1">
      <c r="A39" s="12"/>
      <c r="B39" s="33"/>
      <c r="C39" s="33"/>
      <c r="D39" s="33"/>
      <c r="E39" s="40"/>
      <c r="F39" s="40"/>
      <c r="G39" s="40"/>
      <c r="H39" s="40"/>
      <c r="I39" s="40"/>
      <c r="J39" s="40"/>
      <c r="M39" s="33"/>
      <c r="N39" s="33"/>
      <c r="O39" s="33"/>
      <c r="P39" s="40"/>
      <c r="Q39" s="40"/>
      <c r="R39" s="40"/>
      <c r="S39" s="40"/>
      <c r="T39" s="40"/>
    </row>
    <row r="40" spans="1:26" ht="15.75" customHeight="1">
      <c r="A40" s="41" t="s">
        <v>30</v>
      </c>
      <c r="B40" s="37">
        <f>'2025 Segments'!F143/100</f>
        <v>0.10400000000000001</v>
      </c>
      <c r="C40" s="37">
        <f>'2025 Segments'!G143/100</f>
        <v>0.10400000000000001</v>
      </c>
      <c r="D40" s="37">
        <f>'2025 Segments'!H143/100</f>
        <v>3.9E-2</v>
      </c>
      <c r="E40" s="37">
        <f>'2025 Segments'!I143/100</f>
        <v>2.7000000000000003E-2</v>
      </c>
      <c r="F40" s="501">
        <f t="shared" ref="F40:J40" si="35">$E$40</f>
        <v>2.7000000000000003E-2</v>
      </c>
      <c r="G40" s="501">
        <f t="shared" si="35"/>
        <v>2.7000000000000003E-2</v>
      </c>
      <c r="H40" s="501">
        <f t="shared" si="35"/>
        <v>2.7000000000000003E-2</v>
      </c>
      <c r="I40" s="501">
        <f t="shared" si="35"/>
        <v>2.7000000000000003E-2</v>
      </c>
      <c r="J40" s="501">
        <f t="shared" si="35"/>
        <v>2.7000000000000003E-2</v>
      </c>
      <c r="M40" s="37"/>
      <c r="N40" s="37"/>
      <c r="O40" s="37"/>
      <c r="P40" s="37"/>
      <c r="Q40" s="37"/>
      <c r="R40" s="37"/>
      <c r="S40" s="37"/>
      <c r="T40" s="37"/>
    </row>
    <row r="41" spans="1:26" ht="15.75" customHeight="1">
      <c r="A41" s="41"/>
      <c r="B41" s="33"/>
      <c r="C41" s="33"/>
      <c r="D41" s="33"/>
      <c r="E41" s="40"/>
      <c r="F41" s="40"/>
      <c r="G41" s="40"/>
      <c r="H41" s="40"/>
      <c r="I41" s="40"/>
      <c r="J41" s="40"/>
      <c r="M41" s="33"/>
      <c r="N41" s="33"/>
      <c r="O41" s="33"/>
      <c r="P41" s="40"/>
      <c r="Q41" s="40"/>
      <c r="R41" s="40"/>
      <c r="S41" s="40"/>
      <c r="T41" s="40"/>
    </row>
    <row r="42" spans="1:26" ht="15.75" customHeight="1">
      <c r="A42" s="41" t="s">
        <v>31</v>
      </c>
      <c r="B42" s="34">
        <f>'2025 Segments'!F207</f>
        <v>6732</v>
      </c>
      <c r="C42" s="34">
        <f>'2025 Segments'!G207</f>
        <v>7245</v>
      </c>
      <c r="D42" s="34">
        <f>'2025 Segments'!H207</f>
        <v>7479</v>
      </c>
      <c r="E42" s="34">
        <f>'2025 Segments'!I207</f>
        <v>7573</v>
      </c>
      <c r="F42" s="38">
        <f t="shared" ref="F42:I42" si="36">F38*F45</f>
        <v>8062.1327220135163</v>
      </c>
      <c r="G42" s="38">
        <f t="shared" si="36"/>
        <v>8445.4065116180373</v>
      </c>
      <c r="H42" s="38">
        <f t="shared" si="36"/>
        <v>8846.901137180359</v>
      </c>
      <c r="I42" s="38">
        <f t="shared" si="36"/>
        <v>9267.4828172419111</v>
      </c>
      <c r="J42" s="38">
        <f t="shared" ref="J42" si="37">J38*J45</f>
        <v>9708.0589503735901</v>
      </c>
      <c r="M42" s="34"/>
      <c r="N42" s="34"/>
      <c r="O42" s="34"/>
      <c r="P42" s="38"/>
      <c r="Q42" s="38"/>
      <c r="R42" s="38"/>
      <c r="S42" s="38"/>
      <c r="T42" s="38"/>
    </row>
    <row r="43" spans="1:26" ht="15.75" customHeight="1">
      <c r="A43" s="41" t="s">
        <v>32</v>
      </c>
      <c r="B43" s="42">
        <f>'2025 Segments'!F235/100</f>
        <v>0.11699999999999999</v>
      </c>
      <c r="C43" s="42">
        <f>'2025 Segments'!G235/100</f>
        <v>0.11</v>
      </c>
      <c r="D43" s="42">
        <f>'2025 Segments'!H235/100</f>
        <v>4.7E-2</v>
      </c>
      <c r="E43" s="42">
        <f>'2025 Segments'!I235/100</f>
        <v>0.03</v>
      </c>
      <c r="F43" s="36">
        <f t="shared" ref="F43:I43" si="38">F36+F40</f>
        <v>4.7E-2</v>
      </c>
      <c r="G43" s="36">
        <f t="shared" si="38"/>
        <v>4.7E-2</v>
      </c>
      <c r="H43" s="36">
        <f t="shared" si="38"/>
        <v>4.7E-2</v>
      </c>
      <c r="I43" s="36">
        <f t="shared" si="38"/>
        <v>4.7E-2</v>
      </c>
      <c r="J43" s="36">
        <f t="shared" ref="J43" si="39">J36+J40</f>
        <v>4.7E-2</v>
      </c>
      <c r="M43" s="42"/>
      <c r="N43" s="42"/>
      <c r="O43" s="42"/>
      <c r="P43" s="36"/>
      <c r="Q43" s="36"/>
      <c r="R43" s="36"/>
      <c r="S43" s="36"/>
      <c r="T43" s="36"/>
    </row>
    <row r="44" spans="1:26" ht="15.75" customHeight="1">
      <c r="A44" s="12"/>
      <c r="B44" s="33"/>
      <c r="C44" s="33"/>
      <c r="D44" s="33"/>
      <c r="E44" s="40"/>
      <c r="F44" s="40"/>
      <c r="G44" s="40"/>
      <c r="H44" s="40"/>
      <c r="I44" s="40"/>
      <c r="J44" s="40"/>
      <c r="M44" s="33"/>
      <c r="N44" s="33"/>
      <c r="O44" s="33"/>
      <c r="P44" s="40"/>
      <c r="Q44" s="40"/>
      <c r="R44" s="40"/>
      <c r="S44" s="40"/>
      <c r="T44" s="40"/>
    </row>
    <row r="45" spans="1:26" ht="15.75" customHeight="1">
      <c r="A45" s="12" t="s">
        <v>33</v>
      </c>
      <c r="B45" s="33"/>
      <c r="C45" s="43">
        <f t="shared" ref="C45:D45" si="40">C42/C38</f>
        <v>1.6021671826625388</v>
      </c>
      <c r="D45" s="43">
        <f t="shared" si="40"/>
        <v>1.6502647837599294</v>
      </c>
      <c r="E45" s="43">
        <f t="shared" ref="E45:J45" si="41">D45*(1+E40)</f>
        <v>1.6948219329214473</v>
      </c>
      <c r="F45" s="43">
        <f t="shared" si="41"/>
        <v>1.7405821251103262</v>
      </c>
      <c r="G45" s="43">
        <f t="shared" si="41"/>
        <v>1.7875778424883049</v>
      </c>
      <c r="H45" s="43">
        <f t="shared" si="41"/>
        <v>1.835842444235489</v>
      </c>
      <c r="I45" s="43">
        <f t="shared" si="41"/>
        <v>1.885410190229847</v>
      </c>
      <c r="J45" s="43">
        <f t="shared" si="41"/>
        <v>1.9363162653660526</v>
      </c>
      <c r="M45" s="33"/>
      <c r="N45" s="43"/>
      <c r="O45" s="43"/>
      <c r="P45" s="43"/>
      <c r="Q45" s="43"/>
      <c r="R45" s="43"/>
      <c r="S45" s="43"/>
      <c r="T45" s="43"/>
    </row>
    <row r="46" spans="1:26" ht="15.75" customHeight="1">
      <c r="A46" s="12"/>
      <c r="B46" s="33"/>
      <c r="C46" s="33"/>
      <c r="D46" s="33"/>
      <c r="E46" s="40"/>
      <c r="F46" s="40"/>
      <c r="G46" s="40"/>
      <c r="H46" s="40"/>
      <c r="I46" s="40"/>
      <c r="J46" s="40"/>
      <c r="M46" s="33"/>
      <c r="N46" s="33"/>
      <c r="O46" s="33"/>
      <c r="P46" s="40"/>
      <c r="Q46" s="40"/>
      <c r="R46" s="40"/>
      <c r="S46" s="40"/>
      <c r="T46" s="40"/>
    </row>
    <row r="47" spans="1:26" ht="15.75" customHeight="1">
      <c r="A47" s="41" t="s">
        <v>34</v>
      </c>
      <c r="B47" s="37"/>
      <c r="C47" s="37"/>
      <c r="D47" s="37"/>
      <c r="E47" s="37"/>
      <c r="F47" s="37"/>
      <c r="G47" s="37"/>
      <c r="H47" s="37"/>
      <c r="I47" s="37"/>
      <c r="J47" s="37"/>
      <c r="M47" s="37"/>
      <c r="N47" s="37"/>
      <c r="O47" s="37"/>
      <c r="P47" s="37"/>
      <c r="Q47" s="37"/>
      <c r="R47" s="37"/>
      <c r="S47" s="37"/>
      <c r="T47" s="37"/>
    </row>
    <row r="48" spans="1:26" ht="15.75" customHeight="1">
      <c r="A48" s="41" t="s">
        <v>35</v>
      </c>
      <c r="B48" s="35">
        <f>'2025 Segments'!F10/'2025 Segments'!F207</f>
        <v>3.9512774806892456E-2</v>
      </c>
      <c r="C48" s="35">
        <f>'2025 Segments'!G10/'2025 Segments'!G207</f>
        <v>4.0303657694962046E-2</v>
      </c>
      <c r="D48" s="35">
        <f>'2025 Segments'!H10/'2025 Segments'!H207</f>
        <v>4.024602219548068E-2</v>
      </c>
      <c r="E48" s="35">
        <f>'2025 Segments'!I10/'2025 Segments'!I207</f>
        <v>3.9350323517760466E-2</v>
      </c>
      <c r="F48" s="37">
        <f>$E$48</f>
        <v>3.9350323517760466E-2</v>
      </c>
      <c r="G48" s="37">
        <f t="shared" ref="G48:J48" si="42">$E$48</f>
        <v>3.9350323517760466E-2</v>
      </c>
      <c r="H48" s="37">
        <f t="shared" si="42"/>
        <v>3.9350323517760466E-2</v>
      </c>
      <c r="I48" s="37">
        <f t="shared" si="42"/>
        <v>3.9350323517760466E-2</v>
      </c>
      <c r="J48" s="37">
        <f t="shared" si="42"/>
        <v>3.9350323517760466E-2</v>
      </c>
      <c r="M48" s="37"/>
      <c r="N48" s="37"/>
      <c r="O48" s="37"/>
      <c r="P48" s="37"/>
      <c r="Q48" s="37"/>
      <c r="R48" s="37"/>
      <c r="S48" s="37"/>
      <c r="T48" s="37"/>
    </row>
    <row r="49" spans="1:26" ht="15.75" customHeight="1">
      <c r="A49" s="41" t="s">
        <v>36</v>
      </c>
      <c r="B49" s="35">
        <f>'2025 Segments'!F8/'2025 Segments'!F207</f>
        <v>0.13443256090314915</v>
      </c>
      <c r="C49" s="35">
        <f>'2025 Segments'!G8/'2025 Segments'!G207</f>
        <v>0.13181504485852311</v>
      </c>
      <c r="D49" s="35">
        <f>'2025 Segments'!H8/'2025 Segments'!H207</f>
        <v>0.13183580692605965</v>
      </c>
      <c r="E49" s="35">
        <f>'2025 Segments'!I8/'2025 Segments'!I207</f>
        <v>0.13138782516836128</v>
      </c>
      <c r="F49" s="37">
        <f>$E$49</f>
        <v>0.13138782516836128</v>
      </c>
      <c r="G49" s="37">
        <f t="shared" ref="G49:J49" si="43">$E$49</f>
        <v>0.13138782516836128</v>
      </c>
      <c r="H49" s="37">
        <f t="shared" si="43"/>
        <v>0.13138782516836128</v>
      </c>
      <c r="I49" s="37">
        <f t="shared" si="43"/>
        <v>0.13138782516836128</v>
      </c>
      <c r="J49" s="37">
        <f t="shared" si="43"/>
        <v>0.13138782516836128</v>
      </c>
      <c r="M49" s="37"/>
      <c r="N49" s="37"/>
      <c r="O49" s="37"/>
      <c r="P49" s="37"/>
      <c r="Q49" s="37"/>
      <c r="R49" s="37"/>
      <c r="S49" s="37"/>
      <c r="T49" s="37"/>
    </row>
    <row r="50" spans="1:26" ht="15.75" customHeight="1">
      <c r="A50" s="41" t="s">
        <v>37</v>
      </c>
      <c r="B50" s="35">
        <f>'2025 Segments'!F12/'2025 Segments'!F207</f>
        <v>0.41166666666666668</v>
      </c>
      <c r="C50" s="35">
        <f>'2025 Segments'!G12/'2025 Segments'!G207</f>
        <v>0.38859903381642513</v>
      </c>
      <c r="D50" s="35">
        <f>'2025 Segments'!H12/'2025 Segments'!H207</f>
        <v>0.36208049204439097</v>
      </c>
      <c r="E50" s="35">
        <f>'2025 Segments'!I12/'2025 Segments'!I207</f>
        <v>0.38412782252739996</v>
      </c>
      <c r="F50" s="37">
        <f>$E$50</f>
        <v>0.38412782252739996</v>
      </c>
      <c r="G50" s="37">
        <f t="shared" ref="G50:J50" si="44">$E$50</f>
        <v>0.38412782252739996</v>
      </c>
      <c r="H50" s="37">
        <f t="shared" si="44"/>
        <v>0.38412782252739996</v>
      </c>
      <c r="I50" s="37">
        <f t="shared" si="44"/>
        <v>0.38412782252739996</v>
      </c>
      <c r="J50" s="37">
        <f t="shared" si="44"/>
        <v>0.38412782252739996</v>
      </c>
      <c r="K50" s="6"/>
      <c r="L50" s="6"/>
      <c r="M50" s="37"/>
      <c r="N50" s="37"/>
      <c r="O50" s="37"/>
      <c r="P50" s="37"/>
      <c r="Q50" s="37"/>
      <c r="R50" s="37"/>
      <c r="S50" s="37"/>
      <c r="T50" s="37"/>
      <c r="U50" s="6"/>
      <c r="V50" s="6"/>
      <c r="W50" s="6"/>
      <c r="X50" s="6"/>
      <c r="Y50" s="6"/>
      <c r="Z50" s="6"/>
    </row>
    <row r="51" spans="1:26" ht="15.75" customHeight="1">
      <c r="A51" s="41" t="s">
        <v>38</v>
      </c>
      <c r="B51" s="35">
        <f>IFERROR('2025 Segments'!F14/'2025 Segments'!F207,"")</f>
        <v>0</v>
      </c>
      <c r="C51" s="35">
        <f>IFERROR('2025 Segments'!G14/'2025 Segments'!G207,"")</f>
        <v>0</v>
      </c>
      <c r="D51" s="35">
        <f>IFERROR('2025 Segments'!H14/'2025 Segments'!H207,"")</f>
        <v>6.0168471720818293E-3</v>
      </c>
      <c r="E51" s="35">
        <f>IFERROR('2025 Segments'!I14/'2025 Segments'!I207,"")</f>
        <v>6.0742110128086625E-3</v>
      </c>
      <c r="F51" s="37">
        <f>$E$51</f>
        <v>6.0742110128086625E-3</v>
      </c>
      <c r="G51" s="37">
        <f t="shared" ref="G51:J51" si="45">$E$51</f>
        <v>6.0742110128086625E-3</v>
      </c>
      <c r="H51" s="37">
        <f t="shared" si="45"/>
        <v>6.0742110128086625E-3</v>
      </c>
      <c r="I51" s="37">
        <f t="shared" si="45"/>
        <v>6.0742110128086625E-3</v>
      </c>
      <c r="J51" s="37">
        <f t="shared" si="45"/>
        <v>6.0742110128086625E-3</v>
      </c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5.75" customHeight="1">
      <c r="A52" s="12"/>
      <c r="B52" s="27"/>
      <c r="C52" s="28"/>
      <c r="D52" s="28"/>
      <c r="E52" s="44"/>
      <c r="F52" s="44"/>
      <c r="G52" s="44"/>
      <c r="H52" s="44"/>
      <c r="I52" s="44"/>
    </row>
    <row r="53" spans="1:26" ht="15.75" customHeight="1">
      <c r="A53" s="45" t="s">
        <v>39</v>
      </c>
      <c r="B53" s="46"/>
      <c r="C53" s="46"/>
      <c r="D53" s="46"/>
      <c r="E53" s="47"/>
      <c r="F53" s="47"/>
      <c r="G53" s="47"/>
      <c r="H53" s="47"/>
      <c r="I53" s="47"/>
      <c r="J53" s="47"/>
    </row>
    <row r="54" spans="1:26" ht="15.75" customHeight="1">
      <c r="A54" s="12" t="s">
        <v>40</v>
      </c>
      <c r="B54" s="34">
        <f>'2025 Segments'!E174</f>
        <v>7433</v>
      </c>
      <c r="C54" s="34">
        <f>B56</f>
        <v>7389</v>
      </c>
      <c r="D54" s="34">
        <f t="shared" ref="D54:I54" si="46">C56</f>
        <v>7144</v>
      </c>
      <c r="E54" s="34">
        <f t="shared" si="46"/>
        <v>7082</v>
      </c>
      <c r="F54" s="34">
        <f t="shared" si="46"/>
        <v>7025</v>
      </c>
      <c r="G54" s="34">
        <f t="shared" si="46"/>
        <v>6954.75</v>
      </c>
      <c r="H54" s="34">
        <f t="shared" si="46"/>
        <v>6954.75</v>
      </c>
      <c r="I54" s="34">
        <f t="shared" si="46"/>
        <v>7024.2974999999997</v>
      </c>
      <c r="J54" s="34">
        <f t="shared" ref="J54" si="47">I56</f>
        <v>7094.5404749999998</v>
      </c>
    </row>
    <row r="55" spans="1:26" ht="15.75" customHeight="1">
      <c r="A55" s="12" t="s">
        <v>41</v>
      </c>
      <c r="B55" s="498">
        <f>(B56-B54)/B54</f>
        <v>-5.9195479617920087E-3</v>
      </c>
      <c r="C55" s="502">
        <f t="shared" ref="C55:E55" si="48">(C56-C54)/C54</f>
        <v>-3.3157396129381511E-2</v>
      </c>
      <c r="D55" s="502">
        <f t="shared" si="48"/>
        <v>-8.6786114221724525E-3</v>
      </c>
      <c r="E55" s="502">
        <f t="shared" si="48"/>
        <v>-8.0485738491951429E-3</v>
      </c>
      <c r="F55" s="501">
        <v>-0.01</v>
      </c>
      <c r="G55" s="501">
        <v>0</v>
      </c>
      <c r="H55" s="501">
        <v>0.01</v>
      </c>
      <c r="I55" s="501">
        <v>0.01</v>
      </c>
      <c r="J55" s="501">
        <v>0.01</v>
      </c>
    </row>
    <row r="56" spans="1:26" ht="15.75" customHeight="1">
      <c r="A56" s="12" t="s">
        <v>42</v>
      </c>
      <c r="B56" s="34">
        <f>'2025 Segments'!F174</f>
        <v>7389</v>
      </c>
      <c r="C56" s="34">
        <f>'2025 Segments'!G174</f>
        <v>7144</v>
      </c>
      <c r="D56" s="34">
        <f>'2025 Segments'!H174</f>
        <v>7082</v>
      </c>
      <c r="E56" s="34">
        <f>'2025 Segments'!I174</f>
        <v>7025</v>
      </c>
      <c r="F56" s="38">
        <f t="shared" ref="F56:I56" si="49">F54*(1+F55)</f>
        <v>6954.75</v>
      </c>
      <c r="G56" s="38">
        <f t="shared" si="49"/>
        <v>6954.75</v>
      </c>
      <c r="H56" s="38">
        <f t="shared" si="49"/>
        <v>7024.2974999999997</v>
      </c>
      <c r="I56" s="38">
        <f t="shared" si="49"/>
        <v>7094.5404749999998</v>
      </c>
      <c r="J56" s="38">
        <f t="shared" ref="J56" si="50">J54*(1+J55)</f>
        <v>7165.4858797500001</v>
      </c>
    </row>
    <row r="57" spans="1:26" ht="15.75" customHeight="1">
      <c r="A57" s="12" t="s">
        <v>43</v>
      </c>
      <c r="B57" s="499">
        <f>AVERAGE(B54,B56)</f>
        <v>7411</v>
      </c>
      <c r="C57" s="39">
        <f t="shared" ref="C57:I57" si="51">AVERAGE(C54,C56)</f>
        <v>7266.5</v>
      </c>
      <c r="D57" s="39">
        <f t="shared" si="51"/>
        <v>7113</v>
      </c>
      <c r="E57" s="39">
        <f t="shared" si="51"/>
        <v>7053.5</v>
      </c>
      <c r="F57" s="39">
        <f t="shared" si="51"/>
        <v>6989.875</v>
      </c>
      <c r="G57" s="39">
        <f t="shared" si="51"/>
        <v>6954.75</v>
      </c>
      <c r="H57" s="39">
        <f t="shared" si="51"/>
        <v>6989.5237500000003</v>
      </c>
      <c r="I57" s="39">
        <f t="shared" si="51"/>
        <v>7059.4189874999993</v>
      </c>
      <c r="J57" s="39">
        <f t="shared" ref="J57" si="52">AVERAGE(J54,J56)</f>
        <v>7130.0131773749999</v>
      </c>
    </row>
    <row r="58" spans="1:26" ht="15.75" customHeight="1">
      <c r="A58" s="12"/>
      <c r="B58" s="33"/>
      <c r="C58" s="33"/>
      <c r="D58" s="33"/>
      <c r="E58" s="40"/>
      <c r="F58" s="40"/>
      <c r="G58" s="40"/>
      <c r="H58" s="40"/>
      <c r="I58" s="40"/>
      <c r="J58" s="40"/>
    </row>
    <row r="59" spans="1:26" ht="15.75" customHeight="1">
      <c r="A59" s="41" t="s">
        <v>30</v>
      </c>
      <c r="B59" s="37">
        <f>'2025 Segments'!F145/100</f>
        <v>2.3E-2</v>
      </c>
      <c r="C59" s="37">
        <f>'2025 Segments'!G145/100</f>
        <v>7.400000000000001E-2</v>
      </c>
      <c r="D59" s="37">
        <f>'2025 Segments'!H145/100</f>
        <v>0.01</v>
      </c>
      <c r="E59" s="37">
        <f>'2025 Segments'!I145/100</f>
        <v>1.4999999999999999E-2</v>
      </c>
      <c r="F59" s="501">
        <v>0.02</v>
      </c>
      <c r="G59" s="501">
        <v>0.03</v>
      </c>
      <c r="H59" s="501">
        <v>0.03</v>
      </c>
      <c r="I59" s="501">
        <v>0.03</v>
      </c>
      <c r="J59" s="501">
        <v>0.03</v>
      </c>
    </row>
    <row r="60" spans="1:26" ht="15.75" customHeight="1">
      <c r="A60" s="41"/>
      <c r="B60" s="33"/>
      <c r="C60" s="33"/>
      <c r="D60" s="33"/>
      <c r="E60" s="40"/>
      <c r="F60" s="40"/>
      <c r="G60" s="40"/>
      <c r="H60" s="40"/>
      <c r="I60" s="40"/>
      <c r="J60" s="40"/>
    </row>
    <row r="61" spans="1:26" ht="15.75" customHeight="1">
      <c r="A61" s="41" t="s">
        <v>31</v>
      </c>
      <c r="B61" s="34">
        <f>'2025 Segments'!F211</f>
        <v>10747</v>
      </c>
      <c r="C61" s="34">
        <f>'2025 Segments'!G211</f>
        <v>11474</v>
      </c>
      <c r="D61" s="34">
        <f>'2025 Segments'!H211</f>
        <v>11484</v>
      </c>
      <c r="E61" s="34">
        <f>'2025 Segments'!I211</f>
        <v>11578</v>
      </c>
      <c r="F61" s="38">
        <f t="shared" ref="F61:I61" si="53">(F57*F64)</f>
        <v>11703.033700290634</v>
      </c>
      <c r="G61" s="38">
        <f t="shared" si="53"/>
        <v>11993.5512202878</v>
      </c>
      <c r="H61" s="38">
        <f t="shared" si="53"/>
        <v>12415.124545680917</v>
      </c>
      <c r="I61" s="38">
        <f t="shared" si="53"/>
        <v>12915.454064871856</v>
      </c>
      <c r="J61" s="38">
        <f t="shared" ref="J61" si="54">(J57*J64)</f>
        <v>13435.946863686193</v>
      </c>
    </row>
    <row r="62" spans="1:26" ht="15.75" customHeight="1">
      <c r="A62" s="41" t="s">
        <v>32</v>
      </c>
      <c r="B62" s="42">
        <f>'2025 Segments'!F237/100</f>
        <v>2.7999999999999997E-2</v>
      </c>
      <c r="C62" s="42">
        <f>'2025 Segments'!G237/100</f>
        <v>6.9000000000000006E-2</v>
      </c>
      <c r="D62" s="42">
        <f>'2025 Segments'!H237/100</f>
        <v>2E-3</v>
      </c>
      <c r="E62" s="42">
        <f>'2025 Segments'!I237/100</f>
        <v>9.0000000000000011E-3</v>
      </c>
      <c r="F62" s="36">
        <f t="shared" ref="F62:I62" si="55">F55+F59</f>
        <v>0.01</v>
      </c>
      <c r="G62" s="36">
        <f t="shared" si="55"/>
        <v>0.03</v>
      </c>
      <c r="H62" s="36">
        <f t="shared" si="55"/>
        <v>0.04</v>
      </c>
      <c r="I62" s="36">
        <f t="shared" si="55"/>
        <v>0.04</v>
      </c>
      <c r="J62" s="36">
        <f t="shared" ref="J62" si="56">J55+J59</f>
        <v>0.04</v>
      </c>
    </row>
    <row r="63" spans="1:26" ht="15.75" customHeight="1">
      <c r="A63" s="41"/>
      <c r="B63" s="48"/>
      <c r="C63" s="48"/>
      <c r="D63" s="48"/>
      <c r="E63" s="40"/>
      <c r="F63" s="40"/>
      <c r="G63" s="40"/>
      <c r="H63" s="40"/>
      <c r="I63" s="40"/>
      <c r="J63" s="40"/>
    </row>
    <row r="64" spans="1:26" ht="15.75" customHeight="1">
      <c r="A64" s="41" t="s">
        <v>33</v>
      </c>
      <c r="B64" s="500">
        <f>B61/B57</f>
        <v>1.4501416812845769</v>
      </c>
      <c r="C64" s="43">
        <f t="shared" ref="C64:E64" si="57">(C61/C57)</f>
        <v>1.5790270419046308</v>
      </c>
      <c r="D64" s="43">
        <f t="shared" si="57"/>
        <v>1.6145086461408689</v>
      </c>
      <c r="E64" s="43">
        <f t="shared" si="57"/>
        <v>1.6414545970085772</v>
      </c>
      <c r="F64" s="43">
        <f t="shared" ref="F64:J64" si="58">E64*(1+F59)</f>
        <v>1.6742836889487487</v>
      </c>
      <c r="G64" s="43">
        <f t="shared" si="58"/>
        <v>1.7245121996172112</v>
      </c>
      <c r="H64" s="43">
        <f t="shared" si="58"/>
        <v>1.7762475656057277</v>
      </c>
      <c r="I64" s="43">
        <f t="shared" si="58"/>
        <v>1.8295349925738995</v>
      </c>
      <c r="J64" s="43">
        <f t="shared" si="58"/>
        <v>1.8844210423511165</v>
      </c>
    </row>
    <row r="65" spans="1:16" ht="15.75" customHeight="1">
      <c r="A65" s="12"/>
      <c r="B65" s="33"/>
      <c r="C65" s="33"/>
      <c r="D65" s="33"/>
      <c r="E65" s="40"/>
      <c r="F65" s="40"/>
      <c r="G65" s="40"/>
      <c r="H65" s="40"/>
      <c r="I65" s="40"/>
      <c r="J65" s="40"/>
    </row>
    <row r="66" spans="1:16" ht="25.5" customHeight="1">
      <c r="A66" s="41" t="s">
        <v>34</v>
      </c>
      <c r="B66" s="33"/>
      <c r="C66" s="33"/>
      <c r="D66" s="37"/>
      <c r="E66" s="37"/>
      <c r="F66" s="37"/>
      <c r="G66" s="37"/>
      <c r="H66" s="37"/>
      <c r="I66" s="37"/>
      <c r="J66" s="37"/>
    </row>
    <row r="67" spans="1:16" ht="15" customHeight="1">
      <c r="A67" s="41" t="s">
        <v>35</v>
      </c>
      <c r="B67" s="35">
        <f>'2025 Segments'!F22/'2025 Segments'!F211</f>
        <v>4.0755559691076582E-2</v>
      </c>
      <c r="C67" s="35">
        <f>'2025 Segments'!G22/'2025 Segments'!G211</f>
        <v>4.096217535297194E-2</v>
      </c>
      <c r="D67" s="35">
        <f>'2025 Segments'!H22/'2025 Segments'!H211</f>
        <v>4.2493904562870083E-2</v>
      </c>
      <c r="E67" s="35">
        <f>'2025 Segments'!I22/'2025 Segments'!I211</f>
        <v>4.8022110899982727E-2</v>
      </c>
      <c r="F67" s="37">
        <f>$E$67</f>
        <v>4.8022110899982727E-2</v>
      </c>
      <c r="G67" s="37">
        <f t="shared" ref="G67:J67" si="59">$E$67</f>
        <v>4.8022110899982727E-2</v>
      </c>
      <c r="H67" s="37">
        <f t="shared" si="59"/>
        <v>4.8022110899982727E-2</v>
      </c>
      <c r="I67" s="37">
        <f t="shared" si="59"/>
        <v>4.8022110899982727E-2</v>
      </c>
      <c r="J67" s="37">
        <f t="shared" si="59"/>
        <v>4.8022110899982727E-2</v>
      </c>
    </row>
    <row r="68" spans="1:16" ht="15.75" customHeight="1">
      <c r="A68" s="41" t="s">
        <v>36</v>
      </c>
      <c r="B68" s="35">
        <f>'2025 Segments'!F18/'2025 Segments'!F211</f>
        <v>6.4017865450823483E-2</v>
      </c>
      <c r="C68" s="35">
        <f>'2025 Segments'!G18/'2025 Segments'!G211</f>
        <v>6.3709255708558482E-2</v>
      </c>
      <c r="D68" s="35">
        <f>'2025 Segments'!H18/'2025 Segments'!H211</f>
        <v>6.2695924764890276E-2</v>
      </c>
      <c r="E68" s="35">
        <f>'2025 Segments'!I18/'2025 Segments'!I211</f>
        <v>6.2359647607531522E-2</v>
      </c>
      <c r="F68" s="37">
        <f>$E$68</f>
        <v>6.2359647607531522E-2</v>
      </c>
      <c r="G68" s="37">
        <f t="shared" ref="G68:J68" si="60">$E$68</f>
        <v>6.2359647607531522E-2</v>
      </c>
      <c r="H68" s="37">
        <f t="shared" si="60"/>
        <v>6.2359647607531522E-2</v>
      </c>
      <c r="I68" s="37">
        <f t="shared" si="60"/>
        <v>6.2359647607531522E-2</v>
      </c>
      <c r="J68" s="37">
        <f t="shared" si="60"/>
        <v>6.2359647607531522E-2</v>
      </c>
    </row>
    <row r="69" spans="1:16" ht="15.75" customHeight="1">
      <c r="A69" s="41" t="s">
        <v>38</v>
      </c>
      <c r="B69" s="35">
        <f>'2025 Segments'!F20/'2025 Segments'!F211</f>
        <v>6.5134456127291336E-3</v>
      </c>
      <c r="C69" s="35">
        <f>'2025 Segments'!G20/'2025 Segments'!G211</f>
        <v>8.4538957643367618E-3</v>
      </c>
      <c r="D69" s="35">
        <f>'2025 Segments'!H20/'2025 Segments'!H211</f>
        <v>2.115987460815047E-2</v>
      </c>
      <c r="E69" s="35">
        <f>'2025 Segments'!I20/'2025 Segments'!I211</f>
        <v>2.0297115218517878E-2</v>
      </c>
      <c r="F69" s="37">
        <f>$E$69</f>
        <v>2.0297115218517878E-2</v>
      </c>
      <c r="G69" s="37">
        <f t="shared" ref="G69:J69" si="61">$E$69</f>
        <v>2.0297115218517878E-2</v>
      </c>
      <c r="H69" s="37">
        <f t="shared" si="61"/>
        <v>2.0297115218517878E-2</v>
      </c>
      <c r="I69" s="37">
        <f t="shared" si="61"/>
        <v>2.0297115218517878E-2</v>
      </c>
      <c r="J69" s="37">
        <f t="shared" si="61"/>
        <v>2.0297115218517878E-2</v>
      </c>
    </row>
    <row r="70" spans="1:16" ht="15.75" customHeight="1">
      <c r="A70" s="12"/>
      <c r="B70" s="33"/>
      <c r="C70" s="33"/>
      <c r="D70" s="33"/>
      <c r="E70" s="40"/>
      <c r="F70" s="40"/>
      <c r="G70" s="40"/>
      <c r="H70" s="40"/>
      <c r="I70" s="40"/>
    </row>
    <row r="71" spans="1:16" ht="15.75" customHeight="1">
      <c r="A71" s="45" t="s">
        <v>44</v>
      </c>
      <c r="B71" s="46"/>
      <c r="C71" s="46"/>
      <c r="D71" s="46"/>
      <c r="E71" s="47"/>
      <c r="F71" s="47"/>
      <c r="G71" s="47"/>
      <c r="H71" s="47"/>
      <c r="I71" s="47"/>
      <c r="J71" s="47"/>
    </row>
    <row r="72" spans="1:16" ht="15.75" customHeight="1">
      <c r="A72" s="12" t="s">
        <v>40</v>
      </c>
      <c r="B72" s="34">
        <f>'2025 Segments'!E176</f>
        <v>3031</v>
      </c>
      <c r="C72" s="34">
        <f>B74</f>
        <v>3235</v>
      </c>
      <c r="D72" s="34">
        <f t="shared" ref="D72:E72" si="62">C74</f>
        <v>3394</v>
      </c>
      <c r="E72" s="34">
        <f t="shared" si="62"/>
        <v>3520</v>
      </c>
      <c r="F72" s="34">
        <f>E74-136</f>
        <v>3442</v>
      </c>
      <c r="G72" s="34">
        <f t="shared" ref="G72:J72" si="63">F74</f>
        <v>3545.26</v>
      </c>
      <c r="H72" s="34">
        <f t="shared" si="63"/>
        <v>3651.6178000000004</v>
      </c>
      <c r="I72" s="34">
        <f t="shared" si="63"/>
        <v>3761.1663340000005</v>
      </c>
      <c r="J72" s="34">
        <f t="shared" si="63"/>
        <v>3874.0013240200005</v>
      </c>
      <c r="L72" s="567"/>
      <c r="M72" s="567"/>
      <c r="N72" s="567"/>
      <c r="O72" s="567"/>
      <c r="P72" s="567"/>
    </row>
    <row r="73" spans="1:16" ht="15.75" customHeight="1">
      <c r="A73" s="12" t="s">
        <v>41</v>
      </c>
      <c r="B73" s="498">
        <f>(B74-B72)/B72</f>
        <v>6.7304519960409107E-2</v>
      </c>
      <c r="C73" s="502">
        <f t="shared" ref="C73:E73" si="64">(C74-C72)/C72</f>
        <v>4.9149922720247298E-2</v>
      </c>
      <c r="D73" s="502">
        <f t="shared" si="64"/>
        <v>3.7124337065409546E-2</v>
      </c>
      <c r="E73" s="502">
        <f t="shared" si="64"/>
        <v>1.6477272727272726E-2</v>
      </c>
      <c r="F73" s="569">
        <v>0.03</v>
      </c>
      <c r="G73" s="569">
        <v>0.03</v>
      </c>
      <c r="H73" s="569">
        <v>0.03</v>
      </c>
      <c r="I73" s="569">
        <v>0.03</v>
      </c>
      <c r="J73" s="569">
        <v>0.03</v>
      </c>
    </row>
    <row r="74" spans="1:16" ht="15.75" customHeight="1">
      <c r="A74" s="12" t="s">
        <v>42</v>
      </c>
      <c r="B74" s="34">
        <f>'2025 Segments'!F176</f>
        <v>3235</v>
      </c>
      <c r="C74" s="34">
        <f>'2025 Segments'!G176</f>
        <v>3394</v>
      </c>
      <c r="D74" s="34">
        <f>'2025 Segments'!H176</f>
        <v>3520</v>
      </c>
      <c r="E74" s="34">
        <f>'2025 Segments'!I176</f>
        <v>3578</v>
      </c>
      <c r="F74" s="38">
        <f t="shared" ref="F74:I74" si="65">F72*(1+F73)</f>
        <v>3545.26</v>
      </c>
      <c r="G74" s="38">
        <f t="shared" si="65"/>
        <v>3651.6178000000004</v>
      </c>
      <c r="H74" s="38">
        <f t="shared" si="65"/>
        <v>3761.1663340000005</v>
      </c>
      <c r="I74" s="38">
        <f t="shared" si="65"/>
        <v>3874.0013240200005</v>
      </c>
      <c r="J74" s="38">
        <f t="shared" ref="J74" si="66">J72*(1+J73)</f>
        <v>3990.2213637406007</v>
      </c>
    </row>
    <row r="75" spans="1:16" ht="15.75" customHeight="1">
      <c r="A75" s="12" t="s">
        <v>43</v>
      </c>
      <c r="B75" s="499">
        <f>AVERAGE(B72,B74)</f>
        <v>3133</v>
      </c>
      <c r="C75" s="39">
        <f t="shared" ref="C75:I75" si="67">AVERAGE(C72,C74)</f>
        <v>3314.5</v>
      </c>
      <c r="D75" s="39">
        <f t="shared" si="67"/>
        <v>3457</v>
      </c>
      <c r="E75" s="39">
        <f t="shared" si="67"/>
        <v>3549</v>
      </c>
      <c r="F75" s="39">
        <f t="shared" si="67"/>
        <v>3493.63</v>
      </c>
      <c r="G75" s="39">
        <f t="shared" si="67"/>
        <v>3598.4389000000001</v>
      </c>
      <c r="H75" s="39">
        <f t="shared" si="67"/>
        <v>3706.3920670000007</v>
      </c>
      <c r="I75" s="39">
        <f t="shared" si="67"/>
        <v>3817.5838290100005</v>
      </c>
      <c r="J75" s="39">
        <f t="shared" ref="J75" si="68">AVERAGE(J72,J74)</f>
        <v>3932.1113438803004</v>
      </c>
    </row>
    <row r="76" spans="1:16" ht="15.75" customHeight="1">
      <c r="A76" s="12"/>
      <c r="B76" s="33"/>
      <c r="C76" s="33"/>
      <c r="D76" s="33"/>
      <c r="E76" s="40"/>
      <c r="F76" s="40"/>
      <c r="G76" s="40"/>
      <c r="H76" s="40"/>
      <c r="I76" s="40"/>
      <c r="J76" s="40"/>
    </row>
    <row r="77" spans="1:16" ht="15.75" customHeight="1">
      <c r="A77" s="41" t="s">
        <v>30</v>
      </c>
      <c r="B77" s="37">
        <f>'2025 Segments'!F147/100</f>
        <v>-6.0000000000000001E-3</v>
      </c>
      <c r="C77" s="37">
        <f>'2025 Segments'!G147/100</f>
        <v>4.8000000000000001E-2</v>
      </c>
      <c r="D77" s="37">
        <f>'2025 Segments'!H147/100</f>
        <v>4.0000000000000001E-3</v>
      </c>
      <c r="E77" s="37">
        <f>'2025 Segments'!I147/100</f>
        <v>-3.2000000000000001E-2</v>
      </c>
      <c r="F77" s="501">
        <v>-0.01</v>
      </c>
      <c r="G77" s="501">
        <v>0.02</v>
      </c>
      <c r="H77" s="501">
        <v>0.03</v>
      </c>
      <c r="I77" s="501">
        <v>0.03</v>
      </c>
      <c r="J77" s="501">
        <v>0.03</v>
      </c>
    </row>
    <row r="78" spans="1:16" ht="15.75" customHeight="1">
      <c r="A78" s="41"/>
      <c r="B78" s="33"/>
      <c r="C78" s="33"/>
      <c r="D78" s="33"/>
      <c r="E78" s="40"/>
      <c r="F78" s="40"/>
      <c r="G78" s="40"/>
      <c r="H78" s="40"/>
      <c r="I78" s="40"/>
      <c r="J78" s="40"/>
    </row>
    <row r="79" spans="1:16" ht="15.75" customHeight="1">
      <c r="A79" s="41" t="s">
        <v>31</v>
      </c>
      <c r="B79" s="34">
        <f>'2025 Segments'!F215</f>
        <v>5338</v>
      </c>
      <c r="C79" s="34">
        <f>'2025 Segments'!G215</f>
        <v>5886</v>
      </c>
      <c r="D79" s="34">
        <f>'2025 Segments'!H215</f>
        <v>6124</v>
      </c>
      <c r="E79" s="34">
        <f>'2025 Segments'!I215</f>
        <v>6076</v>
      </c>
      <c r="F79" s="38">
        <f t="shared" ref="F79:I79" si="69">(F75*F82)</f>
        <v>5921.3927644970418</v>
      </c>
      <c r="G79" s="38">
        <f t="shared" si="69"/>
        <v>6221.0152383805926</v>
      </c>
      <c r="H79" s="38">
        <f t="shared" si="69"/>
        <v>6599.8750663979718</v>
      </c>
      <c r="I79" s="38">
        <f t="shared" si="69"/>
        <v>7001.8074579416079</v>
      </c>
      <c r="J79" s="38">
        <f t="shared" ref="J79" si="70">(J75*J82)</f>
        <v>7428.2175321302511</v>
      </c>
    </row>
    <row r="80" spans="1:16" ht="15.75" customHeight="1">
      <c r="A80" s="41" t="s">
        <v>32</v>
      </c>
      <c r="B80" s="497">
        <f>'2025 Segments'!F239/100</f>
        <v>5.5999999999999994E-2</v>
      </c>
      <c r="C80" s="497">
        <f>'2025 Segments'!G239/100</f>
        <v>0.105</v>
      </c>
      <c r="D80" s="497">
        <f>'2025 Segments'!H239/100</f>
        <v>4.2000000000000003E-2</v>
      </c>
      <c r="E80" s="497">
        <f>'2025 Segments'!I239/100</f>
        <v>-6.9999999999999993E-3</v>
      </c>
      <c r="F80" s="36">
        <f t="shared" ref="F80:I80" si="71">F73+F77</f>
        <v>1.9999999999999997E-2</v>
      </c>
      <c r="G80" s="36">
        <f t="shared" si="71"/>
        <v>0.05</v>
      </c>
      <c r="H80" s="36">
        <f t="shared" si="71"/>
        <v>0.06</v>
      </c>
      <c r="I80" s="36">
        <f t="shared" si="71"/>
        <v>0.06</v>
      </c>
      <c r="J80" s="36">
        <f t="shared" ref="J80" si="72">J73+J77</f>
        <v>0.06</v>
      </c>
    </row>
    <row r="81" spans="1:15" ht="15.75" customHeight="1">
      <c r="A81" s="12"/>
      <c r="B81" s="48"/>
      <c r="C81" s="48"/>
      <c r="D81" s="48"/>
      <c r="E81" s="40"/>
      <c r="F81" s="40"/>
      <c r="G81" s="40"/>
      <c r="H81" s="40"/>
      <c r="I81" s="40"/>
      <c r="J81" s="40"/>
    </row>
    <row r="82" spans="1:15" ht="15.75" customHeight="1">
      <c r="A82" s="12" t="s">
        <v>33</v>
      </c>
      <c r="B82" s="500">
        <f>B79/B75</f>
        <v>1.7037982764123842</v>
      </c>
      <c r="C82" s="43">
        <f t="shared" ref="C82:E82" si="73">(C79/C75)</f>
        <v>1.7758334590435962</v>
      </c>
      <c r="D82" s="43">
        <f t="shared" si="73"/>
        <v>1.771478160254556</v>
      </c>
      <c r="E82" s="43">
        <f t="shared" si="73"/>
        <v>1.7120315581854044</v>
      </c>
      <c r="F82" s="43">
        <f t="shared" ref="F82:J82" si="74">E82*(1+F77)</f>
        <v>1.6949112426035504</v>
      </c>
      <c r="G82" s="43">
        <f t="shared" si="74"/>
        <v>1.7288094674556214</v>
      </c>
      <c r="H82" s="43">
        <f t="shared" si="74"/>
        <v>1.7806737514792901</v>
      </c>
      <c r="I82" s="43">
        <f t="shared" si="74"/>
        <v>1.8340939640236689</v>
      </c>
      <c r="J82" s="43">
        <f t="shared" si="74"/>
        <v>1.8891167829443789</v>
      </c>
    </row>
    <row r="83" spans="1:15" ht="15.75" customHeight="1">
      <c r="A83" s="12"/>
      <c r="B83" s="33"/>
      <c r="C83" s="33"/>
      <c r="D83" s="33"/>
      <c r="E83" s="40"/>
      <c r="F83" s="40"/>
      <c r="G83" s="40"/>
      <c r="H83" s="40"/>
      <c r="I83" s="40"/>
      <c r="J83" s="40"/>
    </row>
    <row r="84" spans="1:15" ht="15.75" customHeight="1">
      <c r="A84" s="41" t="s">
        <v>34</v>
      </c>
      <c r="B84" s="33"/>
      <c r="C84" s="33"/>
      <c r="D84" s="37"/>
      <c r="E84" s="37"/>
      <c r="F84" s="37"/>
      <c r="G84" s="37"/>
      <c r="H84" s="37"/>
      <c r="I84" s="37"/>
      <c r="J84" s="37"/>
    </row>
    <row r="85" spans="1:15" ht="15.75" customHeight="1">
      <c r="A85" s="41" t="s">
        <v>35</v>
      </c>
      <c r="B85" s="35">
        <f>'2025 Segments'!F30/'2025 Segments'!F215</f>
        <v>4.7958036717871862E-2</v>
      </c>
      <c r="C85" s="35">
        <f>'2025 Segments'!G30/'2025 Segments'!G215</f>
        <v>4.9099558273870199E-2</v>
      </c>
      <c r="D85" s="35">
        <f>'2025 Segments'!H30/'2025 Segments'!H215</f>
        <v>4.8171129980404966E-2</v>
      </c>
      <c r="E85" s="35">
        <f>'2025 Segments'!I30/'2025 Segments'!I215</f>
        <v>4.8222514812376563E-2</v>
      </c>
      <c r="F85" s="37">
        <f>$E$85</f>
        <v>4.8222514812376563E-2</v>
      </c>
      <c r="G85" s="37">
        <f t="shared" ref="G85:J85" si="75">$E$85</f>
        <v>4.8222514812376563E-2</v>
      </c>
      <c r="H85" s="37">
        <f t="shared" si="75"/>
        <v>4.8222514812376563E-2</v>
      </c>
      <c r="I85" s="37">
        <f t="shared" si="75"/>
        <v>4.8222514812376563E-2</v>
      </c>
      <c r="J85" s="37">
        <f t="shared" si="75"/>
        <v>4.8222514812376563E-2</v>
      </c>
    </row>
    <row r="86" spans="1:15" ht="15.75" customHeight="1">
      <c r="A86" s="41" t="s">
        <v>36</v>
      </c>
      <c r="B86" s="35">
        <f>'2025 Segments'!F26/'2025 Segments'!F215</f>
        <v>5.3203446983889097E-2</v>
      </c>
      <c r="C86" s="35">
        <f>'2025 Segments'!G26/'2025 Segments'!G215</f>
        <v>5.3346924906557937E-2</v>
      </c>
      <c r="D86" s="35">
        <f>'2025 Segments'!H26/'2025 Segments'!H215</f>
        <v>5.3069888961463099E-2</v>
      </c>
      <c r="E86" s="35">
        <f>'2025 Segments'!I26/'2025 Segments'!I215</f>
        <v>5.3324555628703092E-2</v>
      </c>
      <c r="F86" s="37">
        <f>$E$86</f>
        <v>5.3324555628703092E-2</v>
      </c>
      <c r="G86" s="37">
        <f t="shared" ref="G86:J86" si="76">$E$86</f>
        <v>5.3324555628703092E-2</v>
      </c>
      <c r="H86" s="37">
        <f t="shared" si="76"/>
        <v>5.3324555628703092E-2</v>
      </c>
      <c r="I86" s="37">
        <f t="shared" si="76"/>
        <v>5.3324555628703092E-2</v>
      </c>
      <c r="J86" s="37">
        <f t="shared" si="76"/>
        <v>5.3324555628703092E-2</v>
      </c>
    </row>
    <row r="87" spans="1:15" ht="15.75" customHeight="1">
      <c r="A87" s="41" t="s">
        <v>38</v>
      </c>
      <c r="B87" s="35">
        <f>'2025 Segments'!F28/'2025 Segments'!F215</f>
        <v>1.4612214312476583E-2</v>
      </c>
      <c r="C87" s="35">
        <f>'2025 Segments'!G28/'2025 Segments'!G215</f>
        <v>1.5120625212368332E-2</v>
      </c>
      <c r="D87" s="35">
        <f>'2025 Segments'!H28/'2025 Segments'!H215</f>
        <v>2.4167210973220117E-2</v>
      </c>
      <c r="E87" s="35">
        <f>'2025 Segments'!I28/'2025 Segments'!I215</f>
        <v>3.0118499012508231E-2</v>
      </c>
      <c r="F87" s="37">
        <f>$E$87</f>
        <v>3.0118499012508231E-2</v>
      </c>
      <c r="G87" s="37">
        <f t="shared" ref="G87:J87" si="77">$E$87</f>
        <v>3.0118499012508231E-2</v>
      </c>
      <c r="H87" s="37">
        <f t="shared" si="77"/>
        <v>3.0118499012508231E-2</v>
      </c>
      <c r="I87" s="37">
        <f t="shared" si="77"/>
        <v>3.0118499012508231E-2</v>
      </c>
      <c r="J87" s="37">
        <f t="shared" si="77"/>
        <v>3.0118499012508231E-2</v>
      </c>
    </row>
    <row r="88" spans="1:15" ht="15.75" customHeight="1">
      <c r="A88" s="12"/>
      <c r="B88" s="33"/>
      <c r="C88" s="33"/>
      <c r="D88" s="33"/>
      <c r="E88" s="40"/>
      <c r="F88" s="40"/>
      <c r="G88" s="40"/>
      <c r="H88" s="40"/>
      <c r="I88" s="40"/>
    </row>
    <row r="89" spans="1:15" ht="15.75" customHeight="1">
      <c r="A89" s="9" t="s">
        <v>45</v>
      </c>
      <c r="B89" s="46"/>
      <c r="C89" s="46"/>
      <c r="D89" s="46"/>
      <c r="E89" s="47"/>
      <c r="F89" s="47"/>
      <c r="G89" s="47"/>
      <c r="H89" s="47"/>
      <c r="I89" s="47"/>
      <c r="J89" s="47"/>
    </row>
    <row r="90" spans="1:15" ht="15.75" customHeight="1">
      <c r="A90" s="12" t="s">
        <v>40</v>
      </c>
      <c r="B90" s="34">
        <f>'2025 Segments'!E178</f>
        <v>1213</v>
      </c>
      <c r="C90" s="34">
        <f>B92</f>
        <v>1242</v>
      </c>
      <c r="D90" s="34">
        <f t="shared" ref="D90:I90" si="78">C92</f>
        <v>1265</v>
      </c>
      <c r="E90" s="34">
        <f t="shared" si="78"/>
        <v>1345</v>
      </c>
      <c r="F90" s="34">
        <f t="shared" si="78"/>
        <v>1449</v>
      </c>
      <c r="G90" s="34">
        <f t="shared" si="78"/>
        <v>1622.88</v>
      </c>
      <c r="H90" s="34">
        <f t="shared" si="78"/>
        <v>1801.3968000000002</v>
      </c>
      <c r="I90" s="34">
        <f t="shared" si="78"/>
        <v>1981.5364800000004</v>
      </c>
      <c r="J90" s="34">
        <f t="shared" ref="J90" si="79">I92</f>
        <v>2159.8747632000004</v>
      </c>
      <c r="K90" s="566"/>
      <c r="L90" s="568"/>
      <c r="M90" s="568"/>
      <c r="N90" s="568"/>
      <c r="O90" s="568"/>
    </row>
    <row r="91" spans="1:15" ht="15.75" customHeight="1">
      <c r="A91" s="12" t="s">
        <v>41</v>
      </c>
      <c r="B91" s="498">
        <f>(B92-B90)/B90</f>
        <v>2.3907666941467436E-2</v>
      </c>
      <c r="C91" s="502">
        <f t="shared" ref="C91:E91" si="80">(C92-C90)/C90</f>
        <v>1.8518518518518517E-2</v>
      </c>
      <c r="D91" s="502">
        <f t="shared" si="80"/>
        <v>6.3241106719367585E-2</v>
      </c>
      <c r="E91" s="502">
        <f t="shared" si="80"/>
        <v>7.7323420074349447E-2</v>
      </c>
      <c r="F91" s="569">
        <v>0.12</v>
      </c>
      <c r="G91" s="569">
        <v>0.11</v>
      </c>
      <c r="H91" s="569">
        <v>0.1</v>
      </c>
      <c r="I91" s="569">
        <v>0.09</v>
      </c>
      <c r="J91" s="569">
        <v>0.08</v>
      </c>
    </row>
    <row r="92" spans="1:15" ht="15.75" customHeight="1">
      <c r="A92" s="12" t="s">
        <v>42</v>
      </c>
      <c r="B92" s="34">
        <f>'2025 Segments'!F178</f>
        <v>1242</v>
      </c>
      <c r="C92" s="34">
        <f>'2025 Segments'!G178</f>
        <v>1265</v>
      </c>
      <c r="D92" s="34">
        <f>'2025 Segments'!H178</f>
        <v>1345</v>
      </c>
      <c r="E92" s="34">
        <f>'2025 Segments'!I178</f>
        <v>1449</v>
      </c>
      <c r="F92" s="38">
        <f t="shared" ref="F92:I92" si="81">F90*(1+F91)</f>
        <v>1622.88</v>
      </c>
      <c r="G92" s="38">
        <f t="shared" si="81"/>
        <v>1801.3968000000002</v>
      </c>
      <c r="H92" s="38">
        <f t="shared" si="81"/>
        <v>1981.5364800000004</v>
      </c>
      <c r="I92" s="38">
        <f t="shared" si="81"/>
        <v>2159.8747632000004</v>
      </c>
      <c r="J92" s="38">
        <f t="shared" ref="J92" si="82">J90*(1+J91)</f>
        <v>2332.6647442560006</v>
      </c>
    </row>
    <row r="93" spans="1:15" ht="15.75" customHeight="1">
      <c r="A93" s="12" t="s">
        <v>43</v>
      </c>
      <c r="B93" s="499">
        <f>AVERAGE(B90,B92)</f>
        <v>1227.5</v>
      </c>
      <c r="C93" s="39">
        <f t="shared" ref="C93:I93" si="83">AVERAGE(C90,C92)</f>
        <v>1253.5</v>
      </c>
      <c r="D93" s="39">
        <f t="shared" si="83"/>
        <v>1305</v>
      </c>
      <c r="E93" s="39">
        <f t="shared" si="83"/>
        <v>1397</v>
      </c>
      <c r="F93" s="39">
        <f t="shared" si="83"/>
        <v>1535.94</v>
      </c>
      <c r="G93" s="39">
        <f t="shared" si="83"/>
        <v>1712.1384000000003</v>
      </c>
      <c r="H93" s="39">
        <f t="shared" si="83"/>
        <v>1891.4666400000003</v>
      </c>
      <c r="I93" s="39">
        <f t="shared" si="83"/>
        <v>2070.7056216000005</v>
      </c>
      <c r="J93" s="39">
        <f t="shared" ref="J93" si="84">AVERAGE(J90,J92)</f>
        <v>2246.2697537280005</v>
      </c>
    </row>
    <row r="94" spans="1:15" ht="15.75" customHeight="1">
      <c r="A94" s="12"/>
      <c r="B94" s="33"/>
      <c r="C94" s="33"/>
      <c r="D94" s="33"/>
      <c r="E94" s="40"/>
      <c r="F94" s="40"/>
      <c r="G94" s="40"/>
      <c r="H94" s="40"/>
      <c r="I94" s="40"/>
      <c r="J94" s="40"/>
    </row>
    <row r="95" spans="1:15" ht="15.75" customHeight="1">
      <c r="A95" s="41" t="s">
        <v>30</v>
      </c>
      <c r="B95" s="37">
        <f>'2025 Segments'!F149/100</f>
        <v>0</v>
      </c>
      <c r="C95" s="37">
        <f>'2025 Segments'!G149/100</f>
        <v>3.7999999999999999E-2</v>
      </c>
      <c r="D95" s="37">
        <f>'2025 Segments'!H149/100</f>
        <v>-1.1000000000000001E-2</v>
      </c>
      <c r="E95" s="37">
        <f>'2025 Segments'!I149/100</f>
        <v>1.1000000000000001E-2</v>
      </c>
      <c r="F95" s="501">
        <v>0.02</v>
      </c>
      <c r="G95" s="501">
        <v>0.03</v>
      </c>
      <c r="H95" s="501">
        <v>0.03</v>
      </c>
      <c r="I95" s="501">
        <v>0.03</v>
      </c>
      <c r="J95" s="501">
        <v>0.03</v>
      </c>
    </row>
    <row r="96" spans="1:15" ht="15.75" customHeight="1">
      <c r="A96" s="41"/>
      <c r="B96" s="33"/>
      <c r="C96" s="33"/>
      <c r="D96" s="33"/>
      <c r="E96" s="40"/>
      <c r="F96" s="40"/>
      <c r="G96" s="40"/>
      <c r="H96" s="40"/>
      <c r="I96" s="40"/>
      <c r="J96" s="40"/>
    </row>
    <row r="97" spans="1:14" ht="15.75" customHeight="1">
      <c r="A97" s="41" t="s">
        <v>31</v>
      </c>
      <c r="B97" s="34">
        <f>'2025 Segments'!F219</f>
        <v>1154</v>
      </c>
      <c r="C97" s="34">
        <f>'2025 Segments'!G219</f>
        <v>1194</v>
      </c>
      <c r="D97" s="34">
        <f>'2025 Segments'!H219</f>
        <v>1233</v>
      </c>
      <c r="E97" s="34">
        <f>'2025 Segments'!I219</f>
        <v>1337</v>
      </c>
      <c r="F97" s="38">
        <f t="shared" ref="F97:I97" si="85">(F93*F100)</f>
        <v>1499.3720942018613</v>
      </c>
      <c r="G97" s="38">
        <f t="shared" si="85"/>
        <v>1721.5168004756481</v>
      </c>
      <c r="H97" s="38">
        <f t="shared" si="85"/>
        <v>1958.882147756397</v>
      </c>
      <c r="I97" s="38">
        <f t="shared" si="85"/>
        <v>2208.8448378203411</v>
      </c>
      <c r="J97" s="38">
        <f t="shared" ref="J97" si="86">(J93*J100)</f>
        <v>2468.004692246634</v>
      </c>
    </row>
    <row r="98" spans="1:14" ht="15.75" customHeight="1">
      <c r="A98" s="41" t="s">
        <v>32</v>
      </c>
      <c r="B98" s="497">
        <f>'2025 Segments'!F241/100</f>
        <v>0</v>
      </c>
      <c r="C98" s="497">
        <f>'2025 Segments'!G241/100</f>
        <v>7.0999999999999994E-2</v>
      </c>
      <c r="D98" s="497">
        <f>'2025 Segments'!H241/100</f>
        <v>2.7000000000000003E-2</v>
      </c>
      <c r="E98" s="497">
        <f>'2025 Segments'!I241/100</f>
        <v>8.5999999999999993E-2</v>
      </c>
      <c r="F98" s="36">
        <f t="shared" ref="F98:I98" si="87">F91+F95</f>
        <v>0.13999999999999999</v>
      </c>
      <c r="G98" s="36">
        <f t="shared" si="87"/>
        <v>0.14000000000000001</v>
      </c>
      <c r="H98" s="36">
        <f t="shared" si="87"/>
        <v>0.13</v>
      </c>
      <c r="I98" s="36">
        <f t="shared" si="87"/>
        <v>0.12</v>
      </c>
      <c r="J98" s="36">
        <f t="shared" ref="J98" si="88">J91+J95</f>
        <v>0.11</v>
      </c>
    </row>
    <row r="99" spans="1:14" ht="15.75" customHeight="1">
      <c r="A99" s="12"/>
      <c r="B99" s="48"/>
      <c r="C99" s="48"/>
      <c r="D99" s="48"/>
      <c r="E99" s="40"/>
      <c r="F99" s="40"/>
      <c r="G99" s="40"/>
      <c r="H99" s="40"/>
      <c r="I99" s="40"/>
      <c r="J99" s="40"/>
    </row>
    <row r="100" spans="1:14" ht="15.75" customHeight="1">
      <c r="A100" s="12" t="s">
        <v>33</v>
      </c>
      <c r="B100" s="500">
        <f>B97/B93</f>
        <v>0.94012219959266807</v>
      </c>
      <c r="C100" s="500">
        <f t="shared" ref="C100:E100" si="89">C97/C93</f>
        <v>0.9525329078579976</v>
      </c>
      <c r="D100" s="500">
        <f t="shared" si="89"/>
        <v>0.94482758620689655</v>
      </c>
      <c r="E100" s="500">
        <f t="shared" si="89"/>
        <v>0.95705082319255552</v>
      </c>
      <c r="F100" s="43">
        <f t="shared" ref="F100:J100" si="90">E100*(1+F95)</f>
        <v>0.97619183965640666</v>
      </c>
      <c r="G100" s="43">
        <f t="shared" si="90"/>
        <v>1.0054775948460988</v>
      </c>
      <c r="H100" s="43">
        <f t="shared" si="90"/>
        <v>1.0356419226914817</v>
      </c>
      <c r="I100" s="43">
        <f t="shared" si="90"/>
        <v>1.0667111803722262</v>
      </c>
      <c r="J100" s="43">
        <f t="shared" si="90"/>
        <v>1.098712515783393</v>
      </c>
    </row>
    <row r="101" spans="1:14" ht="15.75" customHeight="1">
      <c r="A101" s="12"/>
      <c r="B101" s="33"/>
      <c r="C101" s="33"/>
      <c r="D101" s="33"/>
      <c r="E101" s="40"/>
      <c r="F101" s="40"/>
      <c r="G101" s="40"/>
      <c r="H101" s="40"/>
      <c r="I101" s="40"/>
    </row>
    <row r="102" spans="1:14" ht="15.75" customHeight="1">
      <c r="A102" s="41" t="s">
        <v>34</v>
      </c>
      <c r="B102" s="33"/>
      <c r="C102" s="33"/>
      <c r="D102" s="37"/>
      <c r="E102" s="37"/>
      <c r="F102" s="37"/>
      <c r="G102" s="37"/>
      <c r="H102" s="37"/>
      <c r="I102" s="37"/>
    </row>
    <row r="103" spans="1:14" ht="15.75" customHeight="1">
      <c r="A103" s="41" t="s">
        <v>35</v>
      </c>
      <c r="B103" s="35">
        <f>'2025 Segments'!F36/'2025 Segments'!F219</f>
        <v>1.1265164644714038E-2</v>
      </c>
      <c r="C103" s="35">
        <f>'2025 Segments'!G36/'2025 Segments'!G219</f>
        <v>4.0201005025125629E-2</v>
      </c>
      <c r="D103" s="35">
        <f>'2025 Segments'!H36/'2025 Segments'!H219</f>
        <v>5.5150040551500405E-2</v>
      </c>
      <c r="E103" s="35">
        <f>'2025 Segments'!I36/'2025 Segments'!I219</f>
        <v>5.6095736724008978E-2</v>
      </c>
      <c r="F103" s="37">
        <f>$E$103</f>
        <v>5.6095736724008978E-2</v>
      </c>
      <c r="G103" s="37">
        <f t="shared" ref="G103:J103" si="91">$E$103</f>
        <v>5.6095736724008978E-2</v>
      </c>
      <c r="H103" s="37">
        <f t="shared" si="91"/>
        <v>5.6095736724008978E-2</v>
      </c>
      <c r="I103" s="37">
        <f t="shared" si="91"/>
        <v>5.6095736724008978E-2</v>
      </c>
      <c r="J103" s="37">
        <f t="shared" si="91"/>
        <v>5.6095736724008978E-2</v>
      </c>
    </row>
    <row r="104" spans="1:14" ht="15.75" customHeight="1">
      <c r="A104" s="41" t="s">
        <v>36</v>
      </c>
      <c r="B104" s="35">
        <f>'2025 Segments'!F38/'2025 Segments'!F219</f>
        <v>7.3656845753899483E-2</v>
      </c>
      <c r="C104" s="35">
        <f>'2025 Segments'!G38/'2025 Segments'!G219</f>
        <v>8.2914572864321606E-2</v>
      </c>
      <c r="D104" s="35">
        <f>'2025 Segments'!H38/'2025 Segments'!H219</f>
        <v>8.5158150851581502E-2</v>
      </c>
      <c r="E104" s="35">
        <f>'2025 Segments'!I38/'2025 Segments'!I219</f>
        <v>8.4517576664173519E-2</v>
      </c>
      <c r="F104" s="37">
        <f>$E$104</f>
        <v>8.4517576664173519E-2</v>
      </c>
      <c r="G104" s="37">
        <f t="shared" ref="G104:J104" si="92">$E$104</f>
        <v>8.4517576664173519E-2</v>
      </c>
      <c r="H104" s="37">
        <f t="shared" si="92"/>
        <v>8.4517576664173519E-2</v>
      </c>
      <c r="I104" s="37">
        <f t="shared" si="92"/>
        <v>8.4517576664173519E-2</v>
      </c>
      <c r="J104" s="37">
        <f t="shared" si="92"/>
        <v>8.4517576664173519E-2</v>
      </c>
    </row>
    <row r="105" spans="1:14" ht="15.75" customHeight="1">
      <c r="A105" s="41" t="s">
        <v>38</v>
      </c>
      <c r="B105" s="35">
        <f>'2025 Segments'!F34/'2025 Segments'!F219</f>
        <v>3.4662045060658578E-2</v>
      </c>
      <c r="C105" s="35">
        <f>'2025 Segments'!G34/'2025 Segments'!G219</f>
        <v>3.2663316582914576E-2</v>
      </c>
      <c r="D105" s="35">
        <f>'2025 Segments'!H34/'2025 Segments'!H219</f>
        <v>3.3252230332522302E-2</v>
      </c>
      <c r="E105" s="35">
        <f>'2025 Segments'!I34/'2025 Segments'!I219</f>
        <v>3.3657442034405384E-2</v>
      </c>
      <c r="F105" s="37">
        <f>$E$105</f>
        <v>3.3657442034405384E-2</v>
      </c>
      <c r="G105" s="37">
        <f t="shared" ref="G105:J105" si="93">$E$105</f>
        <v>3.3657442034405384E-2</v>
      </c>
      <c r="H105" s="37">
        <f t="shared" si="93"/>
        <v>3.3657442034405384E-2</v>
      </c>
      <c r="I105" s="37">
        <f t="shared" si="93"/>
        <v>3.3657442034405384E-2</v>
      </c>
      <c r="J105" s="37">
        <f t="shared" si="93"/>
        <v>3.3657442034405384E-2</v>
      </c>
    </row>
    <row r="106" spans="1:14" ht="15.75" customHeight="1">
      <c r="A106" s="12"/>
      <c r="B106" s="33"/>
      <c r="C106" s="33"/>
      <c r="D106" s="33"/>
      <c r="E106" s="40"/>
      <c r="F106" s="40"/>
      <c r="G106" s="40"/>
      <c r="H106" s="40"/>
      <c r="I106" s="40"/>
    </row>
    <row r="107" spans="1:14" ht="15.75" customHeight="1">
      <c r="A107" s="9" t="s">
        <v>46</v>
      </c>
      <c r="B107" s="46"/>
      <c r="C107" s="46"/>
      <c r="D107" s="46"/>
      <c r="E107" s="47"/>
      <c r="F107" s="47"/>
      <c r="G107" s="47"/>
      <c r="H107" s="47"/>
      <c r="I107" s="47"/>
      <c r="J107" s="47"/>
    </row>
    <row r="108" spans="1:14" ht="15.75" customHeight="1">
      <c r="A108" s="12" t="s">
        <v>40</v>
      </c>
      <c r="B108" s="34">
        <f>'2025 Segments'!E180</f>
        <v>13208</v>
      </c>
      <c r="C108" s="34">
        <f>B110</f>
        <v>13517</v>
      </c>
      <c r="D108" s="34">
        <f t="shared" ref="D108:I108" si="94">C110</f>
        <v>14742</v>
      </c>
      <c r="E108" s="34">
        <f t="shared" si="94"/>
        <v>15639</v>
      </c>
      <c r="F108" s="34">
        <f t="shared" si="94"/>
        <v>16403</v>
      </c>
      <c r="G108" s="34">
        <f t="shared" si="94"/>
        <v>17551.210000000003</v>
      </c>
      <c r="H108" s="34">
        <f t="shared" si="94"/>
        <v>18604.282600000002</v>
      </c>
      <c r="I108" s="34">
        <f t="shared" si="94"/>
        <v>19720.539556000003</v>
      </c>
      <c r="J108" s="34">
        <f t="shared" ref="J108" si="95">I110</f>
        <v>20706.566533800004</v>
      </c>
      <c r="L108" s="567"/>
      <c r="M108" s="567"/>
      <c r="N108" s="567"/>
    </row>
    <row r="109" spans="1:14" ht="15.75" customHeight="1">
      <c r="A109" s="12" t="s">
        <v>41</v>
      </c>
      <c r="B109" s="498">
        <f>(B110-B108)/B108</f>
        <v>2.3394912174439734E-2</v>
      </c>
      <c r="C109" s="502">
        <f t="shared" ref="C109:E109" si="96">(C110-C108)/C108</f>
        <v>9.0626618332470224E-2</v>
      </c>
      <c r="D109" s="502">
        <f t="shared" si="96"/>
        <v>6.0846560846560843E-2</v>
      </c>
      <c r="E109" s="502">
        <f t="shared" si="96"/>
        <v>4.88522284033506E-2</v>
      </c>
      <c r="F109" s="569">
        <v>7.0000000000000007E-2</v>
      </c>
      <c r="G109" s="569">
        <v>0.06</v>
      </c>
      <c r="H109" s="569">
        <v>0.06</v>
      </c>
      <c r="I109" s="569">
        <v>0.05</v>
      </c>
      <c r="J109" s="569">
        <v>0.05</v>
      </c>
    </row>
    <row r="110" spans="1:14" ht="15.75" customHeight="1">
      <c r="A110" s="12" t="s">
        <v>42</v>
      </c>
      <c r="B110" s="34">
        <f>'2025 Segments'!F180</f>
        <v>13517</v>
      </c>
      <c r="C110" s="34">
        <f>'2025 Segments'!G180</f>
        <v>14742</v>
      </c>
      <c r="D110" s="34">
        <f>'2025 Segments'!H180</f>
        <v>15639</v>
      </c>
      <c r="E110" s="34">
        <f>'2025 Segments'!I180</f>
        <v>16403</v>
      </c>
      <c r="F110" s="38">
        <f t="shared" ref="F110:I110" si="97">F108*(1+F109)</f>
        <v>17551.210000000003</v>
      </c>
      <c r="G110" s="38">
        <f t="shared" si="97"/>
        <v>18604.282600000002</v>
      </c>
      <c r="H110" s="38">
        <f t="shared" si="97"/>
        <v>19720.539556000003</v>
      </c>
      <c r="I110" s="38">
        <f t="shared" si="97"/>
        <v>20706.566533800004</v>
      </c>
      <c r="J110" s="38">
        <f t="shared" ref="J110" si="98">J108*(1+J109)</f>
        <v>21741.894860490003</v>
      </c>
    </row>
    <row r="111" spans="1:14" ht="15.75" customHeight="1">
      <c r="A111" s="12" t="s">
        <v>43</v>
      </c>
      <c r="B111" s="499">
        <f>AVERAGE(B108,B110)</f>
        <v>13362.5</v>
      </c>
      <c r="C111" s="39">
        <f t="shared" ref="C111:I111" si="99">AVERAGE(C108,C110)</f>
        <v>14129.5</v>
      </c>
      <c r="D111" s="39">
        <f t="shared" si="99"/>
        <v>15190.5</v>
      </c>
      <c r="E111" s="39">
        <f t="shared" si="99"/>
        <v>16021</v>
      </c>
      <c r="F111" s="39">
        <f t="shared" si="99"/>
        <v>16977.105000000003</v>
      </c>
      <c r="G111" s="39">
        <f t="shared" si="99"/>
        <v>18077.746300000003</v>
      </c>
      <c r="H111" s="39">
        <f t="shared" si="99"/>
        <v>19162.411078000005</v>
      </c>
      <c r="I111" s="39">
        <f t="shared" si="99"/>
        <v>20213.553044900003</v>
      </c>
      <c r="J111" s="39">
        <f t="shared" ref="J111" si="100">AVERAGE(J108,J110)</f>
        <v>21224.230697145002</v>
      </c>
    </row>
    <row r="112" spans="1:14" ht="15.75" customHeight="1">
      <c r="A112" s="12"/>
      <c r="B112" s="33"/>
      <c r="C112" s="33"/>
      <c r="D112" s="33"/>
      <c r="E112" s="40"/>
      <c r="F112" s="40"/>
      <c r="G112" s="40"/>
      <c r="H112" s="40"/>
      <c r="I112" s="40"/>
      <c r="J112" s="40"/>
    </row>
    <row r="113" spans="1:14" ht="15.75" customHeight="1">
      <c r="A113" s="41" t="s">
        <v>30</v>
      </c>
      <c r="B113" s="37">
        <f>'2025 Segments'!F151/100</f>
        <v>0.154</v>
      </c>
      <c r="C113" s="37">
        <f>'2025 Segments'!G151/100</f>
        <v>0.09</v>
      </c>
      <c r="D113" s="37">
        <f>'2025 Segments'!H151/100</f>
        <v>3.3000000000000002E-2</v>
      </c>
      <c r="E113" s="37">
        <f>'2025 Segments'!I151/100</f>
        <v>4.9000000000000002E-2</v>
      </c>
      <c r="F113" s="501">
        <v>0.06</v>
      </c>
      <c r="G113" s="501">
        <v>0.06</v>
      </c>
      <c r="H113" s="501">
        <v>0.05</v>
      </c>
      <c r="I113" s="501">
        <v>0.04</v>
      </c>
      <c r="J113" s="501">
        <v>0.04</v>
      </c>
    </row>
    <row r="114" spans="1:14" ht="15.75" customHeight="1">
      <c r="A114" s="41"/>
      <c r="B114" s="33"/>
      <c r="C114" s="33"/>
      <c r="D114" s="33"/>
      <c r="E114" s="40"/>
      <c r="F114" s="40"/>
      <c r="G114" s="40"/>
      <c r="H114" s="40"/>
      <c r="I114" s="40"/>
      <c r="J114" s="40"/>
    </row>
    <row r="115" spans="1:14" ht="15.75" customHeight="1">
      <c r="A115" s="41" t="s">
        <v>31</v>
      </c>
      <c r="B115" s="34">
        <f>'2025 Segments'!F223</f>
        <v>14700</v>
      </c>
      <c r="C115" s="34">
        <f>'2025 Segments'!G223</f>
        <v>17087</v>
      </c>
      <c r="D115" s="34">
        <f>'2025 Segments'!H223</f>
        <v>18156</v>
      </c>
      <c r="E115" s="34">
        <f>'2025 Segments'!I223</f>
        <v>20199</v>
      </c>
      <c r="F115" s="38">
        <f t="shared" ref="F115:I115" si="101">(F111*F118)</f>
        <v>22688.707104968486</v>
      </c>
      <c r="G115" s="38">
        <f t="shared" si="101"/>
        <v>25609.215020684944</v>
      </c>
      <c r="H115" s="38">
        <f t="shared" si="101"/>
        <v>28503.056318022343</v>
      </c>
      <c r="I115" s="38">
        <f t="shared" si="101"/>
        <v>31269.236424381095</v>
      </c>
      <c r="J115" s="38">
        <f t="shared" ref="J115" si="102">(J111*J118)</f>
        <v>34146.006175424154</v>
      </c>
    </row>
    <row r="116" spans="1:14" ht="15.75" customHeight="1">
      <c r="A116" s="41" t="s">
        <v>32</v>
      </c>
      <c r="B116" s="42">
        <f>'2025 Segments'!F243/100</f>
        <v>0.25600000000000001</v>
      </c>
      <c r="C116" s="42">
        <f>'2025 Segments'!G243/100</f>
        <v>0.17600000000000002</v>
      </c>
      <c r="D116" s="42">
        <f>'2025 Segments'!H243/100</f>
        <v>0.1</v>
      </c>
      <c r="E116" s="42">
        <f>'2025 Segments'!I243/100</f>
        <v>0.107</v>
      </c>
      <c r="F116" s="36">
        <f t="shared" ref="F116:I116" si="103">F109+F113</f>
        <v>0.13</v>
      </c>
      <c r="G116" s="36">
        <f t="shared" si="103"/>
        <v>0.12</v>
      </c>
      <c r="H116" s="36">
        <f t="shared" si="103"/>
        <v>0.11</v>
      </c>
      <c r="I116" s="36">
        <f t="shared" si="103"/>
        <v>0.09</v>
      </c>
      <c r="J116" s="36">
        <f t="shared" ref="J116" si="104">J109+J113</f>
        <v>0.09</v>
      </c>
    </row>
    <row r="117" spans="1:14" ht="15.75" customHeight="1">
      <c r="A117" s="12"/>
      <c r="B117" s="48"/>
      <c r="C117" s="48"/>
      <c r="D117" s="48"/>
      <c r="E117" s="40"/>
      <c r="F117" s="40"/>
      <c r="G117" s="40"/>
      <c r="H117" s="40"/>
      <c r="I117" s="40"/>
      <c r="J117" s="40"/>
    </row>
    <row r="118" spans="1:14" ht="15" customHeight="1">
      <c r="A118" s="12" t="s">
        <v>33</v>
      </c>
      <c r="B118" s="500">
        <f>B115/B111</f>
        <v>1.1000935453695042</v>
      </c>
      <c r="C118" s="500">
        <f t="shared" ref="C118:E118" si="105">C115/C111</f>
        <v>1.2093138469160267</v>
      </c>
      <c r="D118" s="500">
        <f t="shared" si="105"/>
        <v>1.1952206971462427</v>
      </c>
      <c r="E118" s="500">
        <f t="shared" si="105"/>
        <v>1.2607827226764872</v>
      </c>
      <c r="F118" s="43">
        <f t="shared" ref="F118:J118" si="106">E118*(1+F113)</f>
        <v>1.3364296860370766</v>
      </c>
      <c r="G118" s="43">
        <f t="shared" si="106"/>
        <v>1.4166154671993012</v>
      </c>
      <c r="H118" s="43">
        <f t="shared" si="106"/>
        <v>1.4874462405592663</v>
      </c>
      <c r="I118" s="43">
        <f t="shared" si="106"/>
        <v>1.5469440901816371</v>
      </c>
      <c r="J118" s="43">
        <f t="shared" si="106"/>
        <v>1.6088218537889027</v>
      </c>
    </row>
    <row r="119" spans="1:14" ht="15.75" customHeight="1">
      <c r="A119" s="12"/>
      <c r="B119" s="33"/>
      <c r="C119" s="33"/>
      <c r="D119" s="33"/>
      <c r="E119" s="40"/>
      <c r="F119" s="40"/>
      <c r="G119" s="40"/>
      <c r="H119" s="40"/>
      <c r="I119" s="40"/>
    </row>
    <row r="120" spans="1:14" ht="15.75" customHeight="1">
      <c r="A120" s="41" t="s">
        <v>34</v>
      </c>
      <c r="B120" s="33"/>
      <c r="C120" s="33"/>
      <c r="D120" s="37"/>
      <c r="E120" s="37"/>
      <c r="F120" s="37"/>
      <c r="G120" s="37"/>
      <c r="H120" s="37"/>
      <c r="I120" s="37"/>
    </row>
    <row r="121" spans="1:14" ht="15.75" customHeight="1">
      <c r="A121" s="41" t="s">
        <v>35</v>
      </c>
      <c r="B121" s="35">
        <f>'2025 Segments'!F44/'2025 Segments'!F223</f>
        <v>3.4693877551020408E-3</v>
      </c>
      <c r="C121" s="35">
        <f>'2025 Segments'!G44/'2025 Segments'!G223</f>
        <v>4.0966816878328554E-3</v>
      </c>
      <c r="D121" s="35">
        <f>'2025 Segments'!H44/'2025 Segments'!H223</f>
        <v>4.5164133068957921E-3</v>
      </c>
      <c r="E121" s="35">
        <f>'2025 Segments'!I44/'2025 Segments'!I223</f>
        <v>4.059606911233229E-3</v>
      </c>
      <c r="F121" s="37">
        <f>$E$121</f>
        <v>4.059606911233229E-3</v>
      </c>
      <c r="G121" s="37">
        <f t="shared" ref="G121:J121" si="107">$E$121</f>
        <v>4.059606911233229E-3</v>
      </c>
      <c r="H121" s="37">
        <f t="shared" si="107"/>
        <v>4.059606911233229E-3</v>
      </c>
      <c r="I121" s="37">
        <f t="shared" si="107"/>
        <v>4.059606911233229E-3</v>
      </c>
      <c r="J121" s="37">
        <f t="shared" si="107"/>
        <v>4.059606911233229E-3</v>
      </c>
    </row>
    <row r="122" spans="1:14" ht="15.75" customHeight="1">
      <c r="A122" s="41" t="s">
        <v>36</v>
      </c>
      <c r="B122" s="35">
        <f>'2025 Segments'!F42/'2025 Segments'!F223</f>
        <v>4.7551020408163266E-2</v>
      </c>
      <c r="C122" s="35">
        <f>'2025 Segments'!G42/'2025 Segments'!G223</f>
        <v>4.7053315385965938E-2</v>
      </c>
      <c r="D122" s="35">
        <f>'2025 Segments'!H42/'2025 Segments'!H223</f>
        <v>4.6981714033928181E-2</v>
      </c>
      <c r="E122" s="35">
        <f>'2025 Segments'!I42/'2025 Segments'!I223</f>
        <v>4.5348779642556562E-2</v>
      </c>
      <c r="F122" s="37">
        <f>$E$122</f>
        <v>4.5348779642556562E-2</v>
      </c>
      <c r="G122" s="37">
        <f t="shared" ref="G122:J122" si="108">$E$122</f>
        <v>4.5348779642556562E-2</v>
      </c>
      <c r="H122" s="37">
        <f t="shared" si="108"/>
        <v>4.5348779642556562E-2</v>
      </c>
      <c r="I122" s="37">
        <f t="shared" si="108"/>
        <v>4.5348779642556562E-2</v>
      </c>
      <c r="J122" s="37">
        <f t="shared" si="108"/>
        <v>4.5348779642556562E-2</v>
      </c>
    </row>
    <row r="123" spans="1:14" ht="15.75" customHeight="1">
      <c r="A123" s="49"/>
      <c r="B123" s="33"/>
      <c r="C123" s="33"/>
      <c r="D123" s="33"/>
      <c r="E123" s="40"/>
      <c r="F123" s="40"/>
      <c r="G123" s="40"/>
      <c r="H123" s="40"/>
      <c r="I123" s="40"/>
    </row>
    <row r="124" spans="1:14" ht="15.75" customHeight="1">
      <c r="A124" s="9" t="s">
        <v>47</v>
      </c>
      <c r="B124" s="46"/>
      <c r="C124" s="46"/>
      <c r="D124" s="46"/>
      <c r="E124" s="47"/>
      <c r="F124" s="47"/>
      <c r="G124" s="47"/>
      <c r="H124" s="47"/>
      <c r="I124" s="47"/>
      <c r="J124" s="47"/>
    </row>
    <row r="125" spans="1:14" ht="15.75" customHeight="1">
      <c r="A125" s="12" t="s">
        <v>48</v>
      </c>
      <c r="B125" s="13"/>
      <c r="C125" s="13"/>
      <c r="D125" s="16">
        <v>1036</v>
      </c>
      <c r="E125" s="16">
        <f t="shared" ref="E125:J125" si="109">D127</f>
        <v>1036</v>
      </c>
      <c r="F125" s="16">
        <f t="shared" si="109"/>
        <v>1087</v>
      </c>
      <c r="G125" s="16">
        <f t="shared" si="109"/>
        <v>873</v>
      </c>
      <c r="H125" s="16">
        <f t="shared" si="109"/>
        <v>659</v>
      </c>
      <c r="I125" s="16">
        <f t="shared" si="109"/>
        <v>445</v>
      </c>
      <c r="J125" s="16">
        <f t="shared" si="109"/>
        <v>231</v>
      </c>
    </row>
    <row r="126" spans="1:14" ht="15.75" customHeight="1">
      <c r="A126" s="12" t="s">
        <v>49</v>
      </c>
      <c r="B126" s="13"/>
      <c r="C126" s="50"/>
      <c r="D126" s="16">
        <v>0</v>
      </c>
      <c r="E126" s="16">
        <v>51</v>
      </c>
      <c r="F126" s="51">
        <v>-214</v>
      </c>
      <c r="G126" s="51">
        <v>-214</v>
      </c>
      <c r="H126" s="51">
        <v>-214</v>
      </c>
      <c r="I126" s="51">
        <v>-214</v>
      </c>
      <c r="J126" s="503">
        <v>-231</v>
      </c>
    </row>
    <row r="127" spans="1:14" ht="15.75" customHeight="1">
      <c r="A127" s="12" t="s">
        <v>50</v>
      </c>
      <c r="B127" s="13"/>
      <c r="C127" s="13"/>
      <c r="D127" s="52">
        <f>SUM(D125:D126)</f>
        <v>1036</v>
      </c>
      <c r="E127" s="52">
        <f t="shared" ref="E127:J127" si="110">SUM(E125:E126)</f>
        <v>1087</v>
      </c>
      <c r="F127" s="52">
        <f t="shared" si="110"/>
        <v>873</v>
      </c>
      <c r="G127" s="52">
        <f t="shared" si="110"/>
        <v>659</v>
      </c>
      <c r="H127" s="52">
        <f t="shared" si="110"/>
        <v>445</v>
      </c>
      <c r="I127" s="52">
        <f t="shared" si="110"/>
        <v>231</v>
      </c>
      <c r="J127" s="52">
        <f t="shared" si="110"/>
        <v>0</v>
      </c>
      <c r="M127" s="18"/>
    </row>
    <row r="128" spans="1:14" ht="15.75" customHeight="1">
      <c r="A128" s="12" t="s">
        <v>43</v>
      </c>
      <c r="B128" s="13"/>
      <c r="C128" s="13"/>
      <c r="D128" s="13">
        <f t="shared" ref="D128:J128" si="111">AVERAGE(D125,D127)</f>
        <v>1036</v>
      </c>
      <c r="E128" s="13">
        <f t="shared" si="111"/>
        <v>1061.5</v>
      </c>
      <c r="F128" s="13">
        <f t="shared" si="111"/>
        <v>980</v>
      </c>
      <c r="G128" s="13">
        <f t="shared" si="111"/>
        <v>766</v>
      </c>
      <c r="H128" s="13">
        <f t="shared" si="111"/>
        <v>552</v>
      </c>
      <c r="I128" s="13">
        <f t="shared" si="111"/>
        <v>338</v>
      </c>
      <c r="J128" s="13">
        <f t="shared" si="111"/>
        <v>115.5</v>
      </c>
      <c r="K128" s="50"/>
      <c r="L128" s="50"/>
      <c r="M128" s="50"/>
      <c r="N128" s="50"/>
    </row>
    <row r="129" spans="1:14" ht="15.75" customHeight="1">
      <c r="A129" s="12"/>
      <c r="B129" s="13"/>
      <c r="C129" s="13"/>
      <c r="D129" s="13"/>
      <c r="E129" s="13"/>
      <c r="F129" s="13"/>
      <c r="G129" s="13"/>
      <c r="H129" s="13"/>
      <c r="I129" s="13"/>
      <c r="M129" s="18"/>
    </row>
    <row r="130" spans="1:14" ht="15.75" customHeight="1">
      <c r="A130" s="12" t="s">
        <v>51</v>
      </c>
      <c r="B130" s="13"/>
      <c r="C130" s="53"/>
      <c r="D130" s="53"/>
      <c r="E130" s="53"/>
      <c r="F130" s="53"/>
      <c r="G130" s="53"/>
      <c r="H130" s="53"/>
      <c r="I130" s="53"/>
    </row>
    <row r="131" spans="1:14" ht="15.75" customHeight="1">
      <c r="A131" s="12" t="s">
        <v>40</v>
      </c>
      <c r="B131" s="13"/>
      <c r="C131" s="53"/>
      <c r="D131" s="16">
        <v>0</v>
      </c>
      <c r="E131" s="16">
        <f t="shared" ref="E131:J131" si="112">D133</f>
        <v>0</v>
      </c>
      <c r="F131" s="16">
        <f t="shared" si="112"/>
        <v>0</v>
      </c>
      <c r="G131" s="16">
        <f t="shared" si="112"/>
        <v>214</v>
      </c>
      <c r="H131" s="16">
        <f t="shared" si="112"/>
        <v>428</v>
      </c>
      <c r="I131" s="16">
        <f t="shared" si="112"/>
        <v>642</v>
      </c>
      <c r="J131" s="16">
        <f t="shared" si="112"/>
        <v>856</v>
      </c>
    </row>
    <row r="132" spans="1:14" ht="15.75" customHeight="1">
      <c r="A132" s="12" t="s">
        <v>41</v>
      </c>
      <c r="B132" s="13"/>
      <c r="C132" s="53"/>
      <c r="D132" s="16">
        <v>0</v>
      </c>
      <c r="E132" s="16">
        <v>0</v>
      </c>
      <c r="F132" s="16">
        <f t="shared" ref="F132:I132" si="113">-F126</f>
        <v>214</v>
      </c>
      <c r="G132" s="16">
        <f t="shared" si="113"/>
        <v>214</v>
      </c>
      <c r="H132" s="16">
        <f t="shared" si="113"/>
        <v>214</v>
      </c>
      <c r="I132" s="16">
        <f t="shared" si="113"/>
        <v>214</v>
      </c>
      <c r="J132" s="16">
        <f t="shared" ref="J132" si="114">-J126</f>
        <v>231</v>
      </c>
      <c r="K132" s="50"/>
    </row>
    <row r="133" spans="1:14" ht="15.75" customHeight="1">
      <c r="A133" s="12" t="s">
        <v>42</v>
      </c>
      <c r="B133" s="13"/>
      <c r="C133" s="53"/>
      <c r="D133" s="16">
        <f>D131+D132</f>
        <v>0</v>
      </c>
      <c r="E133" s="16">
        <v>0</v>
      </c>
      <c r="F133" s="16">
        <f t="shared" ref="F133:I133" si="115">SUM(F131:F132)</f>
        <v>214</v>
      </c>
      <c r="G133" s="16">
        <f t="shared" si="115"/>
        <v>428</v>
      </c>
      <c r="H133" s="16">
        <f t="shared" si="115"/>
        <v>642</v>
      </c>
      <c r="I133" s="16">
        <f t="shared" si="115"/>
        <v>856</v>
      </c>
      <c r="J133" s="16">
        <f t="shared" ref="J133" si="116">SUM(J131:J132)</f>
        <v>1087</v>
      </c>
    </row>
    <row r="134" spans="1:14" ht="15.75" customHeight="1">
      <c r="A134" s="12" t="s">
        <v>43</v>
      </c>
      <c r="B134" s="13"/>
      <c r="C134" s="53"/>
      <c r="D134" s="13">
        <f t="shared" ref="D134:I134" si="117">AVERAGE(D131,D133)</f>
        <v>0</v>
      </c>
      <c r="E134" s="13">
        <f t="shared" si="117"/>
        <v>0</v>
      </c>
      <c r="F134" s="13">
        <f t="shared" si="117"/>
        <v>107</v>
      </c>
      <c r="G134" s="13">
        <f t="shared" si="117"/>
        <v>321</v>
      </c>
      <c r="H134" s="13">
        <f t="shared" si="117"/>
        <v>535</v>
      </c>
      <c r="I134" s="13">
        <f t="shared" si="117"/>
        <v>749</v>
      </c>
      <c r="J134" s="13">
        <f t="shared" ref="J134" si="118">AVERAGE(J131,J133)</f>
        <v>971.5</v>
      </c>
      <c r="N134" s="54"/>
    </row>
    <row r="135" spans="1:14" ht="15.75" customHeight="1">
      <c r="A135" s="12"/>
      <c r="B135" s="13"/>
      <c r="C135" s="53"/>
      <c r="D135" s="53"/>
      <c r="E135" s="53"/>
      <c r="F135" s="53"/>
      <c r="G135" s="53"/>
      <c r="H135" s="53"/>
      <c r="I135" s="53"/>
    </row>
    <row r="136" spans="1:14" ht="15.75" customHeight="1">
      <c r="A136" s="12" t="s">
        <v>30</v>
      </c>
      <c r="B136" s="14"/>
      <c r="C136" s="14"/>
      <c r="D136" s="15">
        <v>4.0000000000000001E-3</v>
      </c>
      <c r="E136" s="15">
        <v>2.3E-2</v>
      </c>
      <c r="F136" s="504">
        <v>0.04</v>
      </c>
      <c r="G136" s="504">
        <v>0.04</v>
      </c>
      <c r="H136" s="504">
        <v>0.05</v>
      </c>
      <c r="I136" s="504">
        <v>0.04</v>
      </c>
      <c r="J136" s="504">
        <v>0.04</v>
      </c>
    </row>
    <row r="137" spans="1:14" ht="15.75" customHeight="1">
      <c r="A137" s="12"/>
      <c r="B137" s="13"/>
      <c r="C137" s="53"/>
      <c r="D137" s="53"/>
      <c r="E137" s="53"/>
      <c r="F137" s="53"/>
      <c r="G137" s="53"/>
      <c r="H137" s="53"/>
      <c r="I137" s="53"/>
    </row>
    <row r="138" spans="1:14" ht="15.75" customHeight="1">
      <c r="A138" s="41" t="s">
        <v>52</v>
      </c>
      <c r="B138" s="13"/>
      <c r="C138" s="53"/>
      <c r="D138" s="13">
        <f>'2025 Segments'!H46</f>
        <v>1116</v>
      </c>
      <c r="E138" s="13">
        <f>'2025 Segments'!I46</f>
        <v>1840</v>
      </c>
      <c r="F138" s="13">
        <f t="shared" ref="F138:I138" si="119">F128*F142</f>
        <v>1766.6773433820065</v>
      </c>
      <c r="G138" s="13">
        <f t="shared" si="119"/>
        <v>1436.1284069712672</v>
      </c>
      <c r="H138" s="13">
        <f t="shared" si="119"/>
        <v>1086.6579956665098</v>
      </c>
      <c r="I138" s="13">
        <f t="shared" si="119"/>
        <v>691.9964105737165</v>
      </c>
      <c r="J138" s="13">
        <f t="shared" ref="J138" si="120">J128*J142</f>
        <v>245.92487821927466</v>
      </c>
    </row>
    <row r="139" spans="1:14" ht="15.75" customHeight="1">
      <c r="A139" s="55" t="s">
        <v>53</v>
      </c>
      <c r="B139" s="10"/>
      <c r="C139" s="11"/>
      <c r="D139" s="10">
        <f t="shared" ref="D139:I139" si="121">D134*D142</f>
        <v>0</v>
      </c>
      <c r="E139" s="10">
        <f t="shared" si="121"/>
        <v>0</v>
      </c>
      <c r="F139" s="10">
        <f t="shared" si="121"/>
        <v>192.89232218558644</v>
      </c>
      <c r="G139" s="10">
        <f t="shared" si="121"/>
        <v>601.8240452190297</v>
      </c>
      <c r="H139" s="10">
        <f t="shared" si="121"/>
        <v>1053.1920791333021</v>
      </c>
      <c r="I139" s="10">
        <f t="shared" si="121"/>
        <v>1533.4476672180879</v>
      </c>
      <c r="J139" s="10">
        <f t="shared" ref="J139" si="122">J134*J142</f>
        <v>2068.5369626842021</v>
      </c>
      <c r="K139" s="13"/>
    </row>
    <row r="140" spans="1:14" ht="15.75" customHeight="1">
      <c r="A140" s="41" t="s">
        <v>54</v>
      </c>
      <c r="B140" s="13"/>
      <c r="C140" s="53"/>
      <c r="D140" s="13">
        <f t="shared" ref="D140:I140" si="123">SUM(D138:D139)</f>
        <v>1116</v>
      </c>
      <c r="E140" s="13">
        <f t="shared" si="123"/>
        <v>1840</v>
      </c>
      <c r="F140" s="13">
        <f t="shared" si="123"/>
        <v>1959.5696655675929</v>
      </c>
      <c r="G140" s="13">
        <f t="shared" si="123"/>
        <v>2037.9524521902968</v>
      </c>
      <c r="H140" s="13">
        <f t="shared" si="123"/>
        <v>2139.8500747998119</v>
      </c>
      <c r="I140" s="13">
        <f t="shared" si="123"/>
        <v>2225.4440777918044</v>
      </c>
      <c r="J140" s="13">
        <f t="shared" ref="J140" si="124">SUM(J138:J139)</f>
        <v>2314.4618409034765</v>
      </c>
      <c r="K140" s="13"/>
    </row>
    <row r="141" spans="1:14" ht="15.75" customHeight="1">
      <c r="A141" s="41"/>
      <c r="B141" s="13"/>
      <c r="C141" s="53"/>
      <c r="D141" s="13"/>
      <c r="E141" s="13"/>
      <c r="F141" s="13"/>
      <c r="G141" s="13"/>
      <c r="H141" s="13"/>
      <c r="I141" s="13"/>
      <c r="J141" s="13"/>
      <c r="K141" s="13"/>
    </row>
    <row r="142" spans="1:14" ht="15.75" customHeight="1">
      <c r="A142" s="12" t="s">
        <v>33</v>
      </c>
      <c r="B142" s="13"/>
      <c r="C142" s="53"/>
      <c r="D142" s="23">
        <f t="shared" ref="D142:E142" si="125">D138/D128</f>
        <v>1.0772200772200773</v>
      </c>
      <c r="E142" s="23">
        <f t="shared" si="125"/>
        <v>1.7333961375412152</v>
      </c>
      <c r="F142" s="23">
        <f t="shared" ref="F142:J142" si="126">E142*(1+F136)</f>
        <v>1.8027319830428639</v>
      </c>
      <c r="G142" s="23">
        <f t="shared" si="126"/>
        <v>1.8748412623645785</v>
      </c>
      <c r="H142" s="23">
        <f t="shared" si="126"/>
        <v>1.9685833254828076</v>
      </c>
      <c r="I142" s="23">
        <f t="shared" si="126"/>
        <v>2.0473266585021199</v>
      </c>
      <c r="J142" s="23">
        <f t="shared" si="126"/>
        <v>2.1292197248422049</v>
      </c>
    </row>
    <row r="143" spans="1:14" ht="15.75" customHeight="1">
      <c r="A143" s="12"/>
      <c r="B143" s="13"/>
      <c r="C143" s="53"/>
      <c r="D143" s="53"/>
      <c r="E143" s="53"/>
      <c r="F143" s="53"/>
      <c r="G143" s="53"/>
      <c r="H143" s="53"/>
      <c r="I143" s="53"/>
    </row>
    <row r="144" spans="1:14" ht="15.75" customHeight="1">
      <c r="A144" s="41" t="s">
        <v>34</v>
      </c>
      <c r="B144" s="13"/>
      <c r="C144" s="53"/>
      <c r="D144" s="53"/>
      <c r="E144" s="53"/>
      <c r="F144" s="53"/>
      <c r="G144" s="53"/>
      <c r="H144" s="53"/>
      <c r="I144" s="53"/>
    </row>
    <row r="145" spans="1:10" ht="15.75" customHeight="1">
      <c r="A145" s="41" t="s">
        <v>35</v>
      </c>
      <c r="B145" s="13"/>
      <c r="C145" s="53"/>
      <c r="D145" s="20">
        <f>'2025 Segments'!H391/'3 Statement Model'!D138</f>
        <v>4.3906810035842292E-2</v>
      </c>
      <c r="E145" s="20">
        <f>'2025 Segments'!I391/'3 Statement Model'!E138</f>
        <v>0.05</v>
      </c>
      <c r="F145" s="21">
        <f>$E$145</f>
        <v>0.05</v>
      </c>
      <c r="G145" s="21">
        <f t="shared" ref="G145:J145" si="127">$E$145</f>
        <v>0.05</v>
      </c>
      <c r="H145" s="21">
        <f t="shared" si="127"/>
        <v>0.05</v>
      </c>
      <c r="I145" s="21">
        <f t="shared" si="127"/>
        <v>0.05</v>
      </c>
      <c r="J145" s="21">
        <f t="shared" si="127"/>
        <v>0.05</v>
      </c>
    </row>
    <row r="146" spans="1:10" ht="15.75" customHeight="1">
      <c r="A146" s="41" t="s">
        <v>36</v>
      </c>
      <c r="B146" s="13"/>
      <c r="C146" s="53"/>
      <c r="D146" s="20"/>
      <c r="E146" s="21"/>
      <c r="F146" s="21">
        <v>4.53E-2</v>
      </c>
      <c r="G146" s="21">
        <v>4.53E-2</v>
      </c>
      <c r="H146" s="21">
        <v>4.53E-2</v>
      </c>
      <c r="I146" s="21">
        <v>4.53E-2</v>
      </c>
      <c r="J146" s="21">
        <v>4.53E-2</v>
      </c>
    </row>
    <row r="147" spans="1:10" ht="15.75" customHeight="1">
      <c r="A147" s="12"/>
      <c r="B147" s="13"/>
      <c r="C147" s="53"/>
      <c r="D147" s="53"/>
      <c r="E147" s="53"/>
      <c r="F147" s="53"/>
      <c r="G147" s="53"/>
      <c r="H147" s="53"/>
      <c r="I147" s="53"/>
    </row>
    <row r="148" spans="1:10" ht="25.5" customHeight="1">
      <c r="A148" s="7" t="s">
        <v>55</v>
      </c>
      <c r="B148" s="8"/>
      <c r="C148" s="8"/>
      <c r="D148" s="8"/>
      <c r="E148" s="8"/>
      <c r="F148" s="8"/>
      <c r="G148" s="8"/>
      <c r="H148" s="8"/>
      <c r="I148" s="8"/>
      <c r="J148" s="8"/>
    </row>
    <row r="149" spans="1:10" ht="15.75" customHeight="1">
      <c r="A149" s="57"/>
      <c r="B149" s="58"/>
      <c r="C149" s="58"/>
      <c r="D149" s="58"/>
      <c r="E149" s="58"/>
      <c r="F149" s="58"/>
      <c r="G149" s="58"/>
      <c r="H149" s="58"/>
      <c r="I149" s="58"/>
    </row>
    <row r="150" spans="1:10" ht="15.75" customHeight="1">
      <c r="A150" s="49" t="s">
        <v>25</v>
      </c>
      <c r="B150" s="53"/>
      <c r="C150" s="53"/>
      <c r="D150" s="53"/>
      <c r="E150" s="53"/>
      <c r="F150" s="53"/>
      <c r="G150" s="53"/>
      <c r="H150" s="53"/>
      <c r="I150" s="53"/>
    </row>
    <row r="151" spans="1:10" ht="15.75" customHeight="1">
      <c r="A151" s="29" t="s">
        <v>31</v>
      </c>
      <c r="B151" s="59">
        <f>B42</f>
        <v>6732</v>
      </c>
      <c r="C151" s="59">
        <f>C42</f>
        <v>7245</v>
      </c>
      <c r="D151" s="59">
        <f>D42</f>
        <v>7479</v>
      </c>
      <c r="E151" s="59">
        <f>E42</f>
        <v>7573</v>
      </c>
      <c r="F151" s="59">
        <f>F42</f>
        <v>8062.1327220135163</v>
      </c>
      <c r="G151" s="59">
        <f>G42</f>
        <v>8445.4065116180373</v>
      </c>
      <c r="H151" s="59">
        <f>H42</f>
        <v>8846.901137180359</v>
      </c>
      <c r="I151" s="59">
        <f>I42</f>
        <v>9267.4828172419111</v>
      </c>
      <c r="J151" s="59">
        <f>J42</f>
        <v>9708.0589503735901</v>
      </c>
    </row>
    <row r="152" spans="1:10" ht="15.75" customHeight="1">
      <c r="A152" s="12" t="s">
        <v>56</v>
      </c>
      <c r="B152" s="53"/>
      <c r="C152" s="53"/>
      <c r="D152" s="53"/>
      <c r="E152" s="60">
        <f>E$151*E48</f>
        <v>298</v>
      </c>
      <c r="F152" s="60">
        <f>F$151*F48</f>
        <v>317.24753085435469</v>
      </c>
      <c r="G152" s="60">
        <f>G$151*G48</f>
        <v>332.3294784711706</v>
      </c>
      <c r="H152" s="60">
        <f>H$151*H48</f>
        <v>348.12842187769007</v>
      </c>
      <c r="I152" s="60">
        <f>I$151*I48</f>
        <v>364.67844705375541</v>
      </c>
      <c r="J152" s="60">
        <f>J$151*J48</f>
        <v>382.01526042669087</v>
      </c>
    </row>
    <row r="153" spans="1:10" ht="15.75" customHeight="1">
      <c r="A153" s="12" t="s">
        <v>57</v>
      </c>
      <c r="B153" s="53"/>
      <c r="C153" s="53"/>
      <c r="D153" s="53"/>
      <c r="E153" s="60">
        <f>E$151*E49</f>
        <v>995</v>
      </c>
      <c r="F153" s="60">
        <f>F$151*F49</f>
        <v>1059.2660845640366</v>
      </c>
      <c r="G153" s="60">
        <f>G$151*G49</f>
        <v>1109.6235942242106</v>
      </c>
      <c r="H153" s="60">
        <f>H$151*H49</f>
        <v>1162.3750998936296</v>
      </c>
      <c r="I153" s="60">
        <f>I$151*I49</f>
        <v>1217.6344121425725</v>
      </c>
      <c r="J153" s="60">
        <f>J$151*J49</f>
        <v>1275.5207520958302</v>
      </c>
    </row>
    <row r="154" spans="1:10" ht="15.75" customHeight="1">
      <c r="A154" s="12" t="s">
        <v>58</v>
      </c>
      <c r="B154" s="53"/>
      <c r="C154" s="53"/>
      <c r="D154" s="53"/>
      <c r="E154" s="60">
        <f>E$151*E50</f>
        <v>2909</v>
      </c>
      <c r="F154" s="60">
        <f>F$151*F50</f>
        <v>3096.8894874339521</v>
      </c>
      <c r="G154" s="60">
        <f>G$151*G50</f>
        <v>3244.1156136665613</v>
      </c>
      <c r="H154" s="60">
        <f>H$151*H50</f>
        <v>3398.3408699402698</v>
      </c>
      <c r="I154" s="60">
        <f>I$151*I50</f>
        <v>3559.8979948972296</v>
      </c>
      <c r="J154" s="60">
        <f>J$151*J50</f>
        <v>3729.1355455746434</v>
      </c>
    </row>
    <row r="155" spans="1:10" ht="15.75" customHeight="1">
      <c r="A155" s="506" t="s">
        <v>59</v>
      </c>
      <c r="B155" s="507"/>
      <c r="C155" s="507"/>
      <c r="D155" s="507"/>
      <c r="E155" s="508">
        <f>E$151*E51</f>
        <v>46</v>
      </c>
      <c r="F155" s="508">
        <f>F$151*F51</f>
        <v>48.971095366779579</v>
      </c>
      <c r="G155" s="508">
        <f>G$151*G51</f>
        <v>51.299181240516269</v>
      </c>
      <c r="H155" s="508">
        <f>H$151*H51</f>
        <v>53.737944316690417</v>
      </c>
      <c r="I155" s="508">
        <f>I$151*I51</f>
        <v>56.292646189505867</v>
      </c>
      <c r="J155" s="508">
        <f>J$151*J51</f>
        <v>58.968798589354968</v>
      </c>
    </row>
    <row r="156" spans="1:10" ht="15.75" customHeight="1">
      <c r="A156" s="509" t="s">
        <v>54</v>
      </c>
      <c r="B156" s="510">
        <f>'2024 Segments'!J6</f>
        <v>3802</v>
      </c>
      <c r="C156" s="510">
        <f>'2024 Segments'!K6</f>
        <v>3972</v>
      </c>
      <c r="D156" s="510">
        <f>'2024 Segments'!L6</f>
        <v>4040</v>
      </c>
      <c r="E156" s="511">
        <f t="shared" ref="E156:I156" si="128">SUM(E152:E155)</f>
        <v>4248</v>
      </c>
      <c r="F156" s="511">
        <f t="shared" si="128"/>
        <v>4522.3741982191232</v>
      </c>
      <c r="G156" s="511">
        <f t="shared" si="128"/>
        <v>4737.3678676024592</v>
      </c>
      <c r="H156" s="511">
        <f t="shared" si="128"/>
        <v>4962.5823360282793</v>
      </c>
      <c r="I156" s="511">
        <f t="shared" si="128"/>
        <v>5198.5035002830637</v>
      </c>
      <c r="J156" s="511">
        <f t="shared" ref="J156" si="129">SUM(J152:J155)</f>
        <v>5445.6403566865201</v>
      </c>
    </row>
    <row r="157" spans="1:10" ht="15.75" customHeight="1">
      <c r="A157" s="12"/>
      <c r="B157" s="53"/>
      <c r="C157" s="53"/>
      <c r="D157" s="53"/>
      <c r="E157" s="53"/>
      <c r="F157" s="53"/>
      <c r="G157" s="53"/>
      <c r="H157" s="53"/>
      <c r="I157" s="53"/>
    </row>
    <row r="158" spans="1:10" ht="15.75" customHeight="1">
      <c r="A158" s="49" t="s">
        <v>39</v>
      </c>
      <c r="B158" s="53"/>
      <c r="C158" s="53"/>
      <c r="D158" s="53"/>
      <c r="E158" s="53"/>
      <c r="F158" s="53"/>
      <c r="G158" s="53"/>
      <c r="H158" s="53"/>
      <c r="I158" s="53"/>
    </row>
    <row r="159" spans="1:10" ht="15.75" customHeight="1">
      <c r="A159" s="29" t="s">
        <v>31</v>
      </c>
      <c r="B159" s="59">
        <f>B61</f>
        <v>10747</v>
      </c>
      <c r="C159" s="59">
        <f>C61</f>
        <v>11474</v>
      </c>
      <c r="D159" s="59">
        <f>D61</f>
        <v>11484</v>
      </c>
      <c r="E159" s="59">
        <f>E61</f>
        <v>11578</v>
      </c>
      <c r="F159" s="59">
        <f>F61</f>
        <v>11703.033700290634</v>
      </c>
      <c r="G159" s="59">
        <f>G61</f>
        <v>11993.5512202878</v>
      </c>
      <c r="H159" s="59">
        <f>H61</f>
        <v>12415.124545680917</v>
      </c>
      <c r="I159" s="59">
        <f>I61</f>
        <v>12915.454064871856</v>
      </c>
      <c r="J159" s="59">
        <f>J61</f>
        <v>13435.946863686193</v>
      </c>
    </row>
    <row r="160" spans="1:10" ht="15.75" customHeight="1">
      <c r="A160" s="12" t="s">
        <v>56</v>
      </c>
      <c r="B160" s="12"/>
      <c r="C160" s="12"/>
      <c r="D160" s="12"/>
      <c r="E160" s="62">
        <f>E$159*E67</f>
        <v>556</v>
      </c>
      <c r="F160" s="62">
        <f>F$159*F67</f>
        <v>562.0043822215921</v>
      </c>
      <c r="G160" s="62">
        <f>G$159*G67</f>
        <v>575.95564678528388</v>
      </c>
      <c r="H160" s="62">
        <f>H$159*H67</f>
        <v>596.20048776978672</v>
      </c>
      <c r="I160" s="62">
        <f>I$159*I67</f>
        <v>620.22736742690893</v>
      </c>
      <c r="J160" s="62">
        <f>J$159*J67</f>
        <v>645.2225303342135</v>
      </c>
    </row>
    <row r="161" spans="1:10" ht="15.75" customHeight="1">
      <c r="A161" s="12" t="s">
        <v>57</v>
      </c>
      <c r="B161" s="12"/>
      <c r="C161" s="12"/>
      <c r="D161" s="12"/>
      <c r="E161" s="62">
        <f>E$159*E68</f>
        <v>722</v>
      </c>
      <c r="F161" s="62">
        <f>F$159*F68</f>
        <v>729.79705748918968</v>
      </c>
      <c r="G161" s="62">
        <f>G$159*G68</f>
        <v>747.91362766002692</v>
      </c>
      <c r="H161" s="62">
        <f>H$159*H68</f>
        <v>774.20279167227693</v>
      </c>
      <c r="I161" s="62">
        <f>I$159*I68</f>
        <v>805.40316417666952</v>
      </c>
      <c r="J161" s="62">
        <f>J$159*J68</f>
        <v>837.86091169298936</v>
      </c>
    </row>
    <row r="162" spans="1:10" ht="15.75" customHeight="1">
      <c r="A162" s="55" t="s">
        <v>59</v>
      </c>
      <c r="B162" s="55"/>
      <c r="C162" s="55"/>
      <c r="D162" s="55"/>
      <c r="E162" s="63">
        <f>E$159*E69</f>
        <v>235</v>
      </c>
      <c r="F162" s="63">
        <f>F$159*F69</f>
        <v>237.53782342099663</v>
      </c>
      <c r="G162" s="63">
        <f>G$159*G69</f>
        <v>243.43449099737717</v>
      </c>
      <c r="H162" s="63">
        <f>H$159*H69</f>
        <v>251.991213355935</v>
      </c>
      <c r="I162" s="63">
        <f>I$159*I69</f>
        <v>262.14645925417915</v>
      </c>
      <c r="J162" s="63">
        <f>J$159*J69</f>
        <v>272.71096156212258</v>
      </c>
    </row>
    <row r="163" spans="1:10" ht="15.75" customHeight="1">
      <c r="A163" s="49" t="s">
        <v>54</v>
      </c>
      <c r="B163" s="61">
        <f>'2024 Segments'!J16</f>
        <v>1196</v>
      </c>
      <c r="C163" s="61">
        <f>'2024 Segments'!K16</f>
        <v>1298</v>
      </c>
      <c r="D163" s="61">
        <f>'2024 Segments'!L16</f>
        <v>1451</v>
      </c>
      <c r="E163" s="61">
        <f t="shared" ref="E163:I163" si="130">SUM(E160:E162)</f>
        <v>1513</v>
      </c>
      <c r="F163" s="61">
        <f t="shared" si="130"/>
        <v>1529.3392631317784</v>
      </c>
      <c r="G163" s="61">
        <f t="shared" si="130"/>
        <v>1567.303765442688</v>
      </c>
      <c r="H163" s="61">
        <f t="shared" si="130"/>
        <v>1622.3944927979987</v>
      </c>
      <c r="I163" s="61">
        <f t="shared" si="130"/>
        <v>1687.7769908577575</v>
      </c>
      <c r="J163" s="61">
        <f t="shared" ref="J163" si="131">SUM(J160:J162)</f>
        <v>1755.7944035893254</v>
      </c>
    </row>
    <row r="164" spans="1:10" ht="15.75" customHeight="1">
      <c r="A164" s="12"/>
      <c r="B164" s="53"/>
      <c r="C164" s="53"/>
      <c r="D164" s="53"/>
      <c r="E164" s="53"/>
      <c r="F164" s="53"/>
      <c r="G164" s="53"/>
      <c r="H164" s="53"/>
      <c r="I164" s="53"/>
    </row>
    <row r="165" spans="1:10" ht="15.75" customHeight="1">
      <c r="A165" s="29" t="s">
        <v>44</v>
      </c>
      <c r="B165" s="53"/>
      <c r="C165" s="53"/>
      <c r="D165" s="53"/>
      <c r="E165" s="53"/>
      <c r="F165" s="53"/>
      <c r="G165" s="53"/>
      <c r="H165" s="53"/>
      <c r="I165" s="53"/>
    </row>
    <row r="166" spans="1:10" ht="15.75" customHeight="1">
      <c r="A166" s="29" t="s">
        <v>31</v>
      </c>
      <c r="B166" s="59">
        <f>B79</f>
        <v>5338</v>
      </c>
      <c r="C166" s="59">
        <f>C79</f>
        <v>5886</v>
      </c>
      <c r="D166" s="59">
        <f>D79</f>
        <v>6124</v>
      </c>
      <c r="E166" s="59">
        <f>E79</f>
        <v>6076</v>
      </c>
      <c r="F166" s="59">
        <f>F79</f>
        <v>5921.3927644970418</v>
      </c>
      <c r="G166" s="59">
        <f>G79</f>
        <v>6221.0152383805926</v>
      </c>
      <c r="H166" s="59">
        <f>H79</f>
        <v>6599.8750663979718</v>
      </c>
      <c r="I166" s="59">
        <f>I79</f>
        <v>7001.8074579416079</v>
      </c>
      <c r="J166" s="59">
        <f>J79</f>
        <v>7428.2175321302511</v>
      </c>
    </row>
    <row r="167" spans="1:10" ht="15.75" customHeight="1">
      <c r="A167" s="12" t="s">
        <v>56</v>
      </c>
      <c r="B167" s="12"/>
      <c r="C167" s="12"/>
      <c r="D167" s="12"/>
      <c r="E167" s="62">
        <f>E$166*E85</f>
        <v>293</v>
      </c>
      <c r="F167" s="62">
        <f>F$166*F85</f>
        <v>285.54445029585798</v>
      </c>
      <c r="G167" s="62">
        <f>G$166*G85</f>
        <v>299.99299948082842</v>
      </c>
      <c r="H167" s="62">
        <f>H$166*H85</f>
        <v>318.26257314921094</v>
      </c>
      <c r="I167" s="62">
        <f>I$166*I85</f>
        <v>337.64476385399786</v>
      </c>
      <c r="J167" s="62">
        <f>J$166*J85</f>
        <v>358.2073299727063</v>
      </c>
    </row>
    <row r="168" spans="1:10" ht="15.75" customHeight="1">
      <c r="A168" s="12" t="s">
        <v>57</v>
      </c>
      <c r="B168" s="12"/>
      <c r="C168" s="12"/>
      <c r="D168" s="12"/>
      <c r="E168" s="62">
        <f>E$166*E86</f>
        <v>324</v>
      </c>
      <c r="F168" s="62">
        <f>F$166*F86</f>
        <v>315.75563786982246</v>
      </c>
      <c r="G168" s="62">
        <f>G$166*G86</f>
        <v>331.73287314603556</v>
      </c>
      <c r="H168" s="62">
        <f>H$166*H86</f>
        <v>351.93540512062918</v>
      </c>
      <c r="I168" s="62">
        <f>I$166*I86</f>
        <v>373.36827129247547</v>
      </c>
      <c r="J168" s="62">
        <f>J$166*J86</f>
        <v>396.10639901418716</v>
      </c>
    </row>
    <row r="169" spans="1:10" ht="15.75" customHeight="1">
      <c r="A169" s="55" t="s">
        <v>59</v>
      </c>
      <c r="B169" s="55"/>
      <c r="C169" s="55"/>
      <c r="D169" s="55"/>
      <c r="E169" s="63">
        <f>E$166*E87</f>
        <v>183</v>
      </c>
      <c r="F169" s="63">
        <f>F$166*F87</f>
        <v>178.34346213017753</v>
      </c>
      <c r="G169" s="63">
        <f>G$166*G87</f>
        <v>187.36764131396453</v>
      </c>
      <c r="H169" s="63">
        <f>H$166*H87</f>
        <v>198.778330669985</v>
      </c>
      <c r="I169" s="63">
        <f>I$166*I87</f>
        <v>210.88393100778708</v>
      </c>
      <c r="J169" s="63">
        <f>J$166*J87</f>
        <v>223.7267624061613</v>
      </c>
    </row>
    <row r="170" spans="1:10" ht="15.75" customHeight="1">
      <c r="A170" s="49" t="s">
        <v>54</v>
      </c>
      <c r="B170" s="61">
        <f>'2024 Segments'!J24</f>
        <v>619</v>
      </c>
      <c r="C170" s="61">
        <f>'2024 Segments'!K24</f>
        <v>692</v>
      </c>
      <c r="D170" s="61">
        <f>'2024 Segments'!L24</f>
        <v>768</v>
      </c>
      <c r="E170" s="61">
        <f t="shared" ref="E170:I170" si="132">SUM(E167:E169)</f>
        <v>800</v>
      </c>
      <c r="F170" s="61">
        <f t="shared" si="132"/>
        <v>779.64355029585795</v>
      </c>
      <c r="G170" s="61">
        <f t="shared" si="132"/>
        <v>819.09351394082853</v>
      </c>
      <c r="H170" s="61">
        <f t="shared" si="132"/>
        <v>868.97630893982523</v>
      </c>
      <c r="I170" s="61">
        <f t="shared" si="132"/>
        <v>921.89696615426044</v>
      </c>
      <c r="J170" s="61">
        <f t="shared" ref="J170" si="133">SUM(J167:J169)</f>
        <v>978.04049139305471</v>
      </c>
    </row>
    <row r="171" spans="1:10" ht="15.75" customHeight="1">
      <c r="A171" s="12"/>
      <c r="B171" s="53"/>
      <c r="C171" s="53"/>
      <c r="D171" s="53"/>
      <c r="E171" s="53"/>
      <c r="F171" s="53"/>
      <c r="G171" s="53"/>
      <c r="H171" s="53"/>
      <c r="I171" s="53"/>
    </row>
    <row r="172" spans="1:10" ht="15.75" customHeight="1">
      <c r="A172" s="49" t="s">
        <v>45</v>
      </c>
      <c r="B172" s="53"/>
      <c r="C172" s="53"/>
      <c r="D172" s="53"/>
      <c r="E172" s="53"/>
      <c r="F172" s="53"/>
      <c r="G172" s="53"/>
      <c r="H172" s="53"/>
      <c r="I172" s="53"/>
    </row>
    <row r="173" spans="1:10" ht="15.75" customHeight="1">
      <c r="A173" s="29" t="s">
        <v>31</v>
      </c>
      <c r="B173" s="59">
        <f>B97</f>
        <v>1154</v>
      </c>
      <c r="C173" s="59">
        <f>C97</f>
        <v>1194</v>
      </c>
      <c r="D173" s="59">
        <f>D97</f>
        <v>1233</v>
      </c>
      <c r="E173" s="59">
        <f>E97</f>
        <v>1337</v>
      </c>
      <c r="F173" s="59">
        <f>F97</f>
        <v>1499.3720942018613</v>
      </c>
      <c r="G173" s="59">
        <f>G97</f>
        <v>1721.5168004756481</v>
      </c>
      <c r="H173" s="59">
        <f>H97</f>
        <v>1958.882147756397</v>
      </c>
      <c r="I173" s="59">
        <f>I97</f>
        <v>2208.8448378203411</v>
      </c>
      <c r="J173" s="59">
        <f>J97</f>
        <v>2468.004692246634</v>
      </c>
    </row>
    <row r="174" spans="1:10" ht="15.75" customHeight="1">
      <c r="A174" s="12" t="s">
        <v>56</v>
      </c>
      <c r="B174" s="53"/>
      <c r="C174" s="53"/>
      <c r="D174" s="53"/>
      <c r="E174" s="60">
        <f>E$173*E103</f>
        <v>75</v>
      </c>
      <c r="F174" s="60">
        <f>F$173*F103</f>
        <v>84.108382247673603</v>
      </c>
      <c r="G174" s="60">
        <f>G$173*G103</f>
        <v>96.56975320544025</v>
      </c>
      <c r="H174" s="60">
        <f>H$173*H103</f>
        <v>109.8849372339041</v>
      </c>
      <c r="I174" s="60">
        <f>I$173*I103</f>
        <v>123.90677848655616</v>
      </c>
      <c r="J174" s="60">
        <f>J$173*J103</f>
        <v>138.44454144988597</v>
      </c>
    </row>
    <row r="175" spans="1:10" ht="15.75" customHeight="1">
      <c r="A175" s="12" t="s">
        <v>57</v>
      </c>
      <c r="B175" s="53"/>
      <c r="C175" s="53"/>
      <c r="D175" s="53"/>
      <c r="E175" s="60">
        <f>E$173*E104</f>
        <v>113</v>
      </c>
      <c r="F175" s="60">
        <f>F$173*F104</f>
        <v>126.7232959198282</v>
      </c>
      <c r="G175" s="60">
        <f>G$173*G104</f>
        <v>145.49842816286329</v>
      </c>
      <c r="H175" s="60">
        <f>H$173*H104</f>
        <v>165.55997209908216</v>
      </c>
      <c r="I175" s="60">
        <f>I$173*I104</f>
        <v>186.68621291974461</v>
      </c>
      <c r="J175" s="60">
        <f>J$173*J104</f>
        <v>208.58977578449486</v>
      </c>
    </row>
    <row r="176" spans="1:10" ht="15.75" customHeight="1">
      <c r="A176" s="12" t="s">
        <v>59</v>
      </c>
      <c r="B176" s="53"/>
      <c r="C176" s="53"/>
      <c r="D176" s="53"/>
      <c r="E176" s="60">
        <f>E$173*E105</f>
        <v>45</v>
      </c>
      <c r="F176" s="60">
        <f>F$173*F105</f>
        <v>50.465029348604155</v>
      </c>
      <c r="G176" s="60">
        <f>G$173*G105</f>
        <v>57.941851923264146</v>
      </c>
      <c r="H176" s="60">
        <f>H$173*H105</f>
        <v>65.930962340342461</v>
      </c>
      <c r="I176" s="60">
        <f>I$173*I105</f>
        <v>74.344067091933695</v>
      </c>
      <c r="J176" s="60">
        <f>J$173*J105</f>
        <v>83.066724869931591</v>
      </c>
    </row>
    <row r="177" spans="1:10" ht="15.75" customHeight="1">
      <c r="A177" s="64" t="s">
        <v>54</v>
      </c>
      <c r="B177" s="65">
        <f>'2024 Segments'!J32</f>
        <v>138</v>
      </c>
      <c r="C177" s="65">
        <f>'2024 Segments'!K32</f>
        <v>186</v>
      </c>
      <c r="D177" s="65">
        <f>'2024 Segments'!L32</f>
        <v>214</v>
      </c>
      <c r="E177" s="65">
        <f t="shared" ref="E177:I177" si="134">SUM(E174:E176)</f>
        <v>233</v>
      </c>
      <c r="F177" s="65">
        <f t="shared" si="134"/>
        <v>261.29670751610598</v>
      </c>
      <c r="G177" s="65">
        <f t="shared" si="134"/>
        <v>300.01003329156771</v>
      </c>
      <c r="H177" s="65">
        <f t="shared" si="134"/>
        <v>341.37587167332867</v>
      </c>
      <c r="I177" s="65">
        <f t="shared" si="134"/>
        <v>384.93705849823448</v>
      </c>
      <c r="J177" s="65">
        <f t="shared" ref="J177" si="135">SUM(J174:J176)</f>
        <v>430.10104210431246</v>
      </c>
    </row>
    <row r="178" spans="1:10" ht="15.75" customHeight="1">
      <c r="A178" s="12"/>
      <c r="B178" s="53"/>
      <c r="C178" s="53"/>
      <c r="D178" s="53"/>
      <c r="E178" s="53"/>
      <c r="F178" s="53"/>
      <c r="G178" s="53"/>
      <c r="H178" s="53"/>
      <c r="I178" s="53"/>
    </row>
    <row r="179" spans="1:10" ht="25.5" customHeight="1">
      <c r="A179" s="49" t="s">
        <v>60</v>
      </c>
      <c r="B179" s="53"/>
      <c r="C179" s="53"/>
      <c r="D179" s="53"/>
      <c r="E179" s="53"/>
      <c r="F179" s="53"/>
      <c r="G179" s="53"/>
      <c r="H179" s="53"/>
      <c r="I179" s="53"/>
    </row>
    <row r="180" spans="1:10" ht="15.75" customHeight="1">
      <c r="A180" s="29" t="s">
        <v>31</v>
      </c>
      <c r="B180" s="59">
        <f>B115</f>
        <v>14700</v>
      </c>
      <c r="C180" s="59">
        <f>C115</f>
        <v>17087</v>
      </c>
      <c r="D180" s="59">
        <f>D115</f>
        <v>18156</v>
      </c>
      <c r="E180" s="59">
        <f>E115</f>
        <v>20199</v>
      </c>
      <c r="F180" s="59">
        <f>F115</f>
        <v>22688.707104968486</v>
      </c>
      <c r="G180" s="59">
        <f>G115</f>
        <v>25609.215020684944</v>
      </c>
      <c r="H180" s="59">
        <f>H115</f>
        <v>28503.056318022343</v>
      </c>
      <c r="I180" s="59">
        <f>I115</f>
        <v>31269.236424381095</v>
      </c>
      <c r="J180" s="59">
        <f>J115</f>
        <v>34146.006175424154</v>
      </c>
    </row>
    <row r="181" spans="1:10" ht="15.75" customHeight="1">
      <c r="A181" s="12" t="s">
        <v>56</v>
      </c>
      <c r="B181" s="12"/>
      <c r="C181" s="12"/>
      <c r="D181" s="12"/>
      <c r="E181" s="62">
        <f>E$180*E121</f>
        <v>81.999999999999986</v>
      </c>
      <c r="F181" s="62">
        <f>F$180*F121</f>
        <v>92.107232170276532</v>
      </c>
      <c r="G181" s="62">
        <f>G$180*G121</f>
        <v>103.96334628923042</v>
      </c>
      <c r="H181" s="62">
        <f>H$180*H121</f>
        <v>115.71120441991346</v>
      </c>
      <c r="I181" s="62">
        <f>I$180*I121</f>
        <v>126.94080829740331</v>
      </c>
      <c r="J181" s="62">
        <f>J$180*J121</f>
        <v>138.61936266076441</v>
      </c>
    </row>
    <row r="182" spans="1:10" ht="15.75" customHeight="1">
      <c r="A182" s="55" t="s">
        <v>57</v>
      </c>
      <c r="B182" s="55"/>
      <c r="C182" s="55"/>
      <c r="D182" s="55"/>
      <c r="E182" s="63">
        <f>E$180*E122</f>
        <v>916</v>
      </c>
      <c r="F182" s="63">
        <f>F$180*F122</f>
        <v>1028.9051788777233</v>
      </c>
      <c r="G182" s="63">
        <f>G$180*G122</f>
        <v>1161.3466487918911</v>
      </c>
      <c r="H182" s="63">
        <f>H$180*H122</f>
        <v>1292.5788201053749</v>
      </c>
      <c r="I182" s="63">
        <f>I$180*I122</f>
        <v>1418.0217122002616</v>
      </c>
      <c r="J182" s="63">
        <f>J$180*J122</f>
        <v>1548.4797097226856</v>
      </c>
    </row>
    <row r="183" spans="1:10" ht="15.75" customHeight="1">
      <c r="A183" s="49" t="s">
        <v>54</v>
      </c>
      <c r="B183" s="61">
        <f>'2024 Segments'!J40</f>
        <v>750</v>
      </c>
      <c r="C183" s="61">
        <f>'2024 Segments'!K40</f>
        <v>874</v>
      </c>
      <c r="D183" s="61">
        <f>'2024 Segments'!L40</f>
        <v>935</v>
      </c>
      <c r="E183" s="61">
        <f t="shared" ref="E183:I183" si="136">SUM(E181:E182)</f>
        <v>998</v>
      </c>
      <c r="F183" s="61">
        <f t="shared" si="136"/>
        <v>1121.0124110479999</v>
      </c>
      <c r="G183" s="61">
        <f t="shared" si="136"/>
        <v>1265.3099950811215</v>
      </c>
      <c r="H183" s="61">
        <f t="shared" si="136"/>
        <v>1408.2900245252883</v>
      </c>
      <c r="I183" s="61">
        <f t="shared" si="136"/>
        <v>1544.9625204976649</v>
      </c>
      <c r="J183" s="61">
        <f t="shared" ref="J183" si="137">SUM(J181:J182)</f>
        <v>1687.09907238345</v>
      </c>
    </row>
    <row r="184" spans="1:10" ht="15.75" customHeight="1">
      <c r="A184" s="12"/>
      <c r="B184" s="53"/>
      <c r="C184" s="53"/>
      <c r="D184" s="53"/>
      <c r="E184" s="53"/>
      <c r="F184" s="53"/>
      <c r="G184" s="53"/>
      <c r="H184" s="53"/>
      <c r="I184" s="53"/>
    </row>
    <row r="185" spans="1:10" ht="15.75" customHeight="1">
      <c r="A185" s="49" t="s">
        <v>47</v>
      </c>
      <c r="B185" s="53"/>
      <c r="C185" s="53"/>
      <c r="D185" s="53"/>
      <c r="E185" s="60"/>
      <c r="F185" s="53"/>
      <c r="G185" s="53"/>
      <c r="H185" s="53"/>
      <c r="I185" s="53"/>
    </row>
    <row r="186" spans="1:10" ht="15.75" customHeight="1">
      <c r="A186" s="49" t="s">
        <v>61</v>
      </c>
      <c r="B186" s="66">
        <f>B138</f>
        <v>0</v>
      </c>
      <c r="C186" s="66">
        <f>C138</f>
        <v>0</v>
      </c>
      <c r="D186" s="66">
        <f>D138</f>
        <v>1116</v>
      </c>
      <c r="E186" s="66">
        <f>E138</f>
        <v>1840</v>
      </c>
      <c r="F186" s="66">
        <f>F138</f>
        <v>1766.6773433820065</v>
      </c>
      <c r="G186" s="66">
        <f>G138</f>
        <v>1436.1284069712672</v>
      </c>
      <c r="H186" s="66">
        <f>H138</f>
        <v>1086.6579956665098</v>
      </c>
      <c r="I186" s="66">
        <f>I138</f>
        <v>691.9964105737165</v>
      </c>
      <c r="J186" s="66">
        <f>J138</f>
        <v>245.92487821927466</v>
      </c>
    </row>
    <row r="187" spans="1:10" ht="15.75" customHeight="1">
      <c r="A187" s="49" t="s">
        <v>62</v>
      </c>
      <c r="B187" s="66">
        <f>B139</f>
        <v>0</v>
      </c>
      <c r="C187" s="66">
        <f>C139</f>
        <v>0</v>
      </c>
      <c r="D187" s="66">
        <f>D139</f>
        <v>0</v>
      </c>
      <c r="E187" s="66">
        <f>E139</f>
        <v>0</v>
      </c>
      <c r="F187" s="66">
        <f>F139</f>
        <v>192.89232218558644</v>
      </c>
      <c r="G187" s="66">
        <f>G139</f>
        <v>601.8240452190297</v>
      </c>
      <c r="H187" s="66">
        <f>H139</f>
        <v>1053.1920791333021</v>
      </c>
      <c r="I187" s="66">
        <f>I139</f>
        <v>1533.4476672180879</v>
      </c>
      <c r="J187" s="66">
        <f>J139</f>
        <v>2068.5369626842021</v>
      </c>
    </row>
    <row r="188" spans="1:10" ht="15.75" customHeight="1">
      <c r="A188" s="12" t="s">
        <v>56</v>
      </c>
      <c r="B188" s="13">
        <f>B145*B187</f>
        <v>0</v>
      </c>
      <c r="C188" s="13">
        <f>C145*C187</f>
        <v>0</v>
      </c>
      <c r="D188" s="13">
        <f>D145*D187</f>
        <v>0</v>
      </c>
      <c r="E188" s="13">
        <f>E145*E187</f>
        <v>0</v>
      </c>
      <c r="F188" s="13">
        <f>F145*F187</f>
        <v>9.6446161092793226</v>
      </c>
      <c r="G188" s="13">
        <f>G145*G187</f>
        <v>30.091202260951487</v>
      </c>
      <c r="H188" s="13">
        <f>H145*H187</f>
        <v>52.659603956665109</v>
      </c>
      <c r="I188" s="13">
        <f>I145*I187</f>
        <v>76.672383360904391</v>
      </c>
      <c r="J188" s="13">
        <f>J145*J187</f>
        <v>103.4268481342101</v>
      </c>
    </row>
    <row r="189" spans="1:10" ht="15.75" customHeight="1">
      <c r="A189" s="55" t="s">
        <v>57</v>
      </c>
      <c r="B189" s="10">
        <f>B146*B187</f>
        <v>0</v>
      </c>
      <c r="C189" s="10">
        <f>C146*C187</f>
        <v>0</v>
      </c>
      <c r="D189" s="10">
        <f>D146*D187</f>
        <v>0</v>
      </c>
      <c r="E189" s="10">
        <f>E146*E187</f>
        <v>0</v>
      </c>
      <c r="F189" s="10">
        <f>F146*F187</f>
        <v>8.7380221950070656</v>
      </c>
      <c r="G189" s="10">
        <f>G146*G187</f>
        <v>27.262629248422044</v>
      </c>
      <c r="H189" s="10">
        <f>H146*H187</f>
        <v>47.709601184738581</v>
      </c>
      <c r="I189" s="10">
        <f>I146*I187</f>
        <v>69.465179324979374</v>
      </c>
      <c r="J189" s="10">
        <f>J146*J187</f>
        <v>93.704724409594348</v>
      </c>
    </row>
    <row r="190" spans="1:10" ht="15.75" customHeight="1">
      <c r="A190" s="49" t="s">
        <v>54</v>
      </c>
      <c r="B190" s="67">
        <f t="shared" ref="B190:I190" si="138">SUM(B186:B189)</f>
        <v>0</v>
      </c>
      <c r="C190" s="67">
        <f t="shared" si="138"/>
        <v>0</v>
      </c>
      <c r="D190" s="67">
        <f t="shared" si="138"/>
        <v>1116</v>
      </c>
      <c r="E190" s="67">
        <f t="shared" si="138"/>
        <v>1840</v>
      </c>
      <c r="F190" s="67">
        <f t="shared" si="138"/>
        <v>1977.9523038718792</v>
      </c>
      <c r="G190" s="67">
        <f t="shared" si="138"/>
        <v>2095.3062836996701</v>
      </c>
      <c r="H190" s="67">
        <f t="shared" si="138"/>
        <v>2240.2192799412155</v>
      </c>
      <c r="I190" s="67">
        <f t="shared" si="138"/>
        <v>2371.5816404776883</v>
      </c>
      <c r="J190" s="67">
        <f t="shared" ref="J190" si="139">SUM(J186:J189)</f>
        <v>2511.5934134472809</v>
      </c>
    </row>
    <row r="191" spans="1:10" ht="15.75" customHeight="1">
      <c r="A191" s="12" t="s">
        <v>63</v>
      </c>
      <c r="B191" s="66"/>
      <c r="C191" s="66"/>
      <c r="D191" s="16">
        <v>-117</v>
      </c>
      <c r="E191" s="505">
        <v>-198</v>
      </c>
      <c r="F191" s="66"/>
      <c r="G191" s="66"/>
      <c r="H191" s="66"/>
      <c r="I191" s="66"/>
    </row>
    <row r="192" spans="1:10" ht="15.75" customHeight="1">
      <c r="A192" s="68"/>
      <c r="B192" s="69"/>
      <c r="C192" s="69"/>
      <c r="D192" s="69"/>
      <c r="E192" s="69"/>
      <c r="F192" s="69"/>
      <c r="G192" s="69"/>
      <c r="H192" s="69"/>
      <c r="I192" s="69"/>
      <c r="J192" s="69"/>
    </row>
    <row r="193" spans="1:10" ht="15.75" customHeight="1">
      <c r="A193" s="49" t="s">
        <v>64</v>
      </c>
      <c r="B193" s="61">
        <f>SUM(B156,B163,B170,B177,B183,B190,B191)</f>
        <v>6505</v>
      </c>
      <c r="C193" s="61">
        <f>SUM(C156,C163,C170,C177,C183,C190,C191)</f>
        <v>7022</v>
      </c>
      <c r="D193" s="61">
        <f>SUM(D156,D163,D170,D177,D183,D190,D191)</f>
        <v>8407</v>
      </c>
      <c r="E193" s="61">
        <f>SUM(E156,E163,E170,E177,E183,E190,E191)</f>
        <v>9434</v>
      </c>
      <c r="F193" s="61">
        <f>SUM(F156,F163,F170,F177,F183,F190,F191)</f>
        <v>10191.618434082746</v>
      </c>
      <c r="G193" s="61">
        <f>SUM(G156,G163,G170,G177,G183,G190,G191)</f>
        <v>10784.391459058335</v>
      </c>
      <c r="H193" s="61">
        <f>SUM(H156,H163,H170,H177,H183,H190,H191)</f>
        <v>11443.838313905935</v>
      </c>
      <c r="I193" s="61">
        <f>SUM(I156,I163,I170,I177,I183,I190,I191)</f>
        <v>12109.658676768671</v>
      </c>
      <c r="J193" s="61">
        <f>SUM(J156,J163,J170,J177,J183,J190,J191)</f>
        <v>12808.268779603943</v>
      </c>
    </row>
    <row r="194" spans="1:10" ht="15.75" customHeight="1">
      <c r="A194" s="70" t="s">
        <v>65</v>
      </c>
      <c r="B194" s="61"/>
      <c r="C194" s="71">
        <f t="shared" ref="C194:J194" si="140">(C193-B193)/B193</f>
        <v>7.9477325134511917E-2</v>
      </c>
      <c r="D194" s="71">
        <f t="shared" si="140"/>
        <v>0.19723725434349187</v>
      </c>
      <c r="E194" s="71">
        <f t="shared" si="140"/>
        <v>0.12216010467467586</v>
      </c>
      <c r="F194" s="71">
        <f t="shared" si="140"/>
        <v>8.0307232783839916E-2</v>
      </c>
      <c r="G194" s="71">
        <f t="shared" si="140"/>
        <v>5.816279610638108E-2</v>
      </c>
      <c r="H194" s="71">
        <f t="shared" si="140"/>
        <v>6.1148267600551372E-2</v>
      </c>
      <c r="I194" s="71">
        <f t="shared" si="140"/>
        <v>5.8181559770349701E-2</v>
      </c>
      <c r="J194" s="71">
        <f t="shared" si="140"/>
        <v>5.7690321542711538E-2</v>
      </c>
    </row>
    <row r="195" spans="1:10" ht="15.75" customHeight="1">
      <c r="A195" s="12"/>
      <c r="B195" s="53"/>
      <c r="C195" s="53"/>
      <c r="D195" s="53"/>
      <c r="E195" s="53"/>
      <c r="F195" s="53"/>
      <c r="G195" s="53"/>
      <c r="H195" s="53"/>
      <c r="I195" s="53"/>
    </row>
    <row r="196" spans="1:10" ht="25.5" customHeight="1">
      <c r="A196" s="7" t="s">
        <v>66</v>
      </c>
      <c r="B196" s="8"/>
      <c r="C196" s="8"/>
      <c r="D196" s="8"/>
      <c r="E196" s="8"/>
      <c r="F196" s="8"/>
      <c r="G196" s="8"/>
      <c r="H196" s="8"/>
      <c r="I196" s="8"/>
      <c r="J196" s="8"/>
    </row>
    <row r="197" spans="1:10" ht="15.75" customHeight="1">
      <c r="A197" s="72"/>
      <c r="B197" s="58"/>
      <c r="C197" s="58"/>
      <c r="D197" s="58"/>
      <c r="E197" s="58"/>
      <c r="F197" s="58"/>
      <c r="G197" s="58"/>
      <c r="H197" s="58"/>
      <c r="I197" s="58"/>
    </row>
    <row r="198" spans="1:10" ht="15.75" customHeight="1">
      <c r="A198" s="49" t="s">
        <v>54</v>
      </c>
      <c r="B198" s="66">
        <f>IS!G6</f>
        <v>6505</v>
      </c>
      <c r="C198" s="66">
        <f>IS!H6</f>
        <v>7022</v>
      </c>
      <c r="D198" s="66">
        <f>IS!I6</f>
        <v>8406</v>
      </c>
      <c r="E198" s="66">
        <f>IS!J6</f>
        <v>9434</v>
      </c>
      <c r="F198" s="67">
        <f t="shared" ref="F198:I198" si="141">F193</f>
        <v>10191.618434082746</v>
      </c>
      <c r="G198" s="67">
        <f t="shared" si="141"/>
        <v>10784.391459058335</v>
      </c>
      <c r="H198" s="67">
        <f t="shared" si="141"/>
        <v>11443.838313905935</v>
      </c>
      <c r="I198" s="67">
        <f t="shared" si="141"/>
        <v>12109.658676768671</v>
      </c>
      <c r="J198" s="67">
        <f t="shared" ref="J198" si="142">J193</f>
        <v>12808.268779603943</v>
      </c>
    </row>
    <row r="199" spans="1:10" ht="15.75" customHeight="1">
      <c r="A199" s="55" t="s">
        <v>67</v>
      </c>
      <c r="B199" s="73">
        <f>-IS!G9</f>
        <v>-2830</v>
      </c>
      <c r="C199" s="73">
        <f>-IS!H9</f>
        <v>-2947</v>
      </c>
      <c r="D199" s="73">
        <f>-IS!I9</f>
        <v>-4052</v>
      </c>
      <c r="E199" s="73">
        <f>-IS!J9</f>
        <v>-4883</v>
      </c>
      <c r="F199" s="10">
        <f>-F198*F10</f>
        <v>-5275.1402176834899</v>
      </c>
      <c r="G199" s="10">
        <f>-G198*G10</f>
        <v>-5581.9571225971858</v>
      </c>
      <c r="H199" s="10">
        <f>-H198*H10</f>
        <v>-5923.2841304645626</v>
      </c>
      <c r="I199" s="10">
        <f>-I198*I10</f>
        <v>-6267.9100401379501</v>
      </c>
      <c r="J199" s="10">
        <f>-J198*J10</f>
        <v>-6629.5077857542983</v>
      </c>
    </row>
    <row r="200" spans="1:10" ht="15.75" customHeight="1">
      <c r="A200" s="49" t="s">
        <v>68</v>
      </c>
      <c r="B200" s="67">
        <f t="shared" ref="B200:I200" si="143">SUM(B198:B199)</f>
        <v>3675</v>
      </c>
      <c r="C200" s="67">
        <f t="shared" si="143"/>
        <v>4075</v>
      </c>
      <c r="D200" s="67">
        <f t="shared" si="143"/>
        <v>4354</v>
      </c>
      <c r="E200" s="67">
        <f t="shared" si="143"/>
        <v>4551</v>
      </c>
      <c r="F200" s="67">
        <f t="shared" si="143"/>
        <v>4916.4782163992559</v>
      </c>
      <c r="G200" s="67">
        <f t="shared" si="143"/>
        <v>5202.4343364611495</v>
      </c>
      <c r="H200" s="67">
        <f t="shared" si="143"/>
        <v>5520.5541834413725</v>
      </c>
      <c r="I200" s="67">
        <f t="shared" si="143"/>
        <v>5841.7486366307212</v>
      </c>
      <c r="J200" s="67">
        <f t="shared" ref="J200" si="144">SUM(J198:J199)</f>
        <v>6178.7609938496444</v>
      </c>
    </row>
    <row r="201" spans="1:10" ht="15.75" customHeight="1">
      <c r="A201" s="70" t="s">
        <v>69</v>
      </c>
      <c r="B201" s="74">
        <f t="shared" ref="B201:I201" si="145">B200/B198</f>
        <v>0.56495003843197544</v>
      </c>
      <c r="C201" s="74">
        <f t="shared" si="145"/>
        <v>0.58031899743662774</v>
      </c>
      <c r="D201" s="74">
        <f t="shared" si="145"/>
        <v>0.51796335950511541</v>
      </c>
      <c r="E201" s="74">
        <f t="shared" si="145"/>
        <v>0.48240407038371846</v>
      </c>
      <c r="F201" s="74">
        <f t="shared" si="145"/>
        <v>0.48240407038371852</v>
      </c>
      <c r="G201" s="74">
        <f t="shared" si="145"/>
        <v>0.48240407038371846</v>
      </c>
      <c r="H201" s="74">
        <f t="shared" si="145"/>
        <v>0.48240407038371846</v>
      </c>
      <c r="I201" s="74">
        <f t="shared" si="145"/>
        <v>0.48240407038371846</v>
      </c>
      <c r="J201" s="74">
        <f t="shared" ref="J201" si="146">J200/J198</f>
        <v>0.48240407038371846</v>
      </c>
    </row>
    <row r="202" spans="1:10" ht="15.75" customHeight="1">
      <c r="A202" s="49" t="s">
        <v>70</v>
      </c>
      <c r="B202" s="53"/>
      <c r="C202" s="53"/>
      <c r="D202" s="53"/>
      <c r="E202" s="13"/>
      <c r="F202" s="13"/>
      <c r="G202" s="13"/>
      <c r="H202" s="13"/>
      <c r="I202" s="13"/>
    </row>
    <row r="203" spans="1:10" ht="15.75" customHeight="1">
      <c r="A203" s="12" t="s">
        <v>71</v>
      </c>
      <c r="B203" s="16">
        <f>-IS!G13</f>
        <v>-1613</v>
      </c>
      <c r="C203" s="16">
        <f>-IS!H13</f>
        <v>-1920</v>
      </c>
      <c r="D203" s="16">
        <f>-IS!I13</f>
        <v>-2043</v>
      </c>
      <c r="E203" s="16">
        <f>-IS!J13</f>
        <v>-2099</v>
      </c>
      <c r="F203" s="13">
        <f>-F198*F11</f>
        <v>-2514.5863601405526</v>
      </c>
      <c r="G203" s="13">
        <f>-G198*G11</f>
        <v>-2660.8417338972945</v>
      </c>
      <c r="H203" s="13">
        <f>-H198*H11</f>
        <v>-2823.5475962843616</v>
      </c>
      <c r="I203" s="13">
        <f>-I198*I11</f>
        <v>-2987.8259995220074</v>
      </c>
      <c r="J203" s="13">
        <f>-J198*J11</f>
        <v>-3160.1946421481052</v>
      </c>
    </row>
    <row r="204" spans="1:10" ht="15.75" customHeight="1">
      <c r="A204" s="12" t="s">
        <v>72</v>
      </c>
      <c r="B204" s="16">
        <f>-IS!G17</f>
        <v>-25</v>
      </c>
      <c r="C204" s="16">
        <f>-IS!H17</f>
        <v>0</v>
      </c>
      <c r="D204" s="16">
        <f>-IS!I17</f>
        <v>0</v>
      </c>
      <c r="E204" s="16">
        <f>-IS!J17</f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</row>
    <row r="205" spans="1:10" ht="15.75" customHeight="1">
      <c r="A205" s="55" t="s">
        <v>73</v>
      </c>
      <c r="B205" s="73">
        <f>-IS!G18</f>
        <v>4</v>
      </c>
      <c r="C205" s="73">
        <f>-IS!H18</f>
        <v>-32</v>
      </c>
      <c r="D205" s="73">
        <f>-IS!I18</f>
        <v>-163</v>
      </c>
      <c r="E205" s="73">
        <f>-IS!J18</f>
        <v>-403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</row>
    <row r="206" spans="1:10" ht="15.75" customHeight="1">
      <c r="A206" s="49" t="s">
        <v>74</v>
      </c>
      <c r="B206" s="67">
        <f t="shared" ref="B206:I206" si="147">SUM(B200,B203:B205)</f>
        <v>2041</v>
      </c>
      <c r="C206" s="67">
        <f t="shared" si="147"/>
        <v>2123</v>
      </c>
      <c r="D206" s="67">
        <f t="shared" si="147"/>
        <v>2148</v>
      </c>
      <c r="E206" s="67">
        <f t="shared" si="147"/>
        <v>2049</v>
      </c>
      <c r="F206" s="67">
        <f t="shared" si="147"/>
        <v>2401.8918562587032</v>
      </c>
      <c r="G206" s="67">
        <f t="shared" si="147"/>
        <v>2541.5926025638551</v>
      </c>
      <c r="H206" s="67">
        <f t="shared" si="147"/>
        <v>2697.0065871570109</v>
      </c>
      <c r="I206" s="67">
        <f t="shared" si="147"/>
        <v>2853.9226371087138</v>
      </c>
      <c r="J206" s="67">
        <f t="shared" ref="J206" si="148">SUM(J200,J203:J205)</f>
        <v>3018.5663517015391</v>
      </c>
    </row>
    <row r="207" spans="1:10" ht="15.75" customHeight="1">
      <c r="A207" s="70" t="s">
        <v>69</v>
      </c>
      <c r="B207" s="74">
        <f t="shared" ref="B207:I207" si="149">B206/B198</f>
        <v>0.31375864719446578</v>
      </c>
      <c r="C207" s="74">
        <f t="shared" si="149"/>
        <v>0.30233551694673882</v>
      </c>
      <c r="D207" s="74">
        <f t="shared" si="149"/>
        <v>0.25553176302640973</v>
      </c>
      <c r="E207" s="74">
        <f t="shared" si="149"/>
        <v>0.21719313122747508</v>
      </c>
      <c r="F207" s="74">
        <f t="shared" si="149"/>
        <v>0.23567325168162809</v>
      </c>
      <c r="G207" s="74">
        <f t="shared" si="149"/>
        <v>0.23567325168162806</v>
      </c>
      <c r="H207" s="74">
        <f t="shared" si="149"/>
        <v>0.235673251681628</v>
      </c>
      <c r="I207" s="74">
        <f t="shared" si="149"/>
        <v>0.23567325168162803</v>
      </c>
      <c r="J207" s="74">
        <f t="shared" ref="J207" si="150">J206/J198</f>
        <v>0.23567325168162806</v>
      </c>
    </row>
    <row r="208" spans="1:10" ht="15.75" customHeight="1">
      <c r="A208" s="49" t="s">
        <v>75</v>
      </c>
      <c r="B208" s="53"/>
      <c r="C208" s="53"/>
      <c r="D208" s="53"/>
      <c r="E208" s="13"/>
      <c r="F208" s="13"/>
      <c r="G208" s="13"/>
      <c r="H208" s="13"/>
      <c r="I208" s="13"/>
      <c r="J208" s="13"/>
    </row>
    <row r="209" spans="1:12" ht="15.75" customHeight="1">
      <c r="A209" s="12" t="s">
        <v>76</v>
      </c>
      <c r="B209" s="16">
        <f>-IS!G21</f>
        <v>-533</v>
      </c>
      <c r="C209" s="16">
        <f>-IS!H21</f>
        <v>-582</v>
      </c>
      <c r="D209" s="16">
        <f>-IS!I21</f>
        <v>-577</v>
      </c>
      <c r="E209" s="16">
        <f>-IS!J21</f>
        <v>-516</v>
      </c>
      <c r="F209" s="13">
        <f>F311</f>
        <v>-500.32099999999997</v>
      </c>
      <c r="G209" s="13">
        <f>G311</f>
        <v>-480.68548644683966</v>
      </c>
      <c r="H209" s="13">
        <f>H311</f>
        <v>-461.45552420434973</v>
      </c>
      <c r="I209" s="13">
        <f>I311</f>
        <v>-449.23511778812417</v>
      </c>
      <c r="J209" s="13">
        <f>J311</f>
        <v>-434.24041789973842</v>
      </c>
    </row>
    <row r="210" spans="1:12" ht="15.75" customHeight="1">
      <c r="A210" s="12" t="s">
        <v>77</v>
      </c>
      <c r="B210" s="16">
        <f>-IS!G24</f>
        <v>4</v>
      </c>
      <c r="C210" s="16">
        <f>-IS!H24</f>
        <v>-20</v>
      </c>
      <c r="D210" s="16">
        <f>-IS!I24</f>
        <v>71</v>
      </c>
      <c r="E210" s="16">
        <f>-IS!J24</f>
        <v>-209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L210" s="50"/>
    </row>
    <row r="211" spans="1:12" ht="15.75" customHeight="1">
      <c r="A211" s="12" t="s">
        <v>78</v>
      </c>
      <c r="B211" s="16">
        <f>-IS!G25</f>
        <v>-44</v>
      </c>
      <c r="C211" s="16">
        <f>-IS!H25</f>
        <v>8</v>
      </c>
      <c r="D211" s="16">
        <f>-IS!I25</f>
        <v>69</v>
      </c>
      <c r="E211" s="16">
        <f>-IS!J25</f>
        <v>11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</row>
    <row r="212" spans="1:12" ht="15.75" customHeight="1">
      <c r="A212" s="12" t="s">
        <v>79</v>
      </c>
      <c r="B212" s="16">
        <f>-IS!G26</f>
        <v>-4</v>
      </c>
      <c r="C212" s="16">
        <f>-IS!H26</f>
        <v>20</v>
      </c>
      <c r="D212" s="16">
        <f>-IS!I26</f>
        <v>-71</v>
      </c>
      <c r="E212" s="16">
        <f>-IS!J26</f>
        <v>209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</row>
    <row r="213" spans="1:12" ht="15.75" customHeight="1">
      <c r="A213" s="55" t="s">
        <v>80</v>
      </c>
      <c r="B213" s="512">
        <f>-IS!G28</f>
        <v>-99</v>
      </c>
      <c r="C213" s="512">
        <f>-IS!H28</f>
        <v>-96</v>
      </c>
      <c r="D213" s="512">
        <f>-IS!I28</f>
        <v>169</v>
      </c>
      <c r="E213" s="512">
        <f>-IS!J28</f>
        <v>140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</row>
    <row r="214" spans="1:12" ht="15.75" customHeight="1">
      <c r="A214" s="49" t="s">
        <v>81</v>
      </c>
      <c r="B214" s="67">
        <f t="shared" ref="B214:I214" si="151">SUM(B206,B209:B213)</f>
        <v>1365</v>
      </c>
      <c r="C214" s="67">
        <f t="shared" si="151"/>
        <v>1453</v>
      </c>
      <c r="D214" s="67">
        <f t="shared" si="151"/>
        <v>1809</v>
      </c>
      <c r="E214" s="67">
        <f t="shared" si="151"/>
        <v>1684</v>
      </c>
      <c r="F214" s="67">
        <f t="shared" si="151"/>
        <v>1901.5708562587033</v>
      </c>
      <c r="G214" s="67">
        <f t="shared" si="151"/>
        <v>2060.9071161170154</v>
      </c>
      <c r="H214" s="67">
        <f t="shared" si="151"/>
        <v>2235.5510629526611</v>
      </c>
      <c r="I214" s="67">
        <f t="shared" si="151"/>
        <v>2404.6875193205897</v>
      </c>
      <c r="J214" s="67">
        <f t="shared" ref="J214" si="152">SUM(J206,J209:J213)</f>
        <v>2584.3259338018006</v>
      </c>
    </row>
    <row r="215" spans="1:12" ht="15.75" customHeight="1">
      <c r="A215" s="55" t="s">
        <v>82</v>
      </c>
      <c r="B215" s="73">
        <f>-IS!G39</f>
        <v>117</v>
      </c>
      <c r="C215" s="73">
        <f>-IS!H39</f>
        <v>265</v>
      </c>
      <c r="D215" s="73">
        <f>-IS!I39</f>
        <v>-364</v>
      </c>
      <c r="E215" s="73">
        <f>-IS!J39</f>
        <v>-483</v>
      </c>
      <c r="F215" s="10">
        <f>-F214*F14</f>
        <v>-464.01489650741871</v>
      </c>
      <c r="G215" s="10">
        <f>-G214*G14</f>
        <v>-502.89559237246687</v>
      </c>
      <c r="H215" s="10">
        <f>-H214*H14</f>
        <v>-545.51161830169701</v>
      </c>
      <c r="I215" s="10">
        <f>-I214*I14</f>
        <v>-586.78372501225476</v>
      </c>
      <c r="J215" s="10">
        <f>-J214*J14</f>
        <v>-630.61848406417607</v>
      </c>
    </row>
    <row r="216" spans="1:12" ht="15.75" customHeight="1">
      <c r="A216" s="49" t="s">
        <v>83</v>
      </c>
      <c r="B216" s="67">
        <f t="shared" ref="B216:I216" si="153">SUM(B214:B215)</f>
        <v>1482</v>
      </c>
      <c r="C216" s="67">
        <f t="shared" si="153"/>
        <v>1718</v>
      </c>
      <c r="D216" s="67">
        <f t="shared" si="153"/>
        <v>1445</v>
      </c>
      <c r="E216" s="67">
        <f t="shared" si="153"/>
        <v>1201</v>
      </c>
      <c r="F216" s="67">
        <f t="shared" si="153"/>
        <v>1437.5559597512847</v>
      </c>
      <c r="G216" s="67">
        <f t="shared" si="153"/>
        <v>1558.0115237445486</v>
      </c>
      <c r="H216" s="67">
        <f t="shared" si="153"/>
        <v>1690.039444650964</v>
      </c>
      <c r="I216" s="67">
        <f t="shared" si="153"/>
        <v>1817.9037943083349</v>
      </c>
      <c r="J216" s="67">
        <f t="shared" ref="J216" si="154">SUM(J214:J215)</f>
        <v>1953.7074497376245</v>
      </c>
    </row>
    <row r="217" spans="1:12" ht="15.75" customHeight="1">
      <c r="A217" s="520" t="s">
        <v>1180</v>
      </c>
      <c r="B217" s="521">
        <f>-IS!G44</f>
        <v>0</v>
      </c>
      <c r="C217" s="521">
        <f>-IS!H44</f>
        <v>0</v>
      </c>
      <c r="D217" s="521">
        <f>-IS!I44</f>
        <v>0</v>
      </c>
      <c r="E217" s="522">
        <f>-IS!J44</f>
        <v>-126</v>
      </c>
      <c r="F217" s="67"/>
      <c r="G217" s="67"/>
      <c r="H217" s="67"/>
      <c r="I217" s="67"/>
      <c r="J217" s="67"/>
    </row>
    <row r="218" spans="1:12" ht="15.75" customHeight="1">
      <c r="A218" s="55" t="s">
        <v>84</v>
      </c>
      <c r="B218" s="73">
        <f>-IS!G47</f>
        <v>-474</v>
      </c>
      <c r="C218" s="73">
        <f>-IS!H47</f>
        <v>-528</v>
      </c>
      <c r="D218" s="73">
        <f>-IS!I47</f>
        <v>-424</v>
      </c>
      <c r="E218" s="73">
        <f>-IS!J47</f>
        <v>-299</v>
      </c>
      <c r="F218" s="10">
        <f>-F19*F216</f>
        <v>-357.8927826524847</v>
      </c>
      <c r="G218" s="10">
        <f>-G19*G216</f>
        <v>-387.88130358003332</v>
      </c>
      <c r="H218" s="10">
        <f>-H19*H216</f>
        <v>-420.75086923450311</v>
      </c>
      <c r="I218" s="10">
        <f>-I19*I216</f>
        <v>-452.58387551889439</v>
      </c>
      <c r="J218" s="10">
        <f>-J19*J216</f>
        <v>-486.39344502210633</v>
      </c>
    </row>
    <row r="219" spans="1:12" ht="15.75" customHeight="1">
      <c r="A219" s="75" t="s">
        <v>85</v>
      </c>
      <c r="B219" s="76">
        <f t="shared" ref="B219:I219" si="155">SUM(B216:B218)</f>
        <v>1008</v>
      </c>
      <c r="C219" s="76">
        <f t="shared" si="155"/>
        <v>1190</v>
      </c>
      <c r="D219" s="76">
        <f t="shared" si="155"/>
        <v>1021</v>
      </c>
      <c r="E219" s="76">
        <f t="shared" si="155"/>
        <v>776</v>
      </c>
      <c r="F219" s="76">
        <f t="shared" si="155"/>
        <v>1079.6631770988001</v>
      </c>
      <c r="G219" s="76">
        <f t="shared" si="155"/>
        <v>1170.1302201645153</v>
      </c>
      <c r="H219" s="76">
        <f t="shared" si="155"/>
        <v>1269.2885754164608</v>
      </c>
      <c r="I219" s="76">
        <f t="shared" si="155"/>
        <v>1365.3199187894406</v>
      </c>
      <c r="J219" s="76">
        <f t="shared" ref="J219" si="156">SUM(J216:J218)</f>
        <v>1467.3140047155182</v>
      </c>
    </row>
    <row r="220" spans="1:12" ht="15.75" customHeight="1">
      <c r="A220" s="70" t="s">
        <v>69</v>
      </c>
      <c r="B220" s="74">
        <f t="shared" ref="B220:I220" si="157">B219/B198</f>
        <v>0.15495772482705611</v>
      </c>
      <c r="C220" s="74">
        <f t="shared" si="157"/>
        <v>0.16946738820848761</v>
      </c>
      <c r="D220" s="74">
        <f t="shared" si="157"/>
        <v>0.12146086128955508</v>
      </c>
      <c r="E220" s="74">
        <f t="shared" si="157"/>
        <v>8.2255670977316092E-2</v>
      </c>
      <c r="F220" s="74">
        <f t="shared" si="157"/>
        <v>0.10593638135903885</v>
      </c>
      <c r="G220" s="74">
        <f t="shared" si="157"/>
        <v>0.10850220196538451</v>
      </c>
      <c r="H220" s="74">
        <f t="shared" si="157"/>
        <v>0.11091458482719821</v>
      </c>
      <c r="I220" s="74">
        <f t="shared" si="157"/>
        <v>0.11274635852525623</v>
      </c>
      <c r="J220" s="74">
        <f t="shared" ref="J220" si="158">J219/J198</f>
        <v>0.11455990110483069</v>
      </c>
    </row>
    <row r="221" spans="1:12" ht="15.75" customHeight="1">
      <c r="A221" s="12"/>
      <c r="B221" s="13"/>
      <c r="C221" s="13"/>
      <c r="D221" s="13"/>
      <c r="E221" s="53"/>
      <c r="F221" s="53"/>
      <c r="G221" s="53"/>
      <c r="H221" s="53"/>
      <c r="I221" s="53"/>
      <c r="J221" s="53"/>
    </row>
    <row r="222" spans="1:12" ht="15.75" customHeight="1">
      <c r="A222" s="12" t="s">
        <v>86</v>
      </c>
      <c r="B222" s="13">
        <f>IS!G69</f>
        <v>1830</v>
      </c>
      <c r="C222" s="13">
        <f>IS!H69</f>
        <v>1884</v>
      </c>
      <c r="D222" s="13">
        <f>IS!I69</f>
        <v>2065</v>
      </c>
      <c r="E222" s="13">
        <f>IS!J69</f>
        <v>2046</v>
      </c>
      <c r="F222" s="13">
        <f t="shared" ref="E222:I222" si="159">F206+F261</f>
        <v>2703.0774101246307</v>
      </c>
      <c r="G222" s="13">
        <f t="shared" si="159"/>
        <v>2841.0280768074576</v>
      </c>
      <c r="H222" s="13">
        <f t="shared" si="159"/>
        <v>2994.7021508539469</v>
      </c>
      <c r="I222" s="13">
        <f t="shared" si="159"/>
        <v>3149.8884002458444</v>
      </c>
      <c r="J222" s="13">
        <f t="shared" ref="J222" si="160">J206+J261</f>
        <v>3312.8123655202717</v>
      </c>
    </row>
    <row r="223" spans="1:12" ht="15.75" customHeight="1">
      <c r="A223" s="70" t="s">
        <v>69</v>
      </c>
      <c r="B223" s="74">
        <f t="shared" ref="B223:I223" si="161">B222/B198</f>
        <v>0.28132205995388165</v>
      </c>
      <c r="C223" s="74">
        <f t="shared" si="161"/>
        <v>0.26829962973511817</v>
      </c>
      <c r="D223" s="74">
        <f t="shared" si="161"/>
        <v>0.24565786343088269</v>
      </c>
      <c r="E223" s="74">
        <f t="shared" si="161"/>
        <v>0.21687513249946999</v>
      </c>
      <c r="F223" s="74">
        <f t="shared" si="161"/>
        <v>0.26522553092107692</v>
      </c>
      <c r="G223" s="74">
        <f t="shared" si="161"/>
        <v>0.26343888643073504</v>
      </c>
      <c r="H223" s="74">
        <f t="shared" si="161"/>
        <v>0.26168686315804957</v>
      </c>
      <c r="I223" s="74">
        <f t="shared" si="161"/>
        <v>0.260113722799523</v>
      </c>
      <c r="J223" s="74">
        <f t="shared" ref="J223" si="162">J222/J198</f>
        <v>0.25864638090634373</v>
      </c>
    </row>
    <row r="224" spans="1:12" ht="15.75" customHeight="1">
      <c r="A224" s="17"/>
      <c r="B224" s="13"/>
      <c r="C224" s="13"/>
      <c r="D224" s="13"/>
      <c r="E224" s="13"/>
      <c r="F224" s="13"/>
      <c r="G224" s="13"/>
      <c r="H224" s="13"/>
      <c r="I224" s="13"/>
    </row>
    <row r="225" spans="1:12" ht="15.75" customHeight="1">
      <c r="A225" s="77"/>
      <c r="B225" s="13"/>
      <c r="C225" s="13"/>
      <c r="D225" s="13"/>
      <c r="E225" s="13"/>
      <c r="F225" s="13"/>
      <c r="G225" s="13"/>
      <c r="H225" s="13"/>
      <c r="I225" s="13"/>
    </row>
    <row r="226" spans="1:12" ht="15.75" customHeight="1">
      <c r="A226" s="17"/>
      <c r="B226" s="13"/>
      <c r="C226" s="13"/>
      <c r="D226" s="13"/>
      <c r="E226" s="13"/>
      <c r="F226" s="13"/>
      <c r="G226" s="13"/>
      <c r="H226" s="13"/>
      <c r="I226" s="13"/>
    </row>
    <row r="227" spans="1:12" ht="25.5" customHeight="1">
      <c r="A227" s="7" t="s">
        <v>87</v>
      </c>
      <c r="B227" s="8"/>
      <c r="C227" s="8"/>
      <c r="D227" s="8"/>
      <c r="E227" s="8"/>
      <c r="F227" s="8"/>
      <c r="G227" s="8"/>
      <c r="H227" s="8"/>
      <c r="I227" s="8"/>
      <c r="J227" s="8"/>
    </row>
    <row r="228" spans="1:12" ht="15.75" customHeight="1">
      <c r="A228" s="17"/>
      <c r="B228" s="13"/>
      <c r="C228" s="13"/>
      <c r="D228" s="13"/>
      <c r="E228" s="13"/>
      <c r="F228" s="13"/>
      <c r="G228" s="13"/>
      <c r="H228" s="13"/>
      <c r="I228" s="13"/>
    </row>
    <row r="229" spans="1:12" ht="15.75" customHeight="1">
      <c r="A229" s="78" t="s">
        <v>88</v>
      </c>
      <c r="B229" s="13"/>
      <c r="C229" s="13"/>
      <c r="D229" s="13"/>
      <c r="E229" s="13"/>
      <c r="F229" s="13"/>
      <c r="G229" s="13"/>
      <c r="H229" s="13"/>
      <c r="I229" s="13"/>
    </row>
    <row r="230" spans="1:12" ht="15.75" customHeight="1">
      <c r="A230" s="17" t="s">
        <v>89</v>
      </c>
      <c r="B230" s="16">
        <f>BS!J7</f>
        <v>1178</v>
      </c>
      <c r="C230" s="16">
        <f>BS!K7</f>
        <v>1139</v>
      </c>
      <c r="D230" s="16">
        <f>BS!L7</f>
        <v>1334</v>
      </c>
      <c r="E230" s="16">
        <f>BS!M7</f>
        <v>1163</v>
      </c>
      <c r="F230" s="13">
        <f t="shared" ref="E230:I230" si="163">F283</f>
        <v>1110.0430041346667</v>
      </c>
      <c r="G230" s="13">
        <f t="shared" si="163"/>
        <v>1105.4459571334648</v>
      </c>
      <c r="H230" s="13">
        <f t="shared" si="163"/>
        <v>1107.6114095624091</v>
      </c>
      <c r="I230" s="13">
        <f t="shared" si="163"/>
        <v>1382.1794730692932</v>
      </c>
      <c r="J230" s="13">
        <f t="shared" ref="J230" si="164">J283</f>
        <v>1921.1378755045785</v>
      </c>
    </row>
    <row r="231" spans="1:12" ht="15.75" customHeight="1">
      <c r="A231" s="17" t="s">
        <v>90</v>
      </c>
      <c r="B231" s="16">
        <f>BS!J10</f>
        <v>614</v>
      </c>
      <c r="C231" s="16">
        <f>BS!K10</f>
        <v>749</v>
      </c>
      <c r="D231" s="16">
        <f>BS!L10</f>
        <v>698</v>
      </c>
      <c r="E231" s="16">
        <f>BS!M10</f>
        <v>794</v>
      </c>
      <c r="F231" s="13">
        <f t="shared" ref="E231:I231" si="165">F292</f>
        <v>857.76394283036882</v>
      </c>
      <c r="G231" s="13">
        <f t="shared" si="165"/>
        <v>907.65389214461709</v>
      </c>
      <c r="H231" s="13">
        <f t="shared" si="165"/>
        <v>963.15535523015819</v>
      </c>
      <c r="I231" s="13">
        <f t="shared" si="165"/>
        <v>1019.193236098614</v>
      </c>
      <c r="J231" s="13">
        <f t="shared" ref="J231" si="166">J292</f>
        <v>1077.9908216032998</v>
      </c>
      <c r="L231" s="50"/>
    </row>
    <row r="232" spans="1:12" ht="15.75" customHeight="1">
      <c r="A232" s="17" t="s">
        <v>91</v>
      </c>
      <c r="B232" s="16">
        <f>BS!J11</f>
        <v>133</v>
      </c>
      <c r="C232" s="16">
        <f>BS!K11</f>
        <v>166</v>
      </c>
      <c r="D232" s="16">
        <f>BS!L11</f>
        <v>142</v>
      </c>
      <c r="E232" s="16">
        <f>BS!M11</f>
        <v>205</v>
      </c>
      <c r="F232" s="13">
        <f t="shared" ref="E232:I232" si="167">F293</f>
        <v>221.46298272068719</v>
      </c>
      <c r="G232" s="13">
        <f t="shared" si="167"/>
        <v>234.34388902978151</v>
      </c>
      <c r="H232" s="13">
        <f t="shared" si="167"/>
        <v>248.67361186672849</v>
      </c>
      <c r="I232" s="13">
        <f t="shared" si="167"/>
        <v>263.14183047886127</v>
      </c>
      <c r="J232" s="13">
        <f t="shared" ref="J232" si="168">J293</f>
        <v>278.32256729052455</v>
      </c>
    </row>
    <row r="233" spans="1:12" ht="15.75" customHeight="1">
      <c r="A233" s="17" t="s">
        <v>92</v>
      </c>
      <c r="B233" s="16">
        <f>BS!J16</f>
        <v>123</v>
      </c>
      <c r="C233" s="16">
        <f>BS!K16</f>
        <v>119</v>
      </c>
      <c r="D233" s="16">
        <f>BS!L16</f>
        <v>108</v>
      </c>
      <c r="E233" s="16">
        <f>BS!M16</f>
        <v>668</v>
      </c>
      <c r="F233" s="13">
        <f t="shared" ref="E233:I233" si="169">F336</f>
        <v>668</v>
      </c>
      <c r="G233" s="13">
        <f t="shared" si="169"/>
        <v>668</v>
      </c>
      <c r="H233" s="13">
        <f t="shared" si="169"/>
        <v>668</v>
      </c>
      <c r="I233" s="13">
        <f t="shared" si="169"/>
        <v>668</v>
      </c>
      <c r="J233" s="13">
        <f t="shared" ref="J233" si="170">J336</f>
        <v>668</v>
      </c>
    </row>
    <row r="234" spans="1:12" ht="15.75" customHeight="1">
      <c r="A234" s="17" t="s">
        <v>93</v>
      </c>
      <c r="B234" s="16">
        <f>BS!J23</f>
        <v>3032</v>
      </c>
      <c r="C234" s="16">
        <f>BS!K23</f>
        <v>3074</v>
      </c>
      <c r="D234" s="16">
        <f>BS!L23</f>
        <v>4088</v>
      </c>
      <c r="E234" s="16">
        <f>BS!M23</f>
        <v>4264</v>
      </c>
      <c r="F234" s="13">
        <f t="shared" ref="E234:I234" si="171">F303</f>
        <v>4239.2234480910201</v>
      </c>
      <c r="G234" s="13">
        <f t="shared" si="171"/>
        <v>4214.5908637065468</v>
      </c>
      <c r="H234" s="13">
        <f t="shared" si="171"/>
        <v>4190.1014103036996</v>
      </c>
      <c r="I234" s="13">
        <f t="shared" si="171"/>
        <v>4165.7542562004446</v>
      </c>
      <c r="J234" s="13">
        <f t="shared" ref="J234" si="172">J303</f>
        <v>4141.5485745473479</v>
      </c>
    </row>
    <row r="235" spans="1:12" ht="15.75" customHeight="1">
      <c r="A235" s="17" t="s">
        <v>94</v>
      </c>
      <c r="B235" s="16">
        <f>BS!J26</f>
        <v>82</v>
      </c>
      <c r="C235" s="16">
        <f>BS!K26</f>
        <v>0</v>
      </c>
      <c r="D235" s="16">
        <f>BS!L26</f>
        <v>0</v>
      </c>
      <c r="E235" s="16">
        <f>BS!M26</f>
        <v>0</v>
      </c>
      <c r="F235" s="13">
        <v>-0.45</v>
      </c>
      <c r="G235" s="13">
        <v>-0.45</v>
      </c>
      <c r="H235" s="13">
        <v>-0.45</v>
      </c>
      <c r="I235" s="13">
        <v>-0.45</v>
      </c>
      <c r="J235" s="13">
        <v>-0.45</v>
      </c>
    </row>
    <row r="236" spans="1:12" ht="15.75" customHeight="1">
      <c r="A236" s="79" t="s">
        <v>95</v>
      </c>
      <c r="B236" s="73">
        <f>BS!J28</f>
        <v>17584</v>
      </c>
      <c r="C236" s="73">
        <f>BS!K28</f>
        <v>18144</v>
      </c>
      <c r="D236" s="73">
        <f>BS!L28</f>
        <v>18262</v>
      </c>
      <c r="E236" s="73">
        <f>BS!M28</f>
        <v>18521</v>
      </c>
      <c r="F236" s="10">
        <f t="shared" ref="E236:I236" si="173">F337</f>
        <v>18521</v>
      </c>
      <c r="G236" s="10">
        <f t="shared" si="173"/>
        <v>18521</v>
      </c>
      <c r="H236" s="10">
        <f t="shared" si="173"/>
        <v>18521</v>
      </c>
      <c r="I236" s="10">
        <f t="shared" si="173"/>
        <v>18521</v>
      </c>
      <c r="J236" s="10">
        <f t="shared" ref="J236" si="174">J337</f>
        <v>18521</v>
      </c>
    </row>
    <row r="237" spans="1:12" ht="15.75" customHeight="1">
      <c r="A237" s="80" t="s">
        <v>96</v>
      </c>
      <c r="B237" s="76">
        <f t="shared" ref="B237:I237" si="175">SUM(B230:B236)</f>
        <v>22746</v>
      </c>
      <c r="C237" s="76">
        <f t="shared" si="175"/>
        <v>23391</v>
      </c>
      <c r="D237" s="76">
        <f t="shared" si="175"/>
        <v>24632</v>
      </c>
      <c r="E237" s="76">
        <f t="shared" si="175"/>
        <v>25615</v>
      </c>
      <c r="F237" s="76">
        <f t="shared" si="175"/>
        <v>25617.043377776743</v>
      </c>
      <c r="G237" s="76">
        <f t="shared" si="175"/>
        <v>25650.584602014409</v>
      </c>
      <c r="H237" s="76">
        <f t="shared" si="175"/>
        <v>25698.091786962996</v>
      </c>
      <c r="I237" s="76">
        <f t="shared" si="175"/>
        <v>26018.818795847212</v>
      </c>
      <c r="J237" s="76">
        <f t="shared" ref="J237" si="176">SUM(J230:J236)</f>
        <v>26607.54983894575</v>
      </c>
    </row>
    <row r="238" spans="1:12" ht="15.75" customHeight="1">
      <c r="A238" s="17"/>
      <c r="B238" s="13"/>
      <c r="C238" s="13"/>
      <c r="D238" s="13"/>
      <c r="E238" s="13"/>
      <c r="F238" s="13"/>
      <c r="G238" s="13"/>
      <c r="H238" s="13"/>
      <c r="I238" s="13"/>
      <c r="J238" s="13"/>
    </row>
    <row r="239" spans="1:12" ht="15.75" customHeight="1">
      <c r="A239" s="78" t="s">
        <v>97</v>
      </c>
      <c r="B239" s="13"/>
      <c r="C239" s="13"/>
      <c r="D239" s="13"/>
      <c r="E239" s="13"/>
      <c r="F239" s="13"/>
      <c r="G239" s="13"/>
      <c r="H239" s="13"/>
      <c r="I239" s="13"/>
      <c r="J239" s="13"/>
    </row>
    <row r="240" spans="1:12" ht="15.75" customHeight="1">
      <c r="A240" s="17" t="s">
        <v>98</v>
      </c>
      <c r="B240" s="16">
        <f>BS!J38</f>
        <v>1579</v>
      </c>
      <c r="C240" s="16">
        <f>BS!K38</f>
        <v>1571</v>
      </c>
      <c r="D240" s="16">
        <f>BS!L38</f>
        <v>1642</v>
      </c>
      <c r="E240" s="16">
        <f>BS!M38</f>
        <v>1860</v>
      </c>
      <c r="F240" s="13">
        <f t="shared" ref="E240:I240" si="177">F294</f>
        <v>2009.371452977942</v>
      </c>
      <c r="G240" s="13">
        <f t="shared" si="177"/>
        <v>2126.242115099481</v>
      </c>
      <c r="H240" s="13">
        <f t="shared" si="177"/>
        <v>2256.2581369371464</v>
      </c>
      <c r="I240" s="13">
        <f t="shared" si="177"/>
        <v>2387.5307545886931</v>
      </c>
      <c r="J240" s="13">
        <f t="shared" ref="J240" si="178">J294</f>
        <v>2525.268171514027</v>
      </c>
    </row>
    <row r="241" spans="1:14" ht="15.75" customHeight="1">
      <c r="A241" s="17" t="s">
        <v>99</v>
      </c>
      <c r="B241" s="16">
        <f>BS!J43</f>
        <v>264</v>
      </c>
      <c r="C241" s="16">
        <f>BS!K43</f>
        <v>248</v>
      </c>
      <c r="D241" s="16">
        <f>BS!L43</f>
        <v>415</v>
      </c>
      <c r="E241" s="16">
        <f>BS!M43</f>
        <v>268</v>
      </c>
      <c r="F241" s="13">
        <f>F20*F310</f>
        <v>265.81210536386249</v>
      </c>
      <c r="G241" s="13">
        <f>G20*G310</f>
        <v>263.70967536194911</v>
      </c>
      <c r="H241" s="13">
        <f>H20*H310</f>
        <v>265.6061355953824</v>
      </c>
      <c r="I241" s="13">
        <f>I20*I310</f>
        <v>265.93944766885647</v>
      </c>
      <c r="J241" s="13">
        <f>J20*J310</f>
        <v>269.56229351361696</v>
      </c>
      <c r="N241" s="50"/>
    </row>
    <row r="242" spans="1:14" ht="15.75" customHeight="1">
      <c r="A242" s="17" t="s">
        <v>100</v>
      </c>
      <c r="B242" s="16">
        <f>BS!J49</f>
        <v>273</v>
      </c>
      <c r="C242" s="16">
        <f>BS!K49</f>
        <v>325</v>
      </c>
      <c r="D242" s="16">
        <f>BS!L49</f>
        <v>307</v>
      </c>
      <c r="E242" s="16">
        <f>BS!M49</f>
        <v>763</v>
      </c>
      <c r="F242" s="13">
        <f t="shared" ref="E242:I242" si="179">F339</f>
        <v>763</v>
      </c>
      <c r="G242" s="13">
        <f t="shared" si="179"/>
        <v>763</v>
      </c>
      <c r="H242" s="13">
        <f t="shared" si="179"/>
        <v>763</v>
      </c>
      <c r="I242" s="13">
        <f t="shared" si="179"/>
        <v>763</v>
      </c>
      <c r="J242" s="13">
        <f t="shared" ref="J242" si="180">J339</f>
        <v>763</v>
      </c>
    </row>
    <row r="243" spans="1:14" ht="15.75" customHeight="1">
      <c r="A243" s="17" t="s">
        <v>101</v>
      </c>
      <c r="B243" s="16">
        <f>BS!J54</f>
        <v>14177</v>
      </c>
      <c r="C243" s="16">
        <f>BS!K54</f>
        <v>14225</v>
      </c>
      <c r="D243" s="16">
        <f>BS!L54</f>
        <v>15511</v>
      </c>
      <c r="E243" s="16">
        <f>BS!M54</f>
        <v>15411</v>
      </c>
      <c r="F243" s="13">
        <f>F21*F310</f>
        <v>15285.187894636138</v>
      </c>
      <c r="G243" s="13">
        <f>G21*G310</f>
        <v>15164.29032463805</v>
      </c>
      <c r="H243" s="13">
        <f>H21*H310</f>
        <v>15273.343864404618</v>
      </c>
      <c r="I243" s="13">
        <f>I21*I310</f>
        <v>15292.510552331143</v>
      </c>
      <c r="J243" s="13">
        <f>J21*J310</f>
        <v>15500.837706486383</v>
      </c>
      <c r="K243" s="50"/>
    </row>
    <row r="244" spans="1:14" ht="15.75" customHeight="1">
      <c r="A244" s="79" t="s">
        <v>102</v>
      </c>
      <c r="B244" s="73">
        <f>BS!J59</f>
        <v>2185</v>
      </c>
      <c r="C244" s="73">
        <f>BS!K59</f>
        <v>2292</v>
      </c>
      <c r="D244" s="73">
        <f>BS!L59</f>
        <v>1914</v>
      </c>
      <c r="E244" s="73">
        <f>BS!M59</f>
        <v>2154</v>
      </c>
      <c r="F244" s="10">
        <f t="shared" ref="E244:I244" si="181">F340</f>
        <v>2154</v>
      </c>
      <c r="G244" s="10">
        <f t="shared" si="181"/>
        <v>2154</v>
      </c>
      <c r="H244" s="10">
        <f t="shared" si="181"/>
        <v>2154</v>
      </c>
      <c r="I244" s="10">
        <f t="shared" si="181"/>
        <v>2154</v>
      </c>
      <c r="J244" s="10">
        <f t="shared" ref="J244" si="182">J340</f>
        <v>2154</v>
      </c>
    </row>
    <row r="245" spans="1:14" ht="15.75" customHeight="1">
      <c r="A245" s="78" t="s">
        <v>103</v>
      </c>
      <c r="B245" s="67">
        <f t="shared" ref="B245:I245" si="183">SUM(B240:B244)</f>
        <v>18478</v>
      </c>
      <c r="C245" s="67">
        <f t="shared" si="183"/>
        <v>18661</v>
      </c>
      <c r="D245" s="67">
        <f t="shared" si="183"/>
        <v>19789</v>
      </c>
      <c r="E245" s="67">
        <f t="shared" si="183"/>
        <v>20456</v>
      </c>
      <c r="F245" s="67">
        <f t="shared" si="183"/>
        <v>20477.371452977943</v>
      </c>
      <c r="G245" s="67">
        <f t="shared" si="183"/>
        <v>20471.242115099481</v>
      </c>
      <c r="H245" s="67">
        <f t="shared" si="183"/>
        <v>20712.208136937148</v>
      </c>
      <c r="I245" s="67">
        <f t="shared" si="183"/>
        <v>20862.980754588694</v>
      </c>
      <c r="J245" s="67">
        <f t="shared" ref="J245" si="184">SUM(J240:J244)</f>
        <v>21212.668171514029</v>
      </c>
    </row>
    <row r="246" spans="1:14" ht="15.75" customHeight="1">
      <c r="A246" s="78" t="s">
        <v>104</v>
      </c>
      <c r="B246" s="13"/>
      <c r="C246" s="13"/>
      <c r="D246" s="13"/>
      <c r="E246" s="13"/>
      <c r="F246" s="13"/>
      <c r="G246" s="13"/>
      <c r="H246" s="13"/>
      <c r="I246" s="13"/>
      <c r="J246" s="13"/>
    </row>
    <row r="247" spans="1:14" ht="15.75" customHeight="1">
      <c r="A247" s="17" t="s">
        <v>105</v>
      </c>
      <c r="B247" s="16">
        <f>BS!J71</f>
        <v>2057</v>
      </c>
      <c r="C247" s="16">
        <f>BS!K71</f>
        <v>1973</v>
      </c>
      <c r="D247" s="16">
        <f>BS!L71</f>
        <v>2357</v>
      </c>
      <c r="E247" s="16">
        <f>BS!M71</f>
        <v>2859</v>
      </c>
      <c r="F247" s="13">
        <f t="shared" ref="E247:I247" si="185">F319</f>
        <v>2955.993262463443</v>
      </c>
      <c r="G247" s="13">
        <f t="shared" si="185"/>
        <v>3011.3496355541761</v>
      </c>
      <c r="H247" s="13">
        <f t="shared" si="185"/>
        <v>2720.4493533350019</v>
      </c>
      <c r="I247" s="13">
        <f t="shared" si="185"/>
        <v>2682.4492630775303</v>
      </c>
      <c r="J247" s="13">
        <f t="shared" ref="J247" si="186">J319</f>
        <v>2593.3425251841036</v>
      </c>
    </row>
    <row r="248" spans="1:14" ht="15.75" customHeight="1">
      <c r="A248" s="17" t="s">
        <v>106</v>
      </c>
      <c r="B248" s="16">
        <f>BS!J73</f>
        <v>1121</v>
      </c>
      <c r="C248" s="16">
        <f>BS!K73</f>
        <v>1599</v>
      </c>
      <c r="D248" s="16">
        <f>BS!L73</f>
        <v>1860</v>
      </c>
      <c r="E248" s="16">
        <f>BS!M73</f>
        <v>1795</v>
      </c>
      <c r="F248" s="13">
        <f t="shared" ref="E248:I248" si="187">F333</f>
        <v>1713.0950447988</v>
      </c>
      <c r="G248" s="13">
        <f t="shared" si="187"/>
        <v>1689.7656069149284</v>
      </c>
      <c r="H248" s="13">
        <f t="shared" si="187"/>
        <v>1733.3067700258484</v>
      </c>
      <c r="I248" s="13">
        <f t="shared" si="187"/>
        <v>1840.261161258519</v>
      </c>
      <c r="J248" s="13">
        <f t="shared" ref="J248" si="188">J333</f>
        <v>2016.3047874317226</v>
      </c>
    </row>
    <row r="249" spans="1:14" ht="15.75" customHeight="1">
      <c r="A249" s="17" t="s">
        <v>107</v>
      </c>
      <c r="B249" s="16">
        <f>BS!J74</f>
        <v>-679</v>
      </c>
      <c r="C249" s="16">
        <f>BS!K74</f>
        <v>-706</v>
      </c>
      <c r="D249" s="16">
        <f>BS!L74</f>
        <v>-1107</v>
      </c>
      <c r="E249" s="16">
        <f>BS!M74</f>
        <v>-1020</v>
      </c>
      <c r="F249" s="13">
        <f t="shared" ref="F249:J249" si="189">E249</f>
        <v>-1020</v>
      </c>
      <c r="G249" s="13">
        <f>F249</f>
        <v>-1020</v>
      </c>
      <c r="H249" s="13">
        <f t="shared" si="189"/>
        <v>-1020</v>
      </c>
      <c r="I249" s="13">
        <f t="shared" si="189"/>
        <v>-1020</v>
      </c>
      <c r="J249" s="13">
        <f t="shared" si="189"/>
        <v>-1020</v>
      </c>
    </row>
    <row r="250" spans="1:14" ht="15.75" customHeight="1">
      <c r="A250" s="79" t="s">
        <v>108</v>
      </c>
      <c r="B250" s="73">
        <f>BS!J76</f>
        <v>1769</v>
      </c>
      <c r="C250" s="73">
        <f>BS!K76</f>
        <v>1864</v>
      </c>
      <c r="D250" s="73">
        <f>BS!L76</f>
        <v>1733</v>
      </c>
      <c r="E250" s="73">
        <f>BS!M76</f>
        <v>1525</v>
      </c>
      <c r="F250" s="10">
        <f t="shared" ref="E250:I250" si="190">F350</f>
        <v>1490.5851074794159</v>
      </c>
      <c r="G250" s="10">
        <f t="shared" si="190"/>
        <v>1498.2287343886828</v>
      </c>
      <c r="H250" s="10">
        <f t="shared" si="190"/>
        <v>1552.129016607857</v>
      </c>
      <c r="I250" s="10">
        <f t="shared" si="190"/>
        <v>1653.1291068653286</v>
      </c>
      <c r="J250" s="10">
        <f t="shared" ref="J250" si="191">J350</f>
        <v>1805.2358447587553</v>
      </c>
    </row>
    <row r="251" spans="1:14" ht="15.75" customHeight="1">
      <c r="A251" s="81" t="s">
        <v>104</v>
      </c>
      <c r="B251" s="82">
        <f t="shared" ref="B251:I251" si="192">SUM(B247:B250)</f>
        <v>4268</v>
      </c>
      <c r="C251" s="82">
        <f t="shared" si="192"/>
        <v>4730</v>
      </c>
      <c r="D251" s="82">
        <f t="shared" si="192"/>
        <v>4843</v>
      </c>
      <c r="E251" s="82">
        <f t="shared" si="192"/>
        <v>5159</v>
      </c>
      <c r="F251" s="82">
        <f t="shared" si="192"/>
        <v>5139.6734147416591</v>
      </c>
      <c r="G251" s="82">
        <f t="shared" si="192"/>
        <v>5179.3439768577873</v>
      </c>
      <c r="H251" s="82">
        <f t="shared" si="192"/>
        <v>4985.8851399687073</v>
      </c>
      <c r="I251" s="82">
        <f t="shared" si="192"/>
        <v>5155.8395312013781</v>
      </c>
      <c r="J251" s="82">
        <f t="shared" ref="J251" si="193">SUM(J247:J250)</f>
        <v>5394.8831573745811</v>
      </c>
      <c r="K251" s="50"/>
    </row>
    <row r="252" spans="1:14" ht="15.75" customHeight="1">
      <c r="A252" s="80" t="s">
        <v>109</v>
      </c>
      <c r="B252" s="76">
        <f t="shared" ref="B252:I252" si="194">SUM(B245,B251)</f>
        <v>22746</v>
      </c>
      <c r="C252" s="76">
        <f t="shared" si="194"/>
        <v>23391</v>
      </c>
      <c r="D252" s="76">
        <f t="shared" si="194"/>
        <v>24632</v>
      </c>
      <c r="E252" s="76">
        <f t="shared" si="194"/>
        <v>25615</v>
      </c>
      <c r="F252" s="76">
        <f t="shared" si="194"/>
        <v>25617.044867719604</v>
      </c>
      <c r="G252" s="76">
        <f t="shared" si="194"/>
        <v>25650.58609195727</v>
      </c>
      <c r="H252" s="76">
        <f t="shared" si="194"/>
        <v>25698.093276905856</v>
      </c>
      <c r="I252" s="76">
        <f t="shared" si="194"/>
        <v>26018.820285790072</v>
      </c>
      <c r="J252" s="76">
        <f t="shared" ref="J252" si="195">SUM(J245,J251)</f>
        <v>26607.55132888861</v>
      </c>
    </row>
    <row r="253" spans="1:14" ht="15.75" customHeight="1">
      <c r="A253" s="17"/>
      <c r="B253" s="13"/>
      <c r="C253" s="13"/>
      <c r="D253" s="13"/>
      <c r="E253" s="13"/>
      <c r="F253" s="13"/>
      <c r="G253" s="13"/>
      <c r="H253" s="13"/>
      <c r="I253" s="13"/>
    </row>
    <row r="254" spans="1:14" ht="15.75" customHeight="1">
      <c r="A254" s="77" t="s">
        <v>110</v>
      </c>
      <c r="B254" s="84">
        <f t="shared" ref="B254:J254" si="196">B237-B252</f>
        <v>0</v>
      </c>
      <c r="C254" s="84">
        <f t="shared" si="196"/>
        <v>0</v>
      </c>
      <c r="D254" s="84">
        <f t="shared" si="196"/>
        <v>0</v>
      </c>
      <c r="E254" s="84">
        <f t="shared" si="196"/>
        <v>0</v>
      </c>
      <c r="F254" s="84">
        <f t="shared" si="196"/>
        <v>-1.4899428606440779E-3</v>
      </c>
      <c r="G254" s="84">
        <f t="shared" si="196"/>
        <v>-1.4899428606440779E-3</v>
      </c>
      <c r="H254" s="84">
        <f t="shared" si="196"/>
        <v>-1.4899428606440779E-3</v>
      </c>
      <c r="I254" s="84">
        <f t="shared" si="196"/>
        <v>-1.4899428606440779E-3</v>
      </c>
      <c r="J254" s="84">
        <f t="shared" si="196"/>
        <v>-1.4899428606440779E-3</v>
      </c>
    </row>
    <row r="255" spans="1:14" ht="15.75" customHeight="1">
      <c r="A255" s="17"/>
      <c r="B255" s="13"/>
      <c r="C255" s="13"/>
      <c r="D255" s="13"/>
      <c r="E255" s="13"/>
      <c r="F255" s="13"/>
      <c r="G255" s="13"/>
      <c r="H255" s="13"/>
      <c r="I255" s="13"/>
    </row>
    <row r="256" spans="1:14" ht="15.75" customHeight="1">
      <c r="A256" s="17"/>
      <c r="B256" s="85"/>
      <c r="C256" s="85"/>
      <c r="D256" s="85"/>
      <c r="E256" s="13"/>
      <c r="F256" s="13"/>
      <c r="G256" s="13"/>
      <c r="H256" s="13"/>
      <c r="I256" s="13"/>
    </row>
    <row r="257" spans="1:10" ht="25.5" customHeight="1">
      <c r="A257" s="7" t="s">
        <v>111</v>
      </c>
      <c r="B257" s="8"/>
      <c r="C257" s="8"/>
      <c r="D257" s="8"/>
      <c r="E257" s="8"/>
      <c r="F257" s="8"/>
      <c r="G257" s="8"/>
      <c r="H257" s="8"/>
      <c r="I257" s="8"/>
      <c r="J257" s="8"/>
    </row>
    <row r="258" spans="1:10" ht="15.75" customHeight="1">
      <c r="A258" s="17"/>
      <c r="B258" s="13"/>
      <c r="C258" s="13"/>
      <c r="D258" s="13"/>
      <c r="E258" s="13"/>
      <c r="F258" s="13"/>
      <c r="G258" s="13"/>
      <c r="H258" s="13"/>
      <c r="I258" s="13"/>
    </row>
    <row r="259" spans="1:10" ht="15.5" customHeight="1">
      <c r="A259" s="78" t="s">
        <v>112</v>
      </c>
      <c r="B259" s="13"/>
      <c r="C259" s="13"/>
      <c r="D259" s="13"/>
      <c r="E259" s="13"/>
      <c r="F259" s="13"/>
      <c r="G259" s="13"/>
      <c r="H259" s="13"/>
      <c r="I259" s="13"/>
    </row>
    <row r="260" spans="1:10" ht="18" customHeight="1">
      <c r="A260" s="17" t="s">
        <v>85</v>
      </c>
      <c r="B260" s="16">
        <f t="shared" ref="B260:I260" si="197">B219</f>
        <v>1008</v>
      </c>
      <c r="C260" s="16">
        <f t="shared" si="197"/>
        <v>1190</v>
      </c>
      <c r="D260" s="16">
        <f t="shared" si="197"/>
        <v>1021</v>
      </c>
      <c r="E260" s="16">
        <f t="shared" si="197"/>
        <v>776</v>
      </c>
      <c r="F260" s="16">
        <f t="shared" si="197"/>
        <v>1079.6631770988001</v>
      </c>
      <c r="G260" s="16">
        <f t="shared" si="197"/>
        <v>1170.1302201645153</v>
      </c>
      <c r="H260" s="16">
        <f t="shared" si="197"/>
        <v>1269.2885754164608</v>
      </c>
      <c r="I260" s="16">
        <f t="shared" si="197"/>
        <v>1365.3199187894406</v>
      </c>
      <c r="J260" s="16">
        <f t="shared" ref="J260" si="198">J219</f>
        <v>1467.3140047155182</v>
      </c>
    </row>
    <row r="261" spans="1:10" ht="15.75" customHeight="1">
      <c r="A261" s="17" t="s">
        <v>113</v>
      </c>
      <c r="B261" s="16">
        <f>CF!I8</f>
        <v>190</v>
      </c>
      <c r="C261" s="16">
        <f>CF!J8</f>
        <v>191</v>
      </c>
      <c r="D261" s="16">
        <f>CF!K8</f>
        <v>264</v>
      </c>
      <c r="E261" s="16">
        <f>CF!L8</f>
        <v>301</v>
      </c>
      <c r="F261" s="13">
        <f>-F301</f>
        <v>301.1855538659276</v>
      </c>
      <c r="G261" s="13">
        <f>-G301</f>
        <v>299.43547424360258</v>
      </c>
      <c r="H261" s="13">
        <f>-H301</f>
        <v>297.69556369693584</v>
      </c>
      <c r="I261" s="13">
        <f>-I301</f>
        <v>295.96576313713041</v>
      </c>
      <c r="J261" s="13">
        <f t="shared" ref="J261" si="199">-J301</f>
        <v>294.24601381873271</v>
      </c>
    </row>
    <row r="262" spans="1:10" ht="15.75" customHeight="1">
      <c r="A262" s="17" t="s">
        <v>114</v>
      </c>
      <c r="B262" s="16">
        <f>CF!I9</f>
        <v>257</v>
      </c>
      <c r="C262" s="16">
        <f>CF!J9</f>
        <v>101</v>
      </c>
      <c r="D262" s="16">
        <f>CF!K9</f>
        <v>248</v>
      </c>
      <c r="E262" s="16">
        <f>CF!L9</f>
        <v>585</v>
      </c>
      <c r="F262" s="13">
        <f>F342</f>
        <v>0</v>
      </c>
      <c r="G262" s="13">
        <f>G342</f>
        <v>0</v>
      </c>
      <c r="H262" s="13">
        <f>H342</f>
        <v>0</v>
      </c>
      <c r="I262" s="13">
        <f>I342</f>
        <v>0</v>
      </c>
      <c r="J262" s="13">
        <f t="shared" ref="J262" si="200">J342</f>
        <v>0</v>
      </c>
    </row>
    <row r="263" spans="1:10" ht="15.75" customHeight="1">
      <c r="A263" s="529" t="s">
        <v>115</v>
      </c>
      <c r="B263" s="530">
        <f>CF!I13</f>
        <v>35</v>
      </c>
      <c r="C263" s="530">
        <f>CF!J13</f>
        <v>-159</v>
      </c>
      <c r="D263" s="530">
        <f>CF!K13</f>
        <v>-30</v>
      </c>
      <c r="E263" s="530">
        <f>CF!L13</f>
        <v>-74</v>
      </c>
      <c r="F263" s="531">
        <f>-F296</f>
        <v>69.144527426886043</v>
      </c>
      <c r="G263" s="531">
        <f>-G296</f>
        <v>54.099806498196358</v>
      </c>
      <c r="H263" s="531">
        <f>-H296</f>
        <v>60.184835915177473</v>
      </c>
      <c r="I263" s="531">
        <f>-I296</f>
        <v>60.766518170958079</v>
      </c>
      <c r="J263" s="531">
        <f t="shared" ref="J263" si="201">-J296</f>
        <v>63.759094608984697</v>
      </c>
    </row>
    <row r="264" spans="1:10" ht="15.75" customHeight="1">
      <c r="A264" s="532" t="s">
        <v>1181</v>
      </c>
      <c r="B264" s="533"/>
      <c r="C264" s="533"/>
      <c r="D264" s="533"/>
      <c r="E264" s="533">
        <v>126</v>
      </c>
      <c r="F264" s="534"/>
      <c r="G264" s="534"/>
      <c r="H264" s="534"/>
      <c r="I264" s="534"/>
      <c r="J264" s="534"/>
    </row>
    <row r="265" spans="1:10" ht="15" customHeight="1">
      <c r="A265" s="78" t="s">
        <v>116</v>
      </c>
      <c r="B265" s="67">
        <f>SUM(B260:B264)</f>
        <v>1490</v>
      </c>
      <c r="C265" s="67">
        <f t="shared" ref="C265:J265" si="202">SUM(C260:C264)</f>
        <v>1323</v>
      </c>
      <c r="D265" s="67">
        <f t="shared" si="202"/>
        <v>1503</v>
      </c>
      <c r="E265" s="67">
        <f t="shared" si="202"/>
        <v>1714</v>
      </c>
      <c r="F265" s="67">
        <f t="shared" si="202"/>
        <v>1449.9932583916138</v>
      </c>
      <c r="G265" s="67">
        <f t="shared" si="202"/>
        <v>1523.6655009063143</v>
      </c>
      <c r="H265" s="67">
        <f t="shared" si="202"/>
        <v>1627.1689750285741</v>
      </c>
      <c r="I265" s="67">
        <f t="shared" si="202"/>
        <v>1722.0522000975291</v>
      </c>
      <c r="J265" s="67">
        <f t="shared" si="202"/>
        <v>1825.3191131432357</v>
      </c>
    </row>
    <row r="266" spans="1:10" ht="15.75" customHeight="1">
      <c r="A266" s="17"/>
      <c r="B266" s="13"/>
      <c r="C266" s="13"/>
      <c r="D266" s="13"/>
      <c r="E266" s="13"/>
      <c r="F266" s="13"/>
      <c r="G266" s="13"/>
      <c r="H266" s="13"/>
      <c r="I266" s="13"/>
      <c r="J266" s="13"/>
    </row>
    <row r="267" spans="1:10" ht="15.75" customHeight="1">
      <c r="A267" s="78" t="s">
        <v>117</v>
      </c>
      <c r="B267" s="13"/>
      <c r="C267" s="13"/>
      <c r="D267" s="13"/>
      <c r="E267" s="13"/>
      <c r="F267" s="13"/>
      <c r="G267" s="13"/>
      <c r="H267" s="13"/>
      <c r="I267" s="13"/>
      <c r="J267" s="13"/>
    </row>
    <row r="268" spans="1:10" ht="15.75" customHeight="1">
      <c r="A268" s="17" t="s">
        <v>118</v>
      </c>
      <c r="B268" s="16">
        <f>CF!I21</f>
        <v>-88</v>
      </c>
      <c r="C268" s="16">
        <f>CF!J21</f>
        <v>-83</v>
      </c>
      <c r="D268" s="16">
        <f>CF!K21</f>
        <v>-167</v>
      </c>
      <c r="E268" s="16">
        <f>CF!L21</f>
        <v>-227</v>
      </c>
      <c r="F268" s="13">
        <f>-F300</f>
        <v>-276.40900195694718</v>
      </c>
      <c r="G268" s="13">
        <f>-G300</f>
        <v>-274.80288985912927</v>
      </c>
      <c r="H268" s="13">
        <f>-H300</f>
        <v>-273.20611029408877</v>
      </c>
      <c r="I268" s="13">
        <f>-I300</f>
        <v>-271.61860903387486</v>
      </c>
      <c r="J268" s="13">
        <f t="shared" ref="J268" si="203">-J300</f>
        <v>-270.0403321656355</v>
      </c>
    </row>
    <row r="269" spans="1:10" ht="15.75" customHeight="1">
      <c r="A269" s="79" t="s">
        <v>119</v>
      </c>
      <c r="B269" s="73">
        <f>CF!I35</f>
        <v>24</v>
      </c>
      <c r="C269" s="73">
        <f>CF!J35</f>
        <v>94</v>
      </c>
      <c r="D269" s="73">
        <f>CF!K35</f>
        <v>-493</v>
      </c>
      <c r="E269" s="73">
        <f>CF!L35</f>
        <v>-91</v>
      </c>
      <c r="F269" s="10">
        <v>0</v>
      </c>
      <c r="G269" s="10">
        <v>0</v>
      </c>
      <c r="H269" s="10">
        <v>0</v>
      </c>
      <c r="I269" s="10">
        <v>0</v>
      </c>
      <c r="J269" s="10">
        <v>0</v>
      </c>
    </row>
    <row r="270" spans="1:10" ht="15.75" customHeight="1">
      <c r="A270" s="78" t="s">
        <v>120</v>
      </c>
      <c r="B270" s="67">
        <f>SUM(B268:B269)</f>
        <v>-64</v>
      </c>
      <c r="C270" s="67">
        <f>SUM(C268:C269)</f>
        <v>11</v>
      </c>
      <c r="D270" s="67">
        <f>SUM(D268:D269)</f>
        <v>-660</v>
      </c>
      <c r="E270" s="67">
        <f>SUM(E268:E269)</f>
        <v>-318</v>
      </c>
      <c r="F270" s="67">
        <f>SUM(F268:F269)</f>
        <v>-276.40900195694718</v>
      </c>
      <c r="G270" s="67">
        <f>SUM(G268:G269)</f>
        <v>-274.80288985912927</v>
      </c>
      <c r="H270" s="67">
        <f>SUM(H268:H269)</f>
        <v>-273.20611029408877</v>
      </c>
      <c r="I270" s="67">
        <f>SUM(I268:I269)</f>
        <v>-271.61860903387486</v>
      </c>
      <c r="J270" s="67">
        <f>SUM(J268:J269)</f>
        <v>-270.0403321656355</v>
      </c>
    </row>
    <row r="271" spans="1:10" ht="15.75" customHeight="1">
      <c r="A271" s="17"/>
      <c r="B271" s="13"/>
      <c r="C271" s="13"/>
      <c r="D271" s="13"/>
      <c r="E271" s="13"/>
      <c r="F271" s="13"/>
      <c r="G271" s="13"/>
      <c r="H271" s="13"/>
      <c r="I271" s="13"/>
      <c r="J271" s="13"/>
    </row>
    <row r="272" spans="1:10" ht="15.75" customHeight="1">
      <c r="A272" s="78" t="s">
        <v>121</v>
      </c>
      <c r="B272" s="13"/>
      <c r="C272" s="13"/>
      <c r="D272" s="13"/>
      <c r="E272" s="13"/>
      <c r="F272" s="13"/>
      <c r="G272" s="13"/>
      <c r="H272" s="13"/>
      <c r="I272" s="13"/>
      <c r="J272" s="13"/>
    </row>
    <row r="273" spans="1:16" ht="15.75" customHeight="1">
      <c r="A273" s="17" t="s">
        <v>122</v>
      </c>
      <c r="B273" s="16">
        <f>CF!I40</f>
        <v>-971</v>
      </c>
      <c r="C273" s="16">
        <f>CF!J40</f>
        <v>-990</v>
      </c>
      <c r="D273" s="16">
        <f>CF!K40</f>
        <v>-1029</v>
      </c>
      <c r="E273" s="16">
        <f>CF!L40</f>
        <v>-1108</v>
      </c>
      <c r="F273" s="13">
        <f>F330</f>
        <v>-1161.5412523</v>
      </c>
      <c r="G273" s="13">
        <f>G330</f>
        <v>-1193.4596580483869</v>
      </c>
      <c r="H273" s="13">
        <f>H330</f>
        <v>-1225.7474123055408</v>
      </c>
      <c r="I273" s="13">
        <f>I330</f>
        <v>-1258.3655275567701</v>
      </c>
      <c r="J273" s="13">
        <f t="shared" ref="J273" si="204">J330</f>
        <v>-1291.2703785423146</v>
      </c>
    </row>
    <row r="274" spans="1:16" ht="15.75" customHeight="1">
      <c r="A274" s="17" t="s">
        <v>123</v>
      </c>
      <c r="B274" s="16">
        <f>CF!I41</f>
        <v>-92</v>
      </c>
      <c r="C274" s="16">
        <f>CF!J41</f>
        <v>-37</v>
      </c>
      <c r="D274" s="16">
        <f>CF!K41</f>
        <v>260</v>
      </c>
      <c r="E274" s="16">
        <f>CF!L41</f>
        <v>-427</v>
      </c>
      <c r="F274" s="13">
        <f>F307+F308</f>
        <v>-128</v>
      </c>
      <c r="G274" s="13">
        <f>G307+G308</f>
        <v>-123</v>
      </c>
      <c r="H274" s="13">
        <f>H307+H308</f>
        <v>110.94999999999982</v>
      </c>
      <c r="I274" s="13">
        <f>I307+I308</f>
        <v>19.5</v>
      </c>
      <c r="J274" s="13">
        <f t="shared" ref="J274" si="205">J307+J308</f>
        <v>211.94999999999982</v>
      </c>
    </row>
    <row r="275" spans="1:16" ht="15.75" customHeight="1">
      <c r="A275" s="17" t="s">
        <v>124</v>
      </c>
      <c r="B275" s="16">
        <f>CF!I45</f>
        <v>-275</v>
      </c>
      <c r="C275" s="16">
        <f>CF!J45</f>
        <v>-440</v>
      </c>
      <c r="D275" s="16">
        <f>CF!K45</f>
        <v>78</v>
      </c>
      <c r="E275" s="16">
        <f>CF!L45</f>
        <v>33</v>
      </c>
      <c r="F275" s="13">
        <f>F315+F316</f>
        <v>63</v>
      </c>
      <c r="G275" s="13">
        <f>G315+G316</f>
        <v>63</v>
      </c>
      <c r="H275" s="13">
        <f>H315+H316</f>
        <v>-237</v>
      </c>
      <c r="I275" s="13">
        <f>I315+I316</f>
        <v>63</v>
      </c>
      <c r="J275" s="13">
        <f t="shared" ref="J275" si="206">J315+J316</f>
        <v>63</v>
      </c>
    </row>
    <row r="276" spans="1:16" ht="15.75" customHeight="1">
      <c r="A276" s="529" t="s">
        <v>125</v>
      </c>
      <c r="B276" s="530">
        <f>CF!I48</f>
        <v>31</v>
      </c>
      <c r="C276" s="530">
        <f>CF!J48</f>
        <v>93</v>
      </c>
      <c r="D276" s="530">
        <f>CF!K48</f>
        <v>66</v>
      </c>
      <c r="E276" s="530">
        <f>CF!L48</f>
        <v>147</v>
      </c>
      <c r="F276" s="531">
        <v>0</v>
      </c>
      <c r="G276" s="531">
        <v>0</v>
      </c>
      <c r="H276" s="531">
        <v>0</v>
      </c>
      <c r="I276" s="531">
        <v>0</v>
      </c>
      <c r="J276" s="531">
        <v>0</v>
      </c>
    </row>
    <row r="277" spans="1:16" ht="15.75" customHeight="1">
      <c r="A277" s="532" t="s">
        <v>1182</v>
      </c>
      <c r="B277" s="533"/>
      <c r="C277" s="533"/>
      <c r="D277" s="533"/>
      <c r="E277" s="533">
        <v>-81</v>
      </c>
      <c r="F277" s="534"/>
      <c r="G277" s="534"/>
      <c r="H277" s="534"/>
      <c r="I277" s="534"/>
      <c r="J277" s="534"/>
    </row>
    <row r="278" spans="1:16" ht="15.75" customHeight="1">
      <c r="A278" s="78" t="s">
        <v>126</v>
      </c>
      <c r="B278" s="67">
        <f>SUM(B273:B277)</f>
        <v>-1307</v>
      </c>
      <c r="C278" s="67">
        <f t="shared" ref="C278:J278" si="207">SUM(C273:C277)</f>
        <v>-1374</v>
      </c>
      <c r="D278" s="67">
        <f t="shared" si="207"/>
        <v>-625</v>
      </c>
      <c r="E278" s="67">
        <f t="shared" si="207"/>
        <v>-1436</v>
      </c>
      <c r="F278" s="67">
        <f t="shared" si="207"/>
        <v>-1226.5412523</v>
      </c>
      <c r="G278" s="67">
        <f t="shared" si="207"/>
        <v>-1253.4596580483869</v>
      </c>
      <c r="H278" s="67">
        <f t="shared" si="207"/>
        <v>-1351.797412305541</v>
      </c>
      <c r="I278" s="67">
        <f t="shared" si="207"/>
        <v>-1175.8655275567701</v>
      </c>
      <c r="J278" s="67">
        <f t="shared" si="207"/>
        <v>-1016.3203785423148</v>
      </c>
    </row>
    <row r="279" spans="1:16" ht="15.75" customHeight="1">
      <c r="A279" s="6"/>
      <c r="M279" s="524"/>
      <c r="N279" s="524"/>
      <c r="P279" s="524"/>
    </row>
    <row r="280" spans="1:16" ht="15.75" customHeight="1">
      <c r="A280" s="17" t="s">
        <v>127</v>
      </c>
      <c r="B280" s="13">
        <f>CF!I54</f>
        <v>91</v>
      </c>
      <c r="C280" s="13">
        <f>CF!J54</f>
        <v>-39</v>
      </c>
      <c r="D280" s="13">
        <f>CF!K54</f>
        <v>195</v>
      </c>
      <c r="E280" s="13">
        <f>CF!L54</f>
        <v>-24</v>
      </c>
      <c r="F280" s="13">
        <f>F265+F270+F278</f>
        <v>-52.956995865333283</v>
      </c>
      <c r="G280" s="13">
        <f>G265+G270+G278</f>
        <v>-4.5970470012018723</v>
      </c>
      <c r="H280" s="13">
        <f>H265+H270+H278</f>
        <v>2.1654524289442634</v>
      </c>
      <c r="I280" s="13">
        <f>I265+I270+I278</f>
        <v>274.56806350688407</v>
      </c>
      <c r="J280" s="13">
        <f>J265+J270+J278</f>
        <v>538.95840243528528</v>
      </c>
    </row>
    <row r="281" spans="1:16" ht="15.75" customHeight="1">
      <c r="A281" s="17" t="s">
        <v>128</v>
      </c>
      <c r="B281" s="16">
        <f>BS!I7</f>
        <v>1087</v>
      </c>
      <c r="C281" s="16">
        <f t="shared" ref="C281:J281" si="208">B283</f>
        <v>1178</v>
      </c>
      <c r="D281" s="16">
        <f t="shared" si="208"/>
        <v>1139</v>
      </c>
      <c r="E281" s="13">
        <f t="shared" si="208"/>
        <v>1334</v>
      </c>
      <c r="F281" s="13">
        <f t="shared" si="208"/>
        <v>1163</v>
      </c>
      <c r="G281" s="13">
        <f t="shared" si="208"/>
        <v>1110.0430041346667</v>
      </c>
      <c r="H281" s="13">
        <f t="shared" si="208"/>
        <v>1105.4459571334648</v>
      </c>
      <c r="I281" s="13">
        <f t="shared" si="208"/>
        <v>1107.6114095624091</v>
      </c>
      <c r="J281" s="13">
        <f t="shared" si="208"/>
        <v>1382.1794730692932</v>
      </c>
    </row>
    <row r="282" spans="1:16" ht="15.75" customHeight="1">
      <c r="A282" s="79" t="s">
        <v>129</v>
      </c>
      <c r="B282" s="73"/>
      <c r="C282" s="73"/>
      <c r="D282" s="73"/>
      <c r="E282" s="10">
        <v>-147</v>
      </c>
      <c r="F282" s="10"/>
      <c r="G282" s="10"/>
      <c r="H282" s="10"/>
      <c r="I282" s="10"/>
      <c r="J282" s="10"/>
    </row>
    <row r="283" spans="1:16" ht="15.75" customHeight="1">
      <c r="A283" s="17" t="s">
        <v>130</v>
      </c>
      <c r="B283" s="13">
        <f t="shared" ref="B283:E283" si="209">SUM(B280:B282)</f>
        <v>1178</v>
      </c>
      <c r="C283" s="13">
        <f t="shared" si="209"/>
        <v>1139</v>
      </c>
      <c r="D283" s="13">
        <f t="shared" si="209"/>
        <v>1334</v>
      </c>
      <c r="E283" s="13">
        <f t="shared" si="209"/>
        <v>1163</v>
      </c>
      <c r="F283" s="13">
        <f t="shared" ref="F283:I283" si="210">F280+F281</f>
        <v>1110.0430041346667</v>
      </c>
      <c r="G283" s="13">
        <f t="shared" si="210"/>
        <v>1105.4459571334648</v>
      </c>
      <c r="H283" s="13">
        <f t="shared" si="210"/>
        <v>1107.6114095624091</v>
      </c>
      <c r="I283" s="13">
        <f t="shared" si="210"/>
        <v>1382.1794730692932</v>
      </c>
      <c r="J283" s="13">
        <f t="shared" ref="J283" si="211">J280+J281</f>
        <v>1921.1378755045785</v>
      </c>
    </row>
    <row r="284" spans="1:16" ht="15.75" customHeight="1">
      <c r="A284" s="17"/>
      <c r="B284" s="13"/>
      <c r="C284" s="13"/>
      <c r="D284" s="13"/>
      <c r="E284" s="13"/>
      <c r="F284" s="13"/>
      <c r="G284" s="13"/>
      <c r="H284" s="13"/>
      <c r="I284" s="13"/>
    </row>
    <row r="285" spans="1:16" ht="15.75" customHeight="1">
      <c r="A285" s="17" t="s">
        <v>131</v>
      </c>
      <c r="B285" s="13">
        <f>B283-B230</f>
        <v>0</v>
      </c>
      <c r="C285" s="13">
        <f>C283-C230</f>
        <v>0</v>
      </c>
      <c r="D285" s="13">
        <f>D283-D230</f>
        <v>0</v>
      </c>
      <c r="E285" s="13">
        <f>E283-E230</f>
        <v>0</v>
      </c>
      <c r="F285" s="13">
        <f>F283-F230</f>
        <v>0</v>
      </c>
      <c r="G285" s="13">
        <f>G283-G230</f>
        <v>0</v>
      </c>
      <c r="H285" s="13">
        <f>H283-H230</f>
        <v>0</v>
      </c>
      <c r="I285" s="13">
        <f>I283-I230</f>
        <v>0</v>
      </c>
      <c r="J285" s="13">
        <f>J283-J230</f>
        <v>0</v>
      </c>
    </row>
    <row r="286" spans="1:16" ht="15.75" customHeight="1">
      <c r="A286" s="17"/>
      <c r="B286" s="13"/>
      <c r="C286" s="13"/>
      <c r="D286" s="13"/>
      <c r="E286" s="13"/>
      <c r="F286" s="13"/>
      <c r="G286" s="13"/>
      <c r="H286" s="13"/>
      <c r="I286" s="13"/>
    </row>
    <row r="287" spans="1:16" ht="15.75" customHeight="1">
      <c r="A287" s="17"/>
      <c r="B287" s="13"/>
      <c r="C287" s="13"/>
      <c r="D287" s="13"/>
      <c r="E287" s="13"/>
      <c r="F287" s="13"/>
      <c r="G287" s="13"/>
      <c r="H287" s="13"/>
      <c r="I287" s="13"/>
    </row>
    <row r="288" spans="1:16" ht="15.75" customHeight="1">
      <c r="A288" s="17"/>
      <c r="B288" s="13"/>
      <c r="C288" s="13"/>
      <c r="D288" s="13"/>
      <c r="E288" s="13"/>
      <c r="F288" s="13"/>
      <c r="G288" s="13"/>
      <c r="H288" s="13"/>
      <c r="I288" s="13"/>
    </row>
    <row r="289" spans="1:15" ht="25.5" customHeight="1">
      <c r="A289" s="7" t="s">
        <v>132</v>
      </c>
      <c r="B289" s="8"/>
      <c r="C289" s="8"/>
      <c r="D289" s="8"/>
      <c r="E289" s="8"/>
      <c r="F289" s="8"/>
      <c r="G289" s="8"/>
      <c r="H289" s="8"/>
      <c r="I289" s="8"/>
      <c r="J289" s="8"/>
    </row>
    <row r="290" spans="1:15" ht="15.75" customHeight="1">
      <c r="A290" s="17"/>
      <c r="B290" s="13"/>
      <c r="C290" s="13"/>
      <c r="D290" s="13"/>
      <c r="E290" s="13"/>
      <c r="F290" s="13"/>
      <c r="G290" s="13"/>
      <c r="H290" s="13"/>
      <c r="I290" s="13"/>
    </row>
    <row r="291" spans="1:15" ht="15.75" customHeight="1">
      <c r="A291" s="78" t="s">
        <v>133</v>
      </c>
      <c r="B291" s="13"/>
      <c r="C291" s="13"/>
      <c r="D291" s="13"/>
      <c r="E291" s="13"/>
      <c r="F291" s="13"/>
      <c r="G291" s="13"/>
      <c r="H291" s="13"/>
      <c r="I291" s="13"/>
    </row>
    <row r="292" spans="1:15" ht="15.75" customHeight="1">
      <c r="A292" s="17" t="s">
        <v>90</v>
      </c>
      <c r="B292" s="16">
        <f>B231</f>
        <v>614</v>
      </c>
      <c r="C292" s="16">
        <f>C231</f>
        <v>749</v>
      </c>
      <c r="D292" s="16">
        <f>D231</f>
        <v>698</v>
      </c>
      <c r="E292" s="16">
        <f>E231</f>
        <v>794</v>
      </c>
      <c r="F292" s="13">
        <f>F198*F15/F30</f>
        <v>857.76394283036882</v>
      </c>
      <c r="G292" s="13">
        <f>G198*G15/G30</f>
        <v>907.65389214461709</v>
      </c>
      <c r="H292" s="13">
        <f>H198*H15/H30</f>
        <v>963.15535523015819</v>
      </c>
      <c r="I292" s="13">
        <f>I198*I15/I30</f>
        <v>1019.193236098614</v>
      </c>
      <c r="J292" s="13">
        <f>J198*J15/J30</f>
        <v>1077.9908216032998</v>
      </c>
    </row>
    <row r="293" spans="1:15" ht="15.75" customHeight="1">
      <c r="A293" s="17" t="s">
        <v>134</v>
      </c>
      <c r="B293" s="16">
        <f>B232</f>
        <v>133</v>
      </c>
      <c r="C293" s="16">
        <f>C232</f>
        <v>166</v>
      </c>
      <c r="D293" s="16">
        <f>D232</f>
        <v>142</v>
      </c>
      <c r="E293" s="16">
        <f>E232</f>
        <v>205</v>
      </c>
      <c r="F293" s="13">
        <f>-F199*F16/F30</f>
        <v>221.46298272068719</v>
      </c>
      <c r="G293" s="13">
        <f>-G199*G16/G30</f>
        <v>234.34388902978151</v>
      </c>
      <c r="H293" s="13">
        <f>-H199*H16/H30</f>
        <v>248.67361186672849</v>
      </c>
      <c r="I293" s="13">
        <f>-I199*I16/I30</f>
        <v>263.14183047886127</v>
      </c>
      <c r="J293" s="13">
        <f>-J199*J16/J30</f>
        <v>278.32256729052455</v>
      </c>
    </row>
    <row r="294" spans="1:15" ht="15.75" customHeight="1">
      <c r="A294" s="79" t="s">
        <v>98</v>
      </c>
      <c r="B294" s="73">
        <f>B240</f>
        <v>1579</v>
      </c>
      <c r="C294" s="73">
        <f>C240</f>
        <v>1571</v>
      </c>
      <c r="D294" s="73">
        <f>D240</f>
        <v>1642</v>
      </c>
      <c r="E294" s="73">
        <f>E240</f>
        <v>1860</v>
      </c>
      <c r="F294" s="10">
        <f>-F199*F17/F30</f>
        <v>2009.371452977942</v>
      </c>
      <c r="G294" s="10">
        <f>-G199*G17/G30</f>
        <v>2126.242115099481</v>
      </c>
      <c r="H294" s="10">
        <f>-H199*H17/H30</f>
        <v>2256.2581369371464</v>
      </c>
      <c r="I294" s="10">
        <f>-I199*I17/I30</f>
        <v>2387.5307545886931</v>
      </c>
      <c r="J294" s="10">
        <f>-J199*J17/J30</f>
        <v>2525.268171514027</v>
      </c>
    </row>
    <row r="295" spans="1:15" ht="15.75" customHeight="1">
      <c r="A295" s="17" t="s">
        <v>135</v>
      </c>
      <c r="B295" s="13">
        <f t="shared" ref="B295:I295" si="212">B292+B293-B294</f>
        <v>-832</v>
      </c>
      <c r="C295" s="13">
        <f t="shared" si="212"/>
        <v>-656</v>
      </c>
      <c r="D295" s="13">
        <f t="shared" si="212"/>
        <v>-802</v>
      </c>
      <c r="E295" s="13">
        <f t="shared" si="212"/>
        <v>-861</v>
      </c>
      <c r="F295" s="13">
        <f t="shared" si="212"/>
        <v>-930.14452742688604</v>
      </c>
      <c r="G295" s="13">
        <f t="shared" si="212"/>
        <v>-984.2443339250824</v>
      </c>
      <c r="H295" s="13">
        <f t="shared" si="212"/>
        <v>-1044.4291698402599</v>
      </c>
      <c r="I295" s="13">
        <f t="shared" si="212"/>
        <v>-1105.195688011218</v>
      </c>
      <c r="J295" s="13">
        <f t="shared" ref="J295" si="213">J292+J293-J294</f>
        <v>-1168.9547826202026</v>
      </c>
    </row>
    <row r="296" spans="1:15" ht="15.75" customHeight="1">
      <c r="A296" s="17" t="s">
        <v>136</v>
      </c>
      <c r="B296" s="13">
        <f>B295-0</f>
        <v>-832</v>
      </c>
      <c r="C296" s="13">
        <f t="shared" ref="C296:J296" si="214">C295-B295</f>
        <v>176</v>
      </c>
      <c r="D296" s="13">
        <f t="shared" si="214"/>
        <v>-146</v>
      </c>
      <c r="E296" s="13">
        <f t="shared" si="214"/>
        <v>-59</v>
      </c>
      <c r="F296" s="13">
        <f t="shared" si="214"/>
        <v>-69.144527426886043</v>
      </c>
      <c r="G296" s="13">
        <f t="shared" si="214"/>
        <v>-54.099806498196358</v>
      </c>
      <c r="H296" s="13">
        <f t="shared" si="214"/>
        <v>-60.184835915177473</v>
      </c>
      <c r="I296" s="13">
        <f t="shared" si="214"/>
        <v>-60.766518170958079</v>
      </c>
      <c r="J296" s="13">
        <f t="shared" si="214"/>
        <v>-63.759094608984697</v>
      </c>
    </row>
    <row r="297" spans="1:15" ht="15.75" customHeight="1">
      <c r="A297" s="17"/>
      <c r="B297" s="13"/>
      <c r="C297" s="13"/>
      <c r="D297" s="13"/>
      <c r="E297" s="13"/>
      <c r="F297" s="13"/>
      <c r="G297" s="13"/>
      <c r="H297" s="13"/>
      <c r="I297" s="13"/>
    </row>
    <row r="298" spans="1:15" ht="15.75" customHeight="1">
      <c r="A298" s="78" t="s">
        <v>137</v>
      </c>
      <c r="B298" s="13"/>
      <c r="C298" s="13"/>
      <c r="D298" s="13"/>
      <c r="E298" s="13"/>
      <c r="F298" s="13"/>
      <c r="G298" s="13"/>
      <c r="H298" s="13"/>
      <c r="I298" s="13"/>
    </row>
    <row r="299" spans="1:15" ht="15.75" customHeight="1">
      <c r="A299" s="17" t="s">
        <v>138</v>
      </c>
      <c r="B299" s="16">
        <f>BS!I23</f>
        <v>3165</v>
      </c>
      <c r="C299" s="16">
        <f>BS!J23</f>
        <v>3032</v>
      </c>
      <c r="D299" s="16">
        <f>BS!K23</f>
        <v>3074</v>
      </c>
      <c r="E299" s="16">
        <f>BS!L23</f>
        <v>4088</v>
      </c>
      <c r="F299" s="16">
        <f t="shared" ref="E299:J299" si="215">E303</f>
        <v>4264</v>
      </c>
      <c r="G299" s="16">
        <f t="shared" si="215"/>
        <v>4239.2234480910201</v>
      </c>
      <c r="H299" s="16">
        <f t="shared" si="215"/>
        <v>4214.5908637065468</v>
      </c>
      <c r="I299" s="16">
        <f t="shared" si="215"/>
        <v>4190.1014103036996</v>
      </c>
      <c r="J299" s="16">
        <f t="shared" si="215"/>
        <v>4165.7542562004446</v>
      </c>
    </row>
    <row r="300" spans="1:15" ht="15.75" customHeight="1">
      <c r="A300" s="17" t="s">
        <v>139</v>
      </c>
      <c r="B300" s="16">
        <f>-CF!I25</f>
        <v>100</v>
      </c>
      <c r="C300" s="16">
        <f>-CF!J25</f>
        <v>120</v>
      </c>
      <c r="D300" s="16">
        <f>-CF!K25</f>
        <v>201</v>
      </c>
      <c r="E300" s="16">
        <f>-CF!L25</f>
        <v>265</v>
      </c>
      <c r="F300" s="548">
        <f>F299*F18</f>
        <v>276.40900195694718</v>
      </c>
      <c r="G300" s="13">
        <f>G299*G18</f>
        <v>274.80288985912927</v>
      </c>
      <c r="H300" s="13">
        <f>H299*H18</f>
        <v>273.20611029408877</v>
      </c>
      <c r="I300" s="13">
        <f>I299*I18</f>
        <v>271.61860903387486</v>
      </c>
      <c r="J300" s="13">
        <f>J299*J18</f>
        <v>270.0403321656355</v>
      </c>
      <c r="M300" s="86"/>
    </row>
    <row r="301" spans="1:15" ht="15.75" customHeight="1">
      <c r="A301" s="17" t="s">
        <v>140</v>
      </c>
      <c r="B301" s="16">
        <f>-CF!I8</f>
        <v>-190</v>
      </c>
      <c r="C301" s="16">
        <f>-CF!J8</f>
        <v>-191</v>
      </c>
      <c r="D301" s="16">
        <f>-CF!K8</f>
        <v>-264</v>
      </c>
      <c r="E301" s="16">
        <f>-CF!L8</f>
        <v>-301</v>
      </c>
      <c r="F301" s="13">
        <f>-F299*F12</f>
        <v>-301.1855538659276</v>
      </c>
      <c r="G301" s="13">
        <f>-G299*G12</f>
        <v>-299.43547424360258</v>
      </c>
      <c r="H301" s="13">
        <f>-H299*H12</f>
        <v>-297.69556369693584</v>
      </c>
      <c r="I301" s="13">
        <f>-I299*I12</f>
        <v>-295.96576313713041</v>
      </c>
      <c r="J301" s="13">
        <f>-J299*J12</f>
        <v>-294.24601381873271</v>
      </c>
      <c r="M301" s="86"/>
    </row>
    <row r="302" spans="1:15" ht="15.75" customHeight="1">
      <c r="A302" s="79" t="s">
        <v>129</v>
      </c>
      <c r="B302" s="73">
        <v>-43</v>
      </c>
      <c r="C302" s="73">
        <v>113</v>
      </c>
      <c r="D302" s="73">
        <v>1077</v>
      </c>
      <c r="E302" s="512">
        <v>212</v>
      </c>
      <c r="F302" s="10"/>
      <c r="G302" s="10"/>
      <c r="H302" s="10"/>
      <c r="I302" s="10"/>
      <c r="J302" s="10"/>
      <c r="M302" s="86"/>
    </row>
    <row r="303" spans="1:15" ht="15.75" customHeight="1">
      <c r="A303" s="17" t="s">
        <v>141</v>
      </c>
      <c r="B303" s="13">
        <f t="shared" ref="B303:I303" si="216">SUM(B299:B302)</f>
        <v>3032</v>
      </c>
      <c r="C303" s="13">
        <f t="shared" si="216"/>
        <v>3074</v>
      </c>
      <c r="D303" s="13">
        <f t="shared" si="216"/>
        <v>4088</v>
      </c>
      <c r="E303" s="13">
        <f t="shared" si="216"/>
        <v>4264</v>
      </c>
      <c r="F303" s="13">
        <f t="shared" si="216"/>
        <v>4239.2234480910201</v>
      </c>
      <c r="G303" s="13">
        <f t="shared" si="216"/>
        <v>4214.5908637065468</v>
      </c>
      <c r="H303" s="13">
        <f t="shared" si="216"/>
        <v>4190.1014103036996</v>
      </c>
      <c r="I303" s="13">
        <f t="shared" si="216"/>
        <v>4165.7542562004446</v>
      </c>
      <c r="J303" s="13">
        <f t="shared" ref="J303" si="217">SUM(J299:J302)</f>
        <v>4141.5485745473479</v>
      </c>
      <c r="M303" s="50"/>
      <c r="N303" s="50"/>
      <c r="O303" s="50"/>
    </row>
    <row r="304" spans="1:15" ht="15.75" customHeight="1">
      <c r="A304" s="17"/>
      <c r="B304" s="13"/>
      <c r="C304" s="13"/>
      <c r="D304" s="20"/>
      <c r="E304" s="20"/>
      <c r="F304" s="20"/>
      <c r="G304" s="20"/>
      <c r="H304" s="20"/>
      <c r="I304" s="20"/>
    </row>
    <row r="305" spans="1:15" ht="15.75" customHeight="1">
      <c r="A305" s="78" t="s">
        <v>142</v>
      </c>
      <c r="B305" s="13"/>
      <c r="C305" s="13"/>
      <c r="D305" s="13"/>
      <c r="E305" s="13"/>
      <c r="F305" s="13"/>
      <c r="G305" s="13"/>
      <c r="H305" s="13"/>
      <c r="I305" s="13"/>
      <c r="M305" s="86"/>
    </row>
    <row r="306" spans="1:15" ht="15.75" customHeight="1">
      <c r="A306" s="17" t="s">
        <v>143</v>
      </c>
      <c r="B306" s="13">
        <f>BS!I43+BS!I54</f>
        <v>14555</v>
      </c>
      <c r="C306" s="13">
        <f t="shared" ref="C306:J306" si="218">B310</f>
        <v>14441</v>
      </c>
      <c r="D306" s="13">
        <f t="shared" si="218"/>
        <v>14473</v>
      </c>
      <c r="E306" s="13">
        <f t="shared" si="218"/>
        <v>15926</v>
      </c>
      <c r="F306" s="13">
        <f t="shared" si="218"/>
        <v>15679</v>
      </c>
      <c r="G306" s="13">
        <f t="shared" si="218"/>
        <v>15551</v>
      </c>
      <c r="H306" s="13">
        <f t="shared" si="218"/>
        <v>15428</v>
      </c>
      <c r="I306" s="13">
        <f t="shared" si="218"/>
        <v>15538.95</v>
      </c>
      <c r="J306" s="13">
        <f t="shared" si="218"/>
        <v>15558.45</v>
      </c>
      <c r="N306" s="50"/>
      <c r="O306" s="50"/>
    </row>
    <row r="307" spans="1:15" ht="15.75" customHeight="1">
      <c r="A307" s="17" t="s">
        <v>144</v>
      </c>
      <c r="B307" s="16">
        <f>CF!I43</f>
        <v>2</v>
      </c>
      <c r="C307" s="16">
        <f>CF!J43</f>
        <v>55</v>
      </c>
      <c r="D307" s="16">
        <f>CF!K43</f>
        <v>2450</v>
      </c>
      <c r="E307" s="16">
        <f>CF!L43</f>
        <v>0</v>
      </c>
      <c r="F307" s="13">
        <v>0</v>
      </c>
      <c r="G307" s="13">
        <v>0</v>
      </c>
      <c r="H307" s="13">
        <f>4679*1.05</f>
        <v>4912.95</v>
      </c>
      <c r="I307" s="13">
        <f>2850*1.05</f>
        <v>2992.5</v>
      </c>
      <c r="J307" s="13">
        <f>5799*1.05</f>
        <v>6088.95</v>
      </c>
      <c r="N307" s="50"/>
      <c r="O307" s="50"/>
    </row>
    <row r="308" spans="1:15" ht="15.75" customHeight="1">
      <c r="A308" s="17" t="s">
        <v>145</v>
      </c>
      <c r="B308" s="16">
        <f>CF!I44</f>
        <v>-94</v>
      </c>
      <c r="C308" s="16">
        <f>CF!J44</f>
        <v>-92</v>
      </c>
      <c r="D308" s="16">
        <f>CF!K44</f>
        <v>-2190</v>
      </c>
      <c r="E308" s="16">
        <f>CF!L44</f>
        <v>-427</v>
      </c>
      <c r="F308" s="522">
        <v>-128</v>
      </c>
      <c r="G308" s="13">
        <v>-123</v>
      </c>
      <c r="H308" s="13">
        <f>-(123+4679)</f>
        <v>-4802</v>
      </c>
      <c r="I308" s="13">
        <f>-(123+2850)</f>
        <v>-2973</v>
      </c>
      <c r="J308" s="13">
        <f>-(78+5799)</f>
        <v>-5877</v>
      </c>
    </row>
    <row r="309" spans="1:15" ht="15.75" customHeight="1">
      <c r="A309" s="79" t="s">
        <v>129</v>
      </c>
      <c r="B309" s="73">
        <v>-22</v>
      </c>
      <c r="C309" s="73">
        <v>69</v>
      </c>
      <c r="D309" s="73">
        <v>1193</v>
      </c>
      <c r="E309" s="10">
        <v>180</v>
      </c>
      <c r="F309" s="10"/>
      <c r="G309" s="10"/>
      <c r="H309" s="10"/>
      <c r="I309" s="10"/>
      <c r="J309" s="10"/>
    </row>
    <row r="310" spans="1:15" ht="15.75" customHeight="1">
      <c r="A310" s="17" t="s">
        <v>146</v>
      </c>
      <c r="B310" s="13">
        <f t="shared" ref="B310:I310" si="219">SUM(B306:B309)</f>
        <v>14441</v>
      </c>
      <c r="C310" s="13">
        <f t="shared" si="219"/>
        <v>14473</v>
      </c>
      <c r="D310" s="13">
        <f t="shared" si="219"/>
        <v>15926</v>
      </c>
      <c r="E310" s="13">
        <f t="shared" si="219"/>
        <v>15679</v>
      </c>
      <c r="F310" s="13">
        <f t="shared" si="219"/>
        <v>15551</v>
      </c>
      <c r="G310" s="13">
        <f t="shared" si="219"/>
        <v>15428</v>
      </c>
      <c r="H310" s="13">
        <f t="shared" si="219"/>
        <v>15538.95</v>
      </c>
      <c r="I310" s="13">
        <f t="shared" si="219"/>
        <v>15558.45</v>
      </c>
      <c r="J310" s="13">
        <f t="shared" ref="J310" si="220">SUM(J306:J309)</f>
        <v>15770.400000000001</v>
      </c>
    </row>
    <row r="311" spans="1:15" ht="15.75" customHeight="1">
      <c r="A311" s="17" t="s">
        <v>76</v>
      </c>
      <c r="B311" s="16">
        <f>B209</f>
        <v>-533</v>
      </c>
      <c r="C311" s="16">
        <f>C209</f>
        <v>-582</v>
      </c>
      <c r="D311" s="16">
        <f>D209</f>
        <v>-577</v>
      </c>
      <c r="E311" s="16">
        <f>E209</f>
        <v>-516</v>
      </c>
      <c r="F311" s="13">
        <f>-F306*F13</f>
        <v>-500.32099999999997</v>
      </c>
      <c r="G311" s="13">
        <f>-G306*G13</f>
        <v>-480.68548644683966</v>
      </c>
      <c r="H311" s="13">
        <f>-H306*H13</f>
        <v>-461.45552420434973</v>
      </c>
      <c r="I311" s="13">
        <f>-I306*I13</f>
        <v>-449.23511778812417</v>
      </c>
      <c r="J311" s="13">
        <f>-J306*J13</f>
        <v>-434.24041789973842</v>
      </c>
    </row>
    <row r="312" spans="1:15" ht="15.75" customHeight="1">
      <c r="A312" s="17"/>
      <c r="B312" s="13"/>
      <c r="C312" s="20"/>
      <c r="D312" s="20"/>
      <c r="E312" s="20"/>
      <c r="F312" s="20"/>
      <c r="G312" s="20"/>
      <c r="H312" s="20"/>
      <c r="I312" s="20"/>
      <c r="J312" s="20"/>
    </row>
    <row r="313" spans="1:15" ht="15.75" customHeight="1">
      <c r="A313" s="87" t="s">
        <v>147</v>
      </c>
      <c r="B313" s="88"/>
      <c r="C313" s="88"/>
      <c r="D313" s="13"/>
      <c r="E313" s="13"/>
      <c r="F313" s="13"/>
      <c r="G313" s="13"/>
      <c r="H313" s="13"/>
      <c r="I313" s="13"/>
      <c r="J313" s="13"/>
    </row>
    <row r="314" spans="1:15" ht="15.75" customHeight="1">
      <c r="A314" s="89" t="s">
        <v>148</v>
      </c>
      <c r="B314" s="28">
        <f>BS!I71</f>
        <v>2156</v>
      </c>
      <c r="C314" s="90">
        <f t="shared" ref="C314:J314" si="221">B319</f>
        <v>2057</v>
      </c>
      <c r="D314" s="16">
        <f t="shared" si="221"/>
        <v>1973</v>
      </c>
      <c r="E314" s="522">
        <f t="shared" si="221"/>
        <v>2357</v>
      </c>
      <c r="F314" s="13">
        <f t="shared" si="221"/>
        <v>2859</v>
      </c>
      <c r="G314" s="13">
        <f t="shared" si="221"/>
        <v>2955.993262463443</v>
      </c>
      <c r="H314" s="13">
        <f t="shared" si="221"/>
        <v>3011.3496355541761</v>
      </c>
      <c r="I314" s="13">
        <f t="shared" si="221"/>
        <v>2720.4493533350019</v>
      </c>
      <c r="J314" s="13">
        <f t="shared" si="221"/>
        <v>2682.4492630775303</v>
      </c>
    </row>
    <row r="315" spans="1:15" ht="15.75" customHeight="1">
      <c r="A315" s="91" t="s">
        <v>149</v>
      </c>
      <c r="B315" s="92">
        <f>CF!I46</f>
        <v>51</v>
      </c>
      <c r="C315" s="92">
        <f>CF!J46</f>
        <v>60</v>
      </c>
      <c r="D315" s="92">
        <f>CF!K46</f>
        <v>78</v>
      </c>
      <c r="E315" s="92">
        <f>CF!L46</f>
        <v>33</v>
      </c>
      <c r="F315" s="13">
        <f t="shared" ref="E315:J315" si="222">AVERAGE($B$315:$D$315)</f>
        <v>63</v>
      </c>
      <c r="G315" s="13">
        <f t="shared" si="222"/>
        <v>63</v>
      </c>
      <c r="H315" s="13">
        <f t="shared" si="222"/>
        <v>63</v>
      </c>
      <c r="I315" s="13">
        <f t="shared" si="222"/>
        <v>63</v>
      </c>
      <c r="J315" s="13">
        <f t="shared" si="222"/>
        <v>63</v>
      </c>
    </row>
    <row r="316" spans="1:15" ht="15.75" customHeight="1">
      <c r="A316" s="91" t="s">
        <v>150</v>
      </c>
      <c r="B316" s="16">
        <f>CF!I47</f>
        <v>-326</v>
      </c>
      <c r="C316" s="16">
        <f>CF!J47</f>
        <v>-500</v>
      </c>
      <c r="D316" s="16">
        <f>CF!K47</f>
        <v>0</v>
      </c>
      <c r="E316" s="16">
        <f>CF!L47</f>
        <v>0</v>
      </c>
      <c r="F316" s="13">
        <v>0</v>
      </c>
      <c r="G316" s="13">
        <v>0</v>
      </c>
      <c r="H316" s="13">
        <v>-300</v>
      </c>
      <c r="I316" s="13">
        <v>0</v>
      </c>
      <c r="J316" s="13">
        <v>0</v>
      </c>
    </row>
    <row r="317" spans="1:15" ht="15.75" customHeight="1">
      <c r="A317" s="91" t="s">
        <v>151</v>
      </c>
      <c r="B317" s="16">
        <v>0</v>
      </c>
      <c r="C317" s="16">
        <v>0</v>
      </c>
      <c r="D317" s="16">
        <v>0</v>
      </c>
      <c r="E317" s="16">
        <v>0</v>
      </c>
      <c r="F317" s="13">
        <f t="shared" ref="E317:J317" si="223">-(F350-E350)</f>
        <v>33.993262463442761</v>
      </c>
      <c r="G317" s="13">
        <f t="shared" si="223"/>
        <v>-7.6436269092669136</v>
      </c>
      <c r="H317" s="13">
        <f t="shared" si="223"/>
        <v>-53.900282219174187</v>
      </c>
      <c r="I317" s="13">
        <f t="shared" si="223"/>
        <v>-101.00009025747158</v>
      </c>
      <c r="J317" s="13">
        <f t="shared" si="223"/>
        <v>-152.10673789342673</v>
      </c>
    </row>
    <row r="318" spans="1:15" ht="15.75" customHeight="1">
      <c r="A318" s="93" t="s">
        <v>129</v>
      </c>
      <c r="B318" s="73">
        <v>176</v>
      </c>
      <c r="C318" s="73">
        <v>356</v>
      </c>
      <c r="D318" s="73">
        <v>306</v>
      </c>
      <c r="E318" s="512">
        <v>469</v>
      </c>
      <c r="F318" s="10"/>
      <c r="G318" s="10"/>
      <c r="H318" s="10"/>
      <c r="I318" s="10"/>
      <c r="J318" s="10"/>
    </row>
    <row r="319" spans="1:15" ht="15.75" customHeight="1">
      <c r="A319" s="94" t="s">
        <v>152</v>
      </c>
      <c r="B319" s="95">
        <f t="shared" ref="B319:I319" si="224">SUM(B314:B318)</f>
        <v>2057</v>
      </c>
      <c r="C319" s="88">
        <f t="shared" si="224"/>
        <v>1973</v>
      </c>
      <c r="D319" s="52">
        <f t="shared" si="224"/>
        <v>2357</v>
      </c>
      <c r="E319" s="13">
        <f t="shared" si="224"/>
        <v>2859</v>
      </c>
      <c r="F319" s="13">
        <f t="shared" si="224"/>
        <v>2955.993262463443</v>
      </c>
      <c r="G319" s="13">
        <f t="shared" si="224"/>
        <v>3011.3496355541761</v>
      </c>
      <c r="H319" s="13">
        <f t="shared" si="224"/>
        <v>2720.4493533350019</v>
      </c>
      <c r="I319" s="13">
        <f t="shared" si="224"/>
        <v>2682.4492630775303</v>
      </c>
      <c r="J319" s="13">
        <f t="shared" ref="J319" si="225">SUM(J314:J318)</f>
        <v>2593.3425251841036</v>
      </c>
    </row>
    <row r="320" spans="1:15" ht="15.75" customHeight="1">
      <c r="A320" s="17"/>
      <c r="B320" s="13"/>
      <c r="C320" s="13"/>
      <c r="D320" s="13"/>
      <c r="E320" s="13"/>
      <c r="F320" s="13"/>
      <c r="G320" s="13"/>
      <c r="H320" s="13"/>
      <c r="I320" s="13"/>
      <c r="J320" s="13"/>
      <c r="M320" s="524"/>
    </row>
    <row r="321" spans="1:19" ht="15.75" customHeight="1">
      <c r="A321" s="96" t="s">
        <v>153</v>
      </c>
      <c r="B321" s="97"/>
      <c r="C321" s="97"/>
      <c r="D321" s="97"/>
      <c r="E321" s="13"/>
      <c r="F321" s="13"/>
      <c r="G321" s="13"/>
      <c r="H321" s="13"/>
      <c r="I321" s="13"/>
      <c r="J321" s="13"/>
    </row>
    <row r="322" spans="1:19" ht="15.75" customHeight="1">
      <c r="A322" s="98" t="s">
        <v>154</v>
      </c>
      <c r="B322" s="99">
        <f>BS!J82</f>
        <v>307.14240000000001</v>
      </c>
      <c r="C322" s="99">
        <f>BS!K82</f>
        <v>312.45490000000001</v>
      </c>
      <c r="D322" s="99">
        <f>BS!L82</f>
        <v>324.42660000000001</v>
      </c>
      <c r="E322" s="99">
        <f>BS!M82</f>
        <v>346.3</v>
      </c>
      <c r="F322" s="13">
        <f>$E$322</f>
        <v>346.3</v>
      </c>
      <c r="G322" s="13">
        <f>$E$322</f>
        <v>346.3</v>
      </c>
      <c r="H322" s="13">
        <f>$E$322</f>
        <v>346.3</v>
      </c>
      <c r="I322" s="13">
        <f>$E$322</f>
        <v>346.3</v>
      </c>
      <c r="J322" s="13">
        <f>$E$322</f>
        <v>346.3</v>
      </c>
    </row>
    <row r="323" spans="1:19" ht="15.75" customHeight="1">
      <c r="A323" s="100" t="s">
        <v>155</v>
      </c>
      <c r="B323" s="99">
        <f>B23</f>
        <v>142.99664000000001</v>
      </c>
      <c r="C323" s="99">
        <f>C23</f>
        <v>133.59776400000001</v>
      </c>
      <c r="D323" s="99">
        <f>D23</f>
        <v>127.038577</v>
      </c>
      <c r="E323" s="99">
        <f>E23</f>
        <v>109.35599999999999</v>
      </c>
      <c r="F323" s="97">
        <f>F23</f>
        <v>100.44663549999999</v>
      </c>
      <c r="G323" s="97">
        <f>G23</f>
        <v>91.537270999999976</v>
      </c>
      <c r="H323" s="97">
        <f>H23</f>
        <v>82.627906499999966</v>
      </c>
      <c r="I323" s="97">
        <f>I23</f>
        <v>73.718541999999957</v>
      </c>
      <c r="J323" s="97">
        <f>J23</f>
        <v>64.809177499999947</v>
      </c>
      <c r="K323" s="101"/>
      <c r="L323" s="101"/>
      <c r="M323" s="101"/>
    </row>
    <row r="324" spans="1:19" ht="15.75" customHeight="1">
      <c r="A324" s="100" t="s">
        <v>156</v>
      </c>
      <c r="B324" s="102">
        <v>2.16</v>
      </c>
      <c r="C324" s="102">
        <v>2.2000000000000002</v>
      </c>
      <c r="D324" s="102">
        <v>2.3199999999999998</v>
      </c>
      <c r="E324" s="528">
        <v>2.48</v>
      </c>
      <c r="F324" s="528">
        <v>2.6</v>
      </c>
      <c r="G324" s="103">
        <f>F324*(1+F22)</f>
        <v>2.725806451612903</v>
      </c>
      <c r="H324" s="103">
        <f>G324*(1+G22)</f>
        <v>2.8577003121748175</v>
      </c>
      <c r="I324" s="103">
        <f>H324*(1+H22)</f>
        <v>2.9959761337316633</v>
      </c>
      <c r="J324" s="103">
        <f>I324*(1+I22)</f>
        <v>3.1409427208477112</v>
      </c>
    </row>
    <row r="325" spans="1:19" ht="15.75" customHeight="1">
      <c r="A325" s="104" t="s">
        <v>129</v>
      </c>
      <c r="B325" s="105">
        <v>1</v>
      </c>
      <c r="C325" s="105">
        <v>-9</v>
      </c>
      <c r="D325" s="105">
        <v>18</v>
      </c>
      <c r="E325" s="512">
        <v>22</v>
      </c>
      <c r="F325" s="10"/>
      <c r="G325" s="10"/>
      <c r="H325" s="10"/>
      <c r="I325" s="10"/>
      <c r="J325" s="10"/>
    </row>
    <row r="326" spans="1:19" ht="15.75" customHeight="1">
      <c r="A326" s="100" t="s">
        <v>153</v>
      </c>
      <c r="B326" s="97">
        <f t="shared" ref="B326:I326" si="226">-(B322+B323)*B324+B325</f>
        <v>-971.30032640000013</v>
      </c>
      <c r="C326" s="97">
        <f t="shared" si="226"/>
        <v>-990.31586080000022</v>
      </c>
      <c r="D326" s="97">
        <f t="shared" si="226"/>
        <v>-1029.3992106400001</v>
      </c>
      <c r="E326" s="97">
        <f t="shared" si="226"/>
        <v>-1108.0268800000001</v>
      </c>
      <c r="F326" s="97">
        <f t="shared" si="226"/>
        <v>-1161.5412523</v>
      </c>
      <c r="G326" s="97">
        <f t="shared" si="226"/>
        <v>-1193.4596580483869</v>
      </c>
      <c r="H326" s="97">
        <f t="shared" si="226"/>
        <v>-1225.7474123055408</v>
      </c>
      <c r="I326" s="97">
        <f t="shared" si="226"/>
        <v>-1258.3655275567701</v>
      </c>
      <c r="J326" s="97">
        <f t="shared" ref="J326" si="227">-(J322+J323)*J324+J325</f>
        <v>-1291.2703785423146</v>
      </c>
    </row>
    <row r="327" spans="1:19" ht="15.75" customHeight="1">
      <c r="A327" s="96"/>
      <c r="B327" s="97"/>
      <c r="C327" s="97"/>
      <c r="D327" s="97"/>
      <c r="E327" s="13"/>
      <c r="F327" s="13"/>
      <c r="G327" s="13"/>
      <c r="H327" s="13"/>
      <c r="I327" s="13"/>
      <c r="J327" s="13"/>
    </row>
    <row r="328" spans="1:19" ht="15.75" customHeight="1">
      <c r="A328" s="78" t="s">
        <v>157</v>
      </c>
      <c r="B328" s="13"/>
      <c r="C328" s="13"/>
      <c r="D328" s="13"/>
      <c r="E328" s="13"/>
      <c r="F328" s="13"/>
      <c r="G328" s="13"/>
      <c r="H328" s="13"/>
      <c r="I328" s="13"/>
      <c r="J328" s="13"/>
    </row>
    <row r="329" spans="1:19" ht="15.75" customHeight="1">
      <c r="A329" s="100" t="s">
        <v>158</v>
      </c>
      <c r="B329" s="99">
        <f>BS!I73</f>
        <v>791</v>
      </c>
      <c r="C329" s="16">
        <f t="shared" ref="C329:J329" si="228">B333</f>
        <v>1121</v>
      </c>
      <c r="D329" s="16">
        <f t="shared" si="228"/>
        <v>1599</v>
      </c>
      <c r="E329" s="522">
        <f t="shared" si="228"/>
        <v>1860</v>
      </c>
      <c r="F329" s="13">
        <f t="shared" si="228"/>
        <v>1794.9731199999999</v>
      </c>
      <c r="G329" s="13">
        <f t="shared" si="228"/>
        <v>1713.0950447988</v>
      </c>
      <c r="H329" s="13">
        <f t="shared" si="228"/>
        <v>1689.7656069149284</v>
      </c>
      <c r="I329" s="13">
        <f t="shared" si="228"/>
        <v>1733.3067700258484</v>
      </c>
      <c r="J329" s="13">
        <f t="shared" si="228"/>
        <v>1840.261161258519</v>
      </c>
    </row>
    <row r="330" spans="1:19" ht="15.75" customHeight="1">
      <c r="A330" s="100" t="s">
        <v>153</v>
      </c>
      <c r="B330" s="99">
        <f t="shared" ref="B330:E330" si="229">B273</f>
        <v>-971</v>
      </c>
      <c r="C330" s="99">
        <f t="shared" si="229"/>
        <v>-990</v>
      </c>
      <c r="D330" s="99">
        <f t="shared" si="229"/>
        <v>-1029</v>
      </c>
      <c r="E330" s="522">
        <f t="shared" ref="E330:I330" si="230">E326</f>
        <v>-1108.0268800000001</v>
      </c>
      <c r="F330" s="13">
        <f t="shared" si="230"/>
        <v>-1161.5412523</v>
      </c>
      <c r="G330" s="13">
        <f t="shared" si="230"/>
        <v>-1193.4596580483869</v>
      </c>
      <c r="H330" s="13">
        <f t="shared" si="230"/>
        <v>-1225.7474123055408</v>
      </c>
      <c r="I330" s="13">
        <f t="shared" si="230"/>
        <v>-1258.3655275567701</v>
      </c>
      <c r="J330" s="13">
        <f t="shared" ref="J330" si="231">J326</f>
        <v>-1291.2703785423146</v>
      </c>
    </row>
    <row r="331" spans="1:19" ht="15.75" customHeight="1">
      <c r="A331" s="100" t="s">
        <v>85</v>
      </c>
      <c r="B331" s="99">
        <f>B219</f>
        <v>1008</v>
      </c>
      <c r="C331" s="99">
        <f>C219</f>
        <v>1190</v>
      </c>
      <c r="D331" s="99">
        <f>D219</f>
        <v>1021</v>
      </c>
      <c r="E331" s="522">
        <f>E219</f>
        <v>776</v>
      </c>
      <c r="F331" s="13">
        <f>F219</f>
        <v>1079.6631770988001</v>
      </c>
      <c r="G331" s="13">
        <f>G219</f>
        <v>1170.1302201645153</v>
      </c>
      <c r="H331" s="13">
        <f>H219</f>
        <v>1269.2885754164608</v>
      </c>
      <c r="I331" s="13">
        <f>I219</f>
        <v>1365.3199187894406</v>
      </c>
      <c r="J331" s="13">
        <f>J219</f>
        <v>1467.3140047155182</v>
      </c>
    </row>
    <row r="332" spans="1:19" ht="15.75" customHeight="1">
      <c r="A332" s="100" t="s">
        <v>159</v>
      </c>
      <c r="B332" s="99">
        <v>293</v>
      </c>
      <c r="C332" s="16">
        <v>278</v>
      </c>
      <c r="D332" s="16">
        <v>269</v>
      </c>
      <c r="E332" s="522">
        <v>267</v>
      </c>
      <c r="F332" s="13"/>
      <c r="G332" s="13"/>
      <c r="H332" s="13"/>
      <c r="I332" s="13"/>
      <c r="J332" s="13"/>
    </row>
    <row r="333" spans="1:19" ht="15.75" customHeight="1">
      <c r="A333" s="106" t="s">
        <v>160</v>
      </c>
      <c r="B333" s="107">
        <f t="shared" ref="B333:I333" si="232">SUM(B329:B332)</f>
        <v>1121</v>
      </c>
      <c r="C333" s="107">
        <f t="shared" si="232"/>
        <v>1599</v>
      </c>
      <c r="D333" s="107">
        <f t="shared" si="232"/>
        <v>1860</v>
      </c>
      <c r="E333" s="108">
        <f t="shared" si="232"/>
        <v>1794.9731199999999</v>
      </c>
      <c r="F333" s="108">
        <f t="shared" si="232"/>
        <v>1713.0950447988</v>
      </c>
      <c r="G333" s="108">
        <f t="shared" si="232"/>
        <v>1689.7656069149284</v>
      </c>
      <c r="H333" s="108">
        <f t="shared" si="232"/>
        <v>1733.3067700258484</v>
      </c>
      <c r="I333" s="108">
        <f t="shared" si="232"/>
        <v>1840.261161258519</v>
      </c>
      <c r="J333" s="108">
        <f t="shared" ref="J333" si="233">SUM(J329:J332)</f>
        <v>2016.3047874317226</v>
      </c>
      <c r="K333" s="100"/>
      <c r="L333" s="97"/>
      <c r="M333" s="97"/>
      <c r="N333" s="97"/>
      <c r="O333" s="13"/>
      <c r="P333" s="13"/>
      <c r="Q333" s="13"/>
      <c r="R333" s="13"/>
      <c r="S333" s="13"/>
    </row>
    <row r="334" spans="1:19" ht="15.75" customHeight="1">
      <c r="A334" s="17"/>
      <c r="B334" s="13"/>
      <c r="C334" s="13"/>
      <c r="D334" s="13"/>
      <c r="E334" s="13"/>
      <c r="F334" s="13"/>
      <c r="G334" s="13"/>
      <c r="H334" s="13"/>
      <c r="I334" s="13"/>
      <c r="J334" s="13"/>
    </row>
    <row r="335" spans="1:19" ht="15.75" customHeight="1">
      <c r="A335" s="96" t="s">
        <v>161</v>
      </c>
      <c r="B335" s="97"/>
      <c r="C335" s="13"/>
      <c r="D335" s="13"/>
      <c r="E335" s="13"/>
      <c r="F335" s="13"/>
      <c r="G335" s="13"/>
      <c r="H335" s="13"/>
      <c r="I335" s="13"/>
      <c r="J335" s="13"/>
    </row>
    <row r="336" spans="1:19" ht="15.75" customHeight="1">
      <c r="A336" s="100" t="s">
        <v>162</v>
      </c>
      <c r="B336" s="16">
        <f>B233</f>
        <v>123</v>
      </c>
      <c r="C336" s="16">
        <f>C233</f>
        <v>119</v>
      </c>
      <c r="D336" s="16">
        <f>D233</f>
        <v>108</v>
      </c>
      <c r="E336" s="16">
        <f>E233</f>
        <v>668</v>
      </c>
      <c r="F336" s="522">
        <f>$E336</f>
        <v>668</v>
      </c>
      <c r="G336" s="522">
        <f t="shared" ref="G336:J336" si="234">$E336</f>
        <v>668</v>
      </c>
      <c r="H336" s="522">
        <f t="shared" si="234"/>
        <v>668</v>
      </c>
      <c r="I336" s="522">
        <f t="shared" si="234"/>
        <v>668</v>
      </c>
      <c r="J336" s="522">
        <f t="shared" si="234"/>
        <v>668</v>
      </c>
    </row>
    <row r="337" spans="1:10" ht="15.75" customHeight="1">
      <c r="A337" s="100" t="s">
        <v>163</v>
      </c>
      <c r="B337" s="16">
        <f>B236</f>
        <v>17584</v>
      </c>
      <c r="C337" s="16">
        <f>C236</f>
        <v>18144</v>
      </c>
      <c r="D337" s="16">
        <f>D236</f>
        <v>18262</v>
      </c>
      <c r="E337" s="16">
        <f>E236</f>
        <v>18521</v>
      </c>
      <c r="F337" s="522">
        <f>E337</f>
        <v>18521</v>
      </c>
      <c r="G337" s="522">
        <f t="shared" ref="G337:J337" si="235">F337</f>
        <v>18521</v>
      </c>
      <c r="H337" s="522">
        <f t="shared" si="235"/>
        <v>18521</v>
      </c>
      <c r="I337" s="522">
        <f t="shared" si="235"/>
        <v>18521</v>
      </c>
      <c r="J337" s="522">
        <f t="shared" si="235"/>
        <v>18521</v>
      </c>
    </row>
    <row r="338" spans="1:10" ht="15.75" customHeight="1">
      <c r="A338" s="100" t="s">
        <v>164</v>
      </c>
      <c r="B338" s="16">
        <f>B235</f>
        <v>82</v>
      </c>
      <c r="C338" s="16">
        <f>C235</f>
        <v>0</v>
      </c>
      <c r="D338" s="16">
        <f>D235</f>
        <v>0</v>
      </c>
      <c r="E338" s="16">
        <f>E235</f>
        <v>0</v>
      </c>
      <c r="F338" s="522">
        <f t="shared" ref="F337:J340" si="236">$E338</f>
        <v>0</v>
      </c>
      <c r="G338" s="522">
        <f t="shared" si="236"/>
        <v>0</v>
      </c>
      <c r="H338" s="522">
        <f t="shared" si="236"/>
        <v>0</v>
      </c>
      <c r="I338" s="522">
        <f t="shared" si="236"/>
        <v>0</v>
      </c>
      <c r="J338" s="522">
        <f t="shared" si="236"/>
        <v>0</v>
      </c>
    </row>
    <row r="339" spans="1:10" ht="15.75" customHeight="1">
      <c r="A339" s="100" t="s">
        <v>165</v>
      </c>
      <c r="B339" s="16">
        <f>B242</f>
        <v>273</v>
      </c>
      <c r="C339" s="16">
        <f>C242</f>
        <v>325</v>
      </c>
      <c r="D339" s="16">
        <f>D242</f>
        <v>307</v>
      </c>
      <c r="E339" s="16">
        <f>E242</f>
        <v>763</v>
      </c>
      <c r="F339" s="522">
        <f t="shared" si="236"/>
        <v>763</v>
      </c>
      <c r="G339" s="522">
        <f t="shared" si="236"/>
        <v>763</v>
      </c>
      <c r="H339" s="522">
        <f t="shared" si="236"/>
        <v>763</v>
      </c>
      <c r="I339" s="522">
        <f t="shared" si="236"/>
        <v>763</v>
      </c>
      <c r="J339" s="522">
        <f t="shared" si="236"/>
        <v>763</v>
      </c>
    </row>
    <row r="340" spans="1:10" ht="15.75" customHeight="1">
      <c r="A340" s="100" t="s">
        <v>166</v>
      </c>
      <c r="B340" s="16">
        <f>B244</f>
        <v>2185</v>
      </c>
      <c r="C340" s="16">
        <f>C244</f>
        <v>2292</v>
      </c>
      <c r="D340" s="16">
        <f>D244</f>
        <v>1914</v>
      </c>
      <c r="E340" s="16">
        <f>E244</f>
        <v>2154</v>
      </c>
      <c r="F340" s="522">
        <f>E340</f>
        <v>2154</v>
      </c>
      <c r="G340" s="522">
        <f t="shared" ref="G340:J340" si="237">F340</f>
        <v>2154</v>
      </c>
      <c r="H340" s="522">
        <f t="shared" si="237"/>
        <v>2154</v>
      </c>
      <c r="I340" s="522">
        <f t="shared" si="237"/>
        <v>2154</v>
      </c>
      <c r="J340" s="522">
        <f t="shared" si="237"/>
        <v>2154</v>
      </c>
    </row>
    <row r="341" spans="1:10" ht="15.75" customHeight="1">
      <c r="A341" s="100" t="s">
        <v>167</v>
      </c>
      <c r="B341" s="52">
        <f t="shared" ref="B341:E341" si="238">B336+B337+B338-B339-B340</f>
        <v>15331</v>
      </c>
      <c r="C341" s="52">
        <f t="shared" si="238"/>
        <v>15646</v>
      </c>
      <c r="D341" s="52">
        <f t="shared" si="238"/>
        <v>16149</v>
      </c>
      <c r="E341" s="52">
        <f t="shared" si="238"/>
        <v>16272</v>
      </c>
      <c r="F341" s="13">
        <f>$E341</f>
        <v>16272</v>
      </c>
      <c r="G341" s="13">
        <f t="shared" ref="G341:J341" si="239">$E341</f>
        <v>16272</v>
      </c>
      <c r="H341" s="13">
        <f t="shared" si="239"/>
        <v>16272</v>
      </c>
      <c r="I341" s="13">
        <f t="shared" si="239"/>
        <v>16272</v>
      </c>
      <c r="J341" s="13">
        <f t="shared" si="239"/>
        <v>16272</v>
      </c>
    </row>
    <row r="342" spans="1:10" ht="15.75" customHeight="1">
      <c r="A342" s="106" t="s">
        <v>168</v>
      </c>
      <c r="B342" s="109"/>
      <c r="C342" s="108">
        <f t="shared" ref="C342:J342" si="240">C341-B341</f>
        <v>315</v>
      </c>
      <c r="D342" s="108">
        <f t="shared" si="240"/>
        <v>503</v>
      </c>
      <c r="E342" s="108">
        <f t="shared" si="240"/>
        <v>123</v>
      </c>
      <c r="F342" s="108">
        <f t="shared" si="240"/>
        <v>0</v>
      </c>
      <c r="G342" s="108">
        <f t="shared" si="240"/>
        <v>0</v>
      </c>
      <c r="H342" s="108">
        <f t="shared" si="240"/>
        <v>0</v>
      </c>
      <c r="I342" s="108">
        <f t="shared" si="240"/>
        <v>0</v>
      </c>
      <c r="J342" s="108">
        <f t="shared" si="240"/>
        <v>0</v>
      </c>
    </row>
    <row r="343" spans="1:10" ht="15.75" customHeight="1">
      <c r="A343" s="17"/>
      <c r="B343" s="13"/>
      <c r="C343" s="13"/>
      <c r="D343" s="13"/>
      <c r="E343" s="13"/>
      <c r="F343" s="13"/>
      <c r="G343" s="13"/>
      <c r="H343" s="13"/>
      <c r="I343" s="13"/>
      <c r="J343" s="13"/>
    </row>
    <row r="344" spans="1:10" ht="15.75" customHeight="1">
      <c r="A344" s="78" t="s">
        <v>108</v>
      </c>
      <c r="B344" s="13"/>
      <c r="C344" s="13"/>
      <c r="D344" s="13"/>
      <c r="E344" s="13"/>
      <c r="F344" s="13"/>
      <c r="G344" s="13"/>
      <c r="H344" s="13"/>
      <c r="I344" s="13"/>
      <c r="J344" s="13"/>
    </row>
    <row r="345" spans="1:10" ht="15.75" customHeight="1">
      <c r="A345" s="17" t="s">
        <v>169</v>
      </c>
      <c r="B345" s="16">
        <f>BS!I76</f>
        <v>1616</v>
      </c>
      <c r="C345" s="16">
        <f t="shared" ref="C345:J345" si="241">B350</f>
        <v>1769.0020611758964</v>
      </c>
      <c r="D345" s="16">
        <f t="shared" si="241"/>
        <v>1864.004066502752</v>
      </c>
      <c r="E345" s="13">
        <f t="shared" si="241"/>
        <v>1733.0033194980761</v>
      </c>
      <c r="F345" s="13">
        <f t="shared" si="241"/>
        <v>1524.5783699428587</v>
      </c>
      <c r="G345" s="13">
        <f t="shared" si="241"/>
        <v>1490.5851074794159</v>
      </c>
      <c r="H345" s="13">
        <f t="shared" si="241"/>
        <v>1498.2287343886828</v>
      </c>
      <c r="I345" s="13">
        <f t="shared" si="241"/>
        <v>1552.129016607857</v>
      </c>
      <c r="J345" s="13">
        <f t="shared" si="241"/>
        <v>1653.1291068653286</v>
      </c>
    </row>
    <row r="346" spans="1:10" ht="15.75" customHeight="1">
      <c r="A346" s="17" t="s">
        <v>170</v>
      </c>
      <c r="B346" s="16">
        <f>-B218</f>
        <v>474</v>
      </c>
      <c r="C346" s="16">
        <f>-C218</f>
        <v>528</v>
      </c>
      <c r="D346" s="16">
        <f>-D218</f>
        <v>424</v>
      </c>
      <c r="E346" s="13">
        <f>-E218</f>
        <v>299</v>
      </c>
      <c r="F346" s="13">
        <f>-F218</f>
        <v>357.8927826524847</v>
      </c>
      <c r="G346" s="13">
        <f>-G218</f>
        <v>387.88130358003332</v>
      </c>
      <c r="H346" s="13">
        <f>-H218</f>
        <v>420.75086923450311</v>
      </c>
      <c r="I346" s="13">
        <f>-I218</f>
        <v>452.58387551889439</v>
      </c>
      <c r="J346" s="13">
        <f>-J218</f>
        <v>486.39344502210633</v>
      </c>
    </row>
    <row r="347" spans="1:10" ht="15.75" customHeight="1">
      <c r="A347" s="17" t="s">
        <v>171</v>
      </c>
      <c r="B347" s="13">
        <f>-B23*B324</f>
        <v>-308.87274240000005</v>
      </c>
      <c r="C347" s="13">
        <f>-C23*C324</f>
        <v>-293.91508080000006</v>
      </c>
      <c r="D347" s="13">
        <f>-D23*D324</f>
        <v>-294.72949863999997</v>
      </c>
      <c r="E347" s="13">
        <f>-E23*E324</f>
        <v>-271.20287999999999</v>
      </c>
      <c r="F347" s="13">
        <f>-F23*F324</f>
        <v>-261.16125229999994</v>
      </c>
      <c r="G347" s="13">
        <f>-G23*G324</f>
        <v>-249.51288385483863</v>
      </c>
      <c r="H347" s="13">
        <f>-H23*H324</f>
        <v>-236.12579419940153</v>
      </c>
      <c r="I347" s="13">
        <f>-I23*I324</f>
        <v>-220.85899244549512</v>
      </c>
      <c r="J347" s="13">
        <f>-J23*J324</f>
        <v>-203.56191431275209</v>
      </c>
    </row>
    <row r="348" spans="1:10" ht="15.75" customHeight="1">
      <c r="A348" s="17" t="s">
        <v>172</v>
      </c>
      <c r="B348" s="13">
        <f>-B24*B25</f>
        <v>-22.255196424103492</v>
      </c>
      <c r="C348" s="13">
        <f>-C24*C25</f>
        <v>-124.45291387314434</v>
      </c>
      <c r="D348" s="13">
        <f>-D24*D25</f>
        <v>-96.241248364675755</v>
      </c>
      <c r="E348" s="13">
        <f>-E24*E25</f>
        <v>-280.22206955521733</v>
      </c>
      <c r="F348" s="13">
        <f>-F24*F25</f>
        <v>-130.72479281592757</v>
      </c>
      <c r="G348" s="13">
        <f>-G24*G25</f>
        <v>-130.72479281592757</v>
      </c>
      <c r="H348" s="13">
        <f>-H24*H25</f>
        <v>-130.72479281592757</v>
      </c>
      <c r="I348" s="13">
        <f>-I24*I25</f>
        <v>-130.72479281592757</v>
      </c>
      <c r="J348" s="13">
        <f>-J24*J25</f>
        <v>-130.72479281592757</v>
      </c>
    </row>
    <row r="349" spans="1:10" ht="15.75" customHeight="1">
      <c r="A349" s="79" t="s">
        <v>129</v>
      </c>
      <c r="B349" s="10">
        <v>10.130000000000001</v>
      </c>
      <c r="C349" s="10">
        <v>-14.63</v>
      </c>
      <c r="D349" s="10">
        <v>-164.03</v>
      </c>
      <c r="E349" s="10">
        <v>44</v>
      </c>
      <c r="F349" s="10"/>
      <c r="G349" s="10"/>
      <c r="H349" s="10"/>
      <c r="I349" s="10"/>
      <c r="J349" s="10"/>
    </row>
    <row r="350" spans="1:10" ht="15.75" customHeight="1">
      <c r="A350" s="17" t="s">
        <v>173</v>
      </c>
      <c r="B350" s="13">
        <f t="shared" ref="B350:I350" si="242">SUM(B345:B349)</f>
        <v>1769.0020611758964</v>
      </c>
      <c r="C350" s="13">
        <f t="shared" si="242"/>
        <v>1864.004066502752</v>
      </c>
      <c r="D350" s="13">
        <f t="shared" si="242"/>
        <v>1733.0033194980761</v>
      </c>
      <c r="E350" s="13">
        <f t="shared" si="242"/>
        <v>1524.5783699428587</v>
      </c>
      <c r="F350" s="13">
        <f t="shared" si="242"/>
        <v>1490.5851074794159</v>
      </c>
      <c r="G350" s="13">
        <f t="shared" si="242"/>
        <v>1498.2287343886828</v>
      </c>
      <c r="H350" s="13">
        <f t="shared" si="242"/>
        <v>1552.129016607857</v>
      </c>
      <c r="I350" s="13">
        <f t="shared" si="242"/>
        <v>1653.1291068653286</v>
      </c>
      <c r="J350" s="13">
        <f t="shared" ref="J350" si="243">SUM(J345:J349)</f>
        <v>1805.2358447587553</v>
      </c>
    </row>
    <row r="351" spans="1:10" ht="15.75" customHeight="1">
      <c r="A351" s="17"/>
      <c r="B351" s="13"/>
      <c r="C351" s="13"/>
      <c r="D351" s="13"/>
      <c r="E351" s="13"/>
      <c r="F351" s="13"/>
      <c r="G351" s="13"/>
      <c r="H351" s="13"/>
      <c r="I351" s="13"/>
    </row>
    <row r="352" spans="1:10" ht="15.75" customHeight="1">
      <c r="A352" s="12"/>
      <c r="B352" s="22"/>
      <c r="C352" s="22"/>
      <c r="D352" s="22"/>
      <c r="E352" s="110"/>
      <c r="F352" s="110"/>
      <c r="G352" s="110"/>
      <c r="H352" s="110"/>
      <c r="I352" s="110"/>
    </row>
    <row r="353" spans="1:9" ht="15.75" customHeight="1">
      <c r="A353" s="17"/>
      <c r="B353" s="24"/>
      <c r="C353" s="24"/>
      <c r="D353" s="24"/>
      <c r="E353" s="24"/>
      <c r="F353" s="24"/>
      <c r="G353" s="24"/>
      <c r="H353" s="24"/>
      <c r="I353" s="24"/>
    </row>
    <row r="354" spans="1:9" ht="15.75" customHeight="1">
      <c r="A354" s="17"/>
      <c r="B354" s="24"/>
      <c r="C354" s="24"/>
      <c r="D354" s="24"/>
      <c r="E354" s="24"/>
      <c r="F354" s="24"/>
      <c r="G354" s="24"/>
      <c r="H354" s="24"/>
      <c r="I354" s="24"/>
    </row>
    <row r="355" spans="1:9" ht="15.75" customHeight="1">
      <c r="A355" s="17"/>
      <c r="B355" s="111"/>
      <c r="C355" s="111"/>
      <c r="D355" s="111"/>
      <c r="E355" s="111"/>
      <c r="F355" s="112"/>
      <c r="G355" s="112"/>
      <c r="H355" s="112"/>
      <c r="I355" s="112"/>
    </row>
    <row r="356" spans="1:9" ht="15.75" customHeight="1">
      <c r="A356" s="17"/>
      <c r="B356" s="13"/>
      <c r="C356" s="14"/>
      <c r="D356" s="14"/>
      <c r="E356" s="14"/>
      <c r="F356" s="14"/>
      <c r="G356" s="14"/>
      <c r="H356" s="14"/>
      <c r="I356" s="14"/>
    </row>
    <row r="357" spans="1:9" ht="15.75" customHeight="1">
      <c r="A357" s="17"/>
      <c r="B357" s="13"/>
      <c r="C357" s="13"/>
      <c r="D357" s="13"/>
      <c r="E357" s="13"/>
      <c r="F357" s="13"/>
      <c r="G357" s="13"/>
      <c r="H357" s="13"/>
      <c r="I357" s="13"/>
    </row>
    <row r="358" spans="1:9" ht="15.75" customHeight="1">
      <c r="A358" s="17"/>
      <c r="B358" s="13"/>
      <c r="C358" s="14"/>
      <c r="D358" s="14"/>
      <c r="E358" s="14"/>
      <c r="F358" s="14"/>
      <c r="G358" s="14"/>
      <c r="H358" s="14"/>
      <c r="I358" s="14"/>
    </row>
    <row r="359" spans="1:9" ht="15.75" customHeight="1">
      <c r="A359" s="17"/>
      <c r="B359" s="13"/>
      <c r="C359" s="13"/>
      <c r="D359" s="13"/>
      <c r="E359" s="13"/>
      <c r="F359" s="13"/>
      <c r="G359" s="13"/>
      <c r="H359" s="13"/>
      <c r="I359" s="13"/>
    </row>
    <row r="360" spans="1:9" ht="15.75" customHeight="1">
      <c r="A360" s="17"/>
      <c r="B360" s="13"/>
      <c r="C360" s="13"/>
      <c r="D360" s="13"/>
      <c r="E360" s="13"/>
      <c r="F360" s="13"/>
      <c r="G360" s="13"/>
      <c r="H360" s="13"/>
      <c r="I360" s="13"/>
    </row>
    <row r="361" spans="1:9" ht="15.75" customHeight="1">
      <c r="A361" s="17"/>
      <c r="B361" s="13"/>
      <c r="C361" s="13"/>
      <c r="D361" s="13"/>
      <c r="E361" s="13"/>
      <c r="F361" s="13"/>
      <c r="G361" s="13"/>
      <c r="H361" s="13"/>
      <c r="I361" s="13"/>
    </row>
    <row r="362" spans="1:9" ht="15.75" customHeight="1">
      <c r="A362" s="17"/>
      <c r="B362" s="13"/>
      <c r="C362" s="13"/>
      <c r="D362" s="13"/>
      <c r="E362" s="13"/>
      <c r="F362" s="13"/>
      <c r="G362" s="13"/>
      <c r="H362" s="13"/>
      <c r="I362" s="13"/>
    </row>
    <row r="363" spans="1:9" ht="15.75" customHeight="1">
      <c r="A363" s="17"/>
      <c r="B363" s="13"/>
      <c r="C363" s="13"/>
      <c r="D363" s="13"/>
      <c r="E363" s="13"/>
      <c r="F363" s="13"/>
      <c r="G363" s="13"/>
      <c r="H363" s="13"/>
      <c r="I363" s="13"/>
    </row>
    <row r="364" spans="1:9" ht="15.75" customHeight="1">
      <c r="A364" s="17"/>
      <c r="B364" s="13"/>
      <c r="C364" s="13"/>
      <c r="D364" s="13"/>
      <c r="E364" s="13"/>
      <c r="F364" s="13"/>
      <c r="G364" s="13"/>
      <c r="H364" s="13"/>
      <c r="I364" s="13"/>
    </row>
    <row r="365" spans="1:9" ht="15.75" customHeight="1">
      <c r="A365" s="17"/>
      <c r="B365" s="13"/>
      <c r="C365" s="13"/>
      <c r="D365" s="13"/>
      <c r="E365" s="13"/>
      <c r="F365" s="13"/>
      <c r="G365" s="13"/>
      <c r="H365" s="13"/>
      <c r="I365" s="13"/>
    </row>
    <row r="366" spans="1:9" ht="15.75" customHeight="1">
      <c r="A366" s="17"/>
      <c r="B366" s="13"/>
      <c r="C366" s="13"/>
      <c r="D366" s="13"/>
      <c r="E366" s="13"/>
      <c r="F366" s="13"/>
      <c r="G366" s="13"/>
      <c r="H366" s="13"/>
      <c r="I366" s="13"/>
    </row>
    <row r="367" spans="1:9" ht="15.75" customHeight="1">
      <c r="A367" s="17"/>
      <c r="B367" s="13"/>
      <c r="C367" s="13"/>
      <c r="D367" s="13"/>
      <c r="E367" s="13"/>
      <c r="F367" s="13"/>
      <c r="G367" s="13"/>
      <c r="H367" s="13"/>
      <c r="I367" s="13"/>
    </row>
    <row r="368" spans="1:9" ht="15.75" customHeight="1">
      <c r="A368" s="17"/>
      <c r="B368" s="13"/>
      <c r="C368" s="13"/>
      <c r="D368" s="13"/>
      <c r="E368" s="13"/>
      <c r="F368" s="13"/>
      <c r="G368" s="13"/>
      <c r="H368" s="13"/>
      <c r="I368" s="13"/>
    </row>
    <row r="369" spans="1:9" ht="15.75" customHeight="1">
      <c r="A369" s="17"/>
      <c r="B369" s="13"/>
      <c r="C369" s="13"/>
      <c r="D369" s="13"/>
      <c r="E369" s="13"/>
      <c r="F369" s="13"/>
      <c r="G369" s="13"/>
      <c r="H369" s="13"/>
      <c r="I369" s="13"/>
    </row>
    <row r="370" spans="1:9" ht="15.75" customHeight="1">
      <c r="A370" s="17"/>
      <c r="B370" s="13"/>
      <c r="C370" s="13"/>
      <c r="D370" s="13"/>
      <c r="E370" s="13"/>
      <c r="F370" s="13"/>
      <c r="G370" s="13"/>
      <c r="H370" s="13"/>
      <c r="I370" s="13"/>
    </row>
    <row r="371" spans="1:9" ht="15.75" customHeight="1">
      <c r="A371" s="17"/>
      <c r="B371" s="13"/>
      <c r="C371" s="13"/>
      <c r="D371" s="13"/>
      <c r="E371" s="13"/>
      <c r="F371" s="13"/>
      <c r="G371" s="13"/>
      <c r="H371" s="13"/>
      <c r="I371" s="13"/>
    </row>
    <row r="372" spans="1:9" ht="15.75" customHeight="1">
      <c r="A372" s="17"/>
      <c r="B372" s="13"/>
      <c r="C372" s="13"/>
      <c r="D372" s="13"/>
      <c r="E372" s="13"/>
      <c r="F372" s="13"/>
      <c r="G372" s="13"/>
      <c r="H372" s="13"/>
      <c r="I372" s="13"/>
    </row>
    <row r="373" spans="1:9" ht="15.75" customHeight="1">
      <c r="A373" s="17"/>
      <c r="B373" s="13"/>
      <c r="C373" s="13"/>
      <c r="D373" s="13"/>
      <c r="E373" s="13"/>
      <c r="F373" s="13"/>
      <c r="G373" s="13"/>
      <c r="H373" s="13"/>
      <c r="I373" s="13"/>
    </row>
    <row r="374" spans="1:9" ht="15.75" customHeight="1">
      <c r="A374" s="17"/>
      <c r="B374" s="13"/>
      <c r="C374" s="13"/>
      <c r="D374" s="13"/>
      <c r="E374" s="13"/>
      <c r="F374" s="13"/>
      <c r="G374" s="13"/>
      <c r="H374" s="13"/>
      <c r="I374" s="13"/>
    </row>
    <row r="375" spans="1:9" ht="15.75" customHeight="1">
      <c r="A375" s="17"/>
      <c r="B375" s="13"/>
      <c r="C375" s="13"/>
      <c r="D375" s="13"/>
      <c r="E375" s="13"/>
      <c r="F375" s="13"/>
      <c r="G375" s="13"/>
      <c r="H375" s="13"/>
      <c r="I375" s="13"/>
    </row>
    <row r="376" spans="1:9" ht="15.75" customHeight="1">
      <c r="A376" s="17"/>
      <c r="B376" s="13"/>
      <c r="C376" s="13"/>
      <c r="D376" s="13"/>
      <c r="E376" s="13"/>
      <c r="F376" s="13"/>
      <c r="G376" s="13"/>
      <c r="H376" s="13"/>
      <c r="I376" s="13"/>
    </row>
    <row r="377" spans="1:9" ht="15.75" customHeight="1">
      <c r="A377" s="17"/>
      <c r="B377" s="13"/>
      <c r="C377" s="13"/>
      <c r="D377" s="13"/>
      <c r="E377" s="13"/>
      <c r="F377" s="13"/>
      <c r="G377" s="13"/>
      <c r="H377" s="13"/>
      <c r="I377" s="13"/>
    </row>
    <row r="378" spans="1:9" ht="15.75" customHeight="1">
      <c r="A378" s="17"/>
      <c r="B378" s="13"/>
      <c r="C378" s="13"/>
      <c r="D378" s="13"/>
      <c r="E378" s="13"/>
      <c r="F378" s="13"/>
      <c r="G378" s="13"/>
      <c r="H378" s="13"/>
      <c r="I378" s="13"/>
    </row>
    <row r="379" spans="1:9" ht="15.75" customHeight="1">
      <c r="A379" s="17"/>
      <c r="B379" s="13"/>
      <c r="C379" s="13"/>
      <c r="D379" s="13"/>
      <c r="E379" s="13"/>
      <c r="F379" s="13"/>
      <c r="G379" s="13"/>
      <c r="H379" s="13"/>
      <c r="I379" s="13"/>
    </row>
    <row r="380" spans="1:9" ht="15.75" customHeight="1">
      <c r="A380" s="17"/>
      <c r="B380" s="13"/>
      <c r="C380" s="13"/>
      <c r="D380" s="13"/>
      <c r="E380" s="13"/>
      <c r="F380" s="13"/>
      <c r="G380" s="13"/>
      <c r="H380" s="13"/>
      <c r="I380" s="13"/>
    </row>
    <row r="381" spans="1:9" ht="15.75" customHeight="1">
      <c r="A381" s="17"/>
      <c r="B381" s="13"/>
      <c r="C381" s="13"/>
      <c r="D381" s="13"/>
      <c r="E381" s="13"/>
      <c r="F381" s="13"/>
      <c r="G381" s="13"/>
      <c r="H381" s="13"/>
      <c r="I381" s="13"/>
    </row>
    <row r="382" spans="1:9" ht="15.75" customHeight="1">
      <c r="A382" s="17"/>
      <c r="B382" s="13"/>
      <c r="C382" s="13"/>
      <c r="D382" s="13"/>
      <c r="E382" s="13"/>
      <c r="F382" s="13"/>
      <c r="G382" s="13"/>
      <c r="H382" s="13"/>
      <c r="I382" s="13"/>
    </row>
    <row r="383" spans="1:9" ht="15.75" customHeight="1">
      <c r="A383" s="17"/>
      <c r="B383" s="13"/>
      <c r="C383" s="13"/>
      <c r="D383" s="13"/>
      <c r="E383" s="13"/>
      <c r="F383" s="13"/>
      <c r="G383" s="13"/>
      <c r="H383" s="13"/>
      <c r="I383" s="13"/>
    </row>
    <row r="384" spans="1:9" ht="15.75" customHeight="1">
      <c r="A384" s="17"/>
      <c r="B384" s="13"/>
      <c r="C384" s="13"/>
      <c r="D384" s="13"/>
      <c r="E384" s="13"/>
      <c r="F384" s="13"/>
      <c r="G384" s="13"/>
      <c r="H384" s="13"/>
      <c r="I384" s="13"/>
    </row>
    <row r="385" spans="1:9" ht="15.75" customHeight="1">
      <c r="A385" s="17"/>
      <c r="B385" s="13"/>
      <c r="C385" s="13"/>
      <c r="D385" s="13"/>
      <c r="E385" s="13"/>
      <c r="F385" s="13"/>
      <c r="G385" s="13"/>
      <c r="H385" s="13"/>
      <c r="I385" s="13"/>
    </row>
    <row r="386" spans="1:9" ht="15.75" customHeight="1">
      <c r="A386" s="17"/>
      <c r="B386" s="13"/>
      <c r="C386" s="13"/>
      <c r="D386" s="13"/>
      <c r="E386" s="13"/>
      <c r="F386" s="13"/>
      <c r="G386" s="13"/>
      <c r="H386" s="13"/>
      <c r="I386" s="13"/>
    </row>
    <row r="387" spans="1:9" ht="15.75" customHeight="1">
      <c r="A387" s="17"/>
      <c r="B387" s="13"/>
      <c r="C387" s="13"/>
      <c r="D387" s="13"/>
      <c r="E387" s="13"/>
      <c r="F387" s="13"/>
      <c r="G387" s="13"/>
      <c r="H387" s="13"/>
      <c r="I387" s="13"/>
    </row>
    <row r="388" spans="1:9" ht="15.75" customHeight="1">
      <c r="A388" s="17"/>
      <c r="B388" s="13"/>
      <c r="C388" s="13"/>
      <c r="D388" s="13"/>
      <c r="E388" s="13"/>
      <c r="F388" s="13"/>
      <c r="G388" s="13"/>
      <c r="H388" s="13"/>
      <c r="I388" s="13"/>
    </row>
    <row r="389" spans="1:9" ht="15.75" customHeight="1">
      <c r="A389" s="17"/>
      <c r="B389" s="13"/>
      <c r="C389" s="13"/>
      <c r="D389" s="13"/>
      <c r="E389" s="13"/>
      <c r="F389" s="13"/>
      <c r="G389" s="13"/>
      <c r="H389" s="13"/>
      <c r="I389" s="13"/>
    </row>
    <row r="390" spans="1:9" ht="15.75" customHeight="1">
      <c r="A390" s="17"/>
      <c r="B390" s="13"/>
      <c r="C390" s="13"/>
      <c r="D390" s="13"/>
      <c r="E390" s="13"/>
      <c r="F390" s="13"/>
      <c r="G390" s="13"/>
      <c r="H390" s="13"/>
      <c r="I390" s="13"/>
    </row>
    <row r="391" spans="1:9" ht="15.75" customHeight="1">
      <c r="A391" s="17"/>
      <c r="B391" s="13"/>
      <c r="C391" s="13"/>
      <c r="D391" s="13"/>
      <c r="E391" s="13"/>
      <c r="F391" s="13"/>
      <c r="G391" s="13"/>
      <c r="H391" s="13"/>
      <c r="I391" s="13"/>
    </row>
    <row r="392" spans="1:9" ht="15.75" customHeight="1">
      <c r="A392" s="17"/>
      <c r="B392" s="13"/>
      <c r="C392" s="13"/>
      <c r="D392" s="13"/>
      <c r="E392" s="13"/>
      <c r="F392" s="13"/>
      <c r="G392" s="13"/>
      <c r="H392" s="13"/>
      <c r="I392" s="13"/>
    </row>
    <row r="393" spans="1:9" ht="15.75" customHeight="1">
      <c r="A393" s="17"/>
      <c r="B393" s="13"/>
      <c r="C393" s="13"/>
      <c r="D393" s="13"/>
      <c r="E393" s="13"/>
      <c r="F393" s="13"/>
      <c r="G393" s="13"/>
      <c r="H393" s="13"/>
      <c r="I393" s="13"/>
    </row>
    <row r="394" spans="1:9" ht="15.75" customHeight="1">
      <c r="A394" s="17"/>
      <c r="B394" s="13"/>
      <c r="C394" s="13"/>
      <c r="D394" s="13"/>
      <c r="E394" s="13"/>
      <c r="F394" s="13"/>
      <c r="G394" s="13"/>
      <c r="H394" s="13"/>
      <c r="I394" s="13"/>
    </row>
    <row r="395" spans="1:9" ht="15.75" customHeight="1">
      <c r="A395" s="17"/>
      <c r="B395" s="13"/>
      <c r="C395" s="13"/>
      <c r="D395" s="13"/>
      <c r="E395" s="13"/>
      <c r="F395" s="13"/>
      <c r="G395" s="13"/>
      <c r="H395" s="13"/>
      <c r="I395" s="13"/>
    </row>
    <row r="396" spans="1:9" ht="15.75" customHeight="1">
      <c r="A396" s="17"/>
      <c r="B396" s="13"/>
      <c r="C396" s="13"/>
      <c r="D396" s="13"/>
      <c r="E396" s="13"/>
      <c r="F396" s="13"/>
      <c r="G396" s="13"/>
      <c r="H396" s="13"/>
      <c r="I396" s="13"/>
    </row>
    <row r="397" spans="1:9" ht="15.75" customHeight="1">
      <c r="A397" s="17"/>
      <c r="B397" s="13"/>
      <c r="C397" s="13"/>
      <c r="D397" s="13"/>
      <c r="E397" s="13"/>
      <c r="F397" s="13"/>
      <c r="G397" s="13"/>
      <c r="H397" s="13"/>
      <c r="I397" s="13"/>
    </row>
    <row r="398" spans="1:9" ht="15.75" customHeight="1">
      <c r="A398" s="17"/>
      <c r="B398" s="13"/>
      <c r="C398" s="13"/>
      <c r="D398" s="13"/>
      <c r="E398" s="13"/>
      <c r="F398" s="13"/>
      <c r="G398" s="13"/>
      <c r="H398" s="13"/>
      <c r="I398" s="13"/>
    </row>
    <row r="399" spans="1:9" ht="15.75" customHeight="1">
      <c r="A399" s="17"/>
      <c r="B399" s="13"/>
      <c r="C399" s="13"/>
      <c r="D399" s="13"/>
      <c r="E399" s="13"/>
      <c r="F399" s="13"/>
      <c r="G399" s="13"/>
      <c r="H399" s="13"/>
      <c r="I399" s="13"/>
    </row>
    <row r="400" spans="1:9" ht="15.75" customHeight="1">
      <c r="A400" s="17"/>
      <c r="B400" s="13"/>
      <c r="C400" s="13"/>
      <c r="D400" s="13"/>
      <c r="E400" s="13"/>
      <c r="F400" s="13"/>
      <c r="G400" s="13"/>
      <c r="H400" s="13"/>
      <c r="I400" s="13"/>
    </row>
    <row r="401" spans="1:9" ht="15.75" customHeight="1">
      <c r="A401" s="17"/>
      <c r="B401" s="13"/>
      <c r="C401" s="13"/>
      <c r="D401" s="13"/>
      <c r="E401" s="13"/>
      <c r="F401" s="13"/>
      <c r="G401" s="13"/>
      <c r="H401" s="13"/>
      <c r="I401" s="13"/>
    </row>
    <row r="402" spans="1:9" ht="15.75" customHeight="1">
      <c r="A402" s="17"/>
      <c r="B402" s="13"/>
      <c r="C402" s="13"/>
      <c r="D402" s="13"/>
      <c r="E402" s="13"/>
      <c r="F402" s="13"/>
      <c r="G402" s="13"/>
      <c r="H402" s="13"/>
      <c r="I402" s="13"/>
    </row>
    <row r="403" spans="1:9" ht="15.75" customHeight="1">
      <c r="A403" s="17"/>
      <c r="B403" s="13"/>
      <c r="C403" s="13"/>
      <c r="D403" s="13"/>
      <c r="E403" s="13"/>
      <c r="F403" s="13"/>
      <c r="G403" s="13"/>
      <c r="H403" s="13"/>
      <c r="I403" s="13"/>
    </row>
    <row r="404" spans="1:9" ht="15.75" customHeight="1">
      <c r="A404" s="17"/>
      <c r="B404" s="13"/>
      <c r="C404" s="13"/>
      <c r="D404" s="13"/>
      <c r="E404" s="13"/>
      <c r="F404" s="13"/>
      <c r="G404" s="13"/>
      <c r="H404" s="13"/>
      <c r="I404" s="13"/>
    </row>
    <row r="405" spans="1:9" ht="15.75" customHeight="1">
      <c r="A405" s="17"/>
      <c r="B405" s="13"/>
      <c r="C405" s="13"/>
      <c r="D405" s="13"/>
      <c r="E405" s="13"/>
      <c r="F405" s="13"/>
      <c r="G405" s="13"/>
      <c r="H405" s="13"/>
      <c r="I405" s="13"/>
    </row>
    <row r="406" spans="1:9" ht="15.75" customHeight="1">
      <c r="A406" s="17"/>
      <c r="B406" s="13"/>
      <c r="C406" s="13"/>
      <c r="D406" s="13"/>
      <c r="E406" s="13"/>
      <c r="F406" s="13"/>
      <c r="G406" s="13"/>
      <c r="H406" s="13"/>
      <c r="I406" s="13"/>
    </row>
    <row r="407" spans="1:9" ht="15.75" customHeight="1">
      <c r="A407" s="17"/>
      <c r="B407" s="13"/>
      <c r="C407" s="13"/>
      <c r="D407" s="13"/>
      <c r="E407" s="13"/>
      <c r="F407" s="13"/>
      <c r="G407" s="13"/>
      <c r="H407" s="13"/>
      <c r="I407" s="13"/>
    </row>
    <row r="408" spans="1:9" ht="15.75" customHeight="1">
      <c r="A408" s="17"/>
      <c r="B408" s="13"/>
      <c r="C408" s="13"/>
      <c r="D408" s="13"/>
      <c r="E408" s="13"/>
      <c r="F408" s="13"/>
      <c r="G408" s="13"/>
      <c r="H408" s="13"/>
      <c r="I408" s="13"/>
    </row>
    <row r="409" spans="1:9" ht="15.75" customHeight="1">
      <c r="A409" s="17"/>
      <c r="B409" s="13"/>
      <c r="C409" s="13"/>
      <c r="D409" s="13"/>
      <c r="E409" s="13"/>
      <c r="F409" s="13"/>
      <c r="G409" s="13"/>
      <c r="H409" s="13"/>
      <c r="I409" s="13"/>
    </row>
    <row r="410" spans="1:9" ht="15.75" customHeight="1">
      <c r="A410" s="17"/>
      <c r="B410" s="13"/>
      <c r="C410" s="13"/>
      <c r="D410" s="13"/>
      <c r="E410" s="13"/>
      <c r="F410" s="13"/>
      <c r="G410" s="13"/>
      <c r="H410" s="13"/>
      <c r="I410" s="13"/>
    </row>
    <row r="411" spans="1:9" ht="15.75" customHeight="1">
      <c r="A411" s="17"/>
      <c r="B411" s="13"/>
      <c r="C411" s="13"/>
      <c r="D411" s="13"/>
      <c r="E411" s="13"/>
      <c r="F411" s="13"/>
      <c r="G411" s="13"/>
      <c r="H411" s="13"/>
      <c r="I411" s="13"/>
    </row>
    <row r="412" spans="1:9" ht="15.75" customHeight="1">
      <c r="A412" s="17"/>
      <c r="B412" s="13"/>
      <c r="C412" s="13"/>
      <c r="D412" s="13"/>
      <c r="E412" s="13"/>
      <c r="F412" s="13"/>
      <c r="G412" s="13"/>
      <c r="H412" s="13"/>
      <c r="I412" s="13"/>
    </row>
    <row r="413" spans="1:9" ht="15.75" customHeight="1">
      <c r="A413" s="17"/>
      <c r="B413" s="13"/>
      <c r="C413" s="13"/>
      <c r="D413" s="13"/>
      <c r="E413" s="13"/>
      <c r="F413" s="13"/>
      <c r="G413" s="13"/>
      <c r="H413" s="13"/>
      <c r="I413" s="13"/>
    </row>
    <row r="414" spans="1:9" ht="15.75" customHeight="1">
      <c r="A414" s="17"/>
      <c r="B414" s="13"/>
      <c r="C414" s="13"/>
      <c r="D414" s="13"/>
      <c r="E414" s="13"/>
      <c r="F414" s="13"/>
      <c r="G414" s="13"/>
      <c r="H414" s="13"/>
      <c r="I414" s="13"/>
    </row>
    <row r="415" spans="1:9" ht="15.75" customHeight="1">
      <c r="A415" s="17"/>
      <c r="B415" s="13"/>
      <c r="C415" s="13"/>
      <c r="D415" s="13"/>
      <c r="E415" s="13"/>
      <c r="F415" s="13"/>
      <c r="G415" s="13"/>
      <c r="H415" s="13"/>
      <c r="I415" s="13"/>
    </row>
    <row r="416" spans="1:9" ht="15.75" customHeight="1">
      <c r="A416" s="17"/>
      <c r="B416" s="13"/>
      <c r="C416" s="13"/>
      <c r="D416" s="13"/>
      <c r="E416" s="13"/>
      <c r="F416" s="13"/>
      <c r="G416" s="13"/>
      <c r="H416" s="13"/>
      <c r="I416" s="13"/>
    </row>
    <row r="417" spans="1:9" ht="15.75" customHeight="1">
      <c r="A417" s="17"/>
      <c r="B417" s="13"/>
      <c r="C417" s="13"/>
      <c r="D417" s="13"/>
      <c r="E417" s="13"/>
      <c r="F417" s="13"/>
      <c r="G417" s="13"/>
      <c r="H417" s="13"/>
      <c r="I417" s="13"/>
    </row>
    <row r="418" spans="1:9" ht="15.75" customHeight="1">
      <c r="A418" s="17"/>
      <c r="B418" s="13"/>
      <c r="C418" s="13"/>
      <c r="D418" s="13"/>
      <c r="E418" s="13"/>
      <c r="F418" s="13"/>
      <c r="G418" s="13"/>
      <c r="H418" s="13"/>
      <c r="I418" s="13"/>
    </row>
    <row r="419" spans="1:9" ht="15.75" customHeight="1">
      <c r="A419" s="17"/>
      <c r="B419" s="13"/>
      <c r="C419" s="13"/>
      <c r="D419" s="13"/>
      <c r="E419" s="13"/>
      <c r="F419" s="13"/>
      <c r="G419" s="13"/>
      <c r="H419" s="13"/>
      <c r="I419" s="13"/>
    </row>
    <row r="420" spans="1:9" ht="15.75" customHeight="1">
      <c r="A420" s="17"/>
      <c r="B420" s="13"/>
      <c r="C420" s="13"/>
      <c r="D420" s="13"/>
      <c r="E420" s="13"/>
      <c r="F420" s="13"/>
      <c r="G420" s="13"/>
      <c r="H420" s="13"/>
      <c r="I420" s="13"/>
    </row>
    <row r="421" spans="1:9" ht="15.75" customHeight="1">
      <c r="A421" s="17"/>
      <c r="B421" s="13"/>
      <c r="C421" s="13"/>
      <c r="D421" s="13"/>
      <c r="E421" s="13"/>
      <c r="F421" s="13"/>
      <c r="G421" s="13"/>
      <c r="H421" s="13"/>
      <c r="I421" s="13"/>
    </row>
    <row r="422" spans="1:9" ht="15.75" customHeight="1">
      <c r="A422" s="17"/>
      <c r="B422" s="13"/>
      <c r="C422" s="13"/>
      <c r="D422" s="13"/>
      <c r="E422" s="13"/>
      <c r="F422" s="13"/>
      <c r="G422" s="13"/>
      <c r="H422" s="13"/>
      <c r="I422" s="13"/>
    </row>
    <row r="423" spans="1:9" ht="15.75" customHeight="1">
      <c r="A423" s="17"/>
      <c r="B423" s="13"/>
      <c r="C423" s="13"/>
      <c r="D423" s="13"/>
      <c r="E423" s="13"/>
      <c r="F423" s="13"/>
      <c r="G423" s="13"/>
      <c r="H423" s="13"/>
      <c r="I423" s="13"/>
    </row>
    <row r="424" spans="1:9" ht="15.75" customHeight="1">
      <c r="A424" s="17"/>
      <c r="B424" s="13"/>
      <c r="C424" s="13"/>
      <c r="D424" s="13"/>
      <c r="E424" s="13"/>
      <c r="F424" s="13"/>
      <c r="G424" s="13"/>
      <c r="H424" s="13"/>
      <c r="I424" s="13"/>
    </row>
    <row r="425" spans="1:9" ht="15.75" customHeight="1">
      <c r="A425" s="17"/>
      <c r="B425" s="13"/>
      <c r="C425" s="13"/>
      <c r="D425" s="13"/>
      <c r="E425" s="13"/>
      <c r="F425" s="13"/>
      <c r="G425" s="13"/>
      <c r="H425" s="13"/>
      <c r="I425" s="13"/>
    </row>
    <row r="426" spans="1:9" ht="15.75" customHeight="1">
      <c r="A426" s="17"/>
      <c r="B426" s="13"/>
      <c r="C426" s="13"/>
      <c r="D426" s="13"/>
      <c r="E426" s="13"/>
      <c r="F426" s="13"/>
      <c r="G426" s="13"/>
      <c r="H426" s="13"/>
      <c r="I426" s="13"/>
    </row>
    <row r="427" spans="1:9" ht="15.75" customHeight="1">
      <c r="A427" s="17"/>
      <c r="B427" s="13"/>
      <c r="C427" s="13"/>
      <c r="D427" s="13"/>
      <c r="E427" s="13"/>
      <c r="F427" s="13"/>
      <c r="G427" s="13"/>
      <c r="H427" s="13"/>
      <c r="I427" s="13"/>
    </row>
    <row r="428" spans="1:9" ht="15.75" customHeight="1">
      <c r="A428" s="17"/>
      <c r="B428" s="13"/>
      <c r="C428" s="13"/>
      <c r="D428" s="13"/>
      <c r="E428" s="13"/>
      <c r="F428" s="13"/>
      <c r="G428" s="13"/>
      <c r="H428" s="13"/>
      <c r="I428" s="13"/>
    </row>
    <row r="429" spans="1:9" ht="15.75" customHeight="1">
      <c r="A429" s="17"/>
      <c r="B429" s="13"/>
      <c r="C429" s="13"/>
      <c r="D429" s="13"/>
      <c r="E429" s="13"/>
      <c r="F429" s="13"/>
      <c r="G429" s="13"/>
      <c r="H429" s="13"/>
      <c r="I429" s="13"/>
    </row>
    <row r="430" spans="1:9" ht="15.75" customHeight="1">
      <c r="A430" s="17"/>
      <c r="B430" s="13"/>
      <c r="C430" s="13"/>
      <c r="D430" s="13"/>
      <c r="E430" s="13"/>
      <c r="F430" s="13"/>
      <c r="G430" s="13"/>
      <c r="H430" s="13"/>
      <c r="I430" s="13"/>
    </row>
    <row r="431" spans="1:9" ht="15.75" customHeight="1">
      <c r="A431" s="17"/>
      <c r="B431" s="13"/>
      <c r="C431" s="13"/>
      <c r="D431" s="13"/>
      <c r="E431" s="13"/>
      <c r="F431" s="13"/>
      <c r="G431" s="13"/>
      <c r="H431" s="13"/>
      <c r="I431" s="13"/>
    </row>
    <row r="432" spans="1:9" ht="15.75" customHeight="1">
      <c r="A432" s="17"/>
      <c r="B432" s="13"/>
      <c r="C432" s="13"/>
      <c r="D432" s="13"/>
      <c r="E432" s="13"/>
      <c r="F432" s="13"/>
      <c r="G432" s="13"/>
      <c r="H432" s="13"/>
      <c r="I432" s="13"/>
    </row>
    <row r="433" spans="1:9" ht="15.75" customHeight="1">
      <c r="A433" s="17"/>
      <c r="B433" s="13"/>
      <c r="C433" s="13"/>
      <c r="D433" s="13"/>
      <c r="E433" s="13"/>
      <c r="F433" s="13"/>
      <c r="G433" s="13"/>
      <c r="H433" s="13"/>
      <c r="I433" s="13"/>
    </row>
    <row r="434" spans="1:9" ht="15.75" customHeight="1">
      <c r="A434" s="17"/>
      <c r="B434" s="13"/>
      <c r="C434" s="13"/>
      <c r="D434" s="13"/>
      <c r="E434" s="13"/>
      <c r="F434" s="13"/>
      <c r="G434" s="13"/>
      <c r="H434" s="13"/>
      <c r="I434" s="13"/>
    </row>
    <row r="435" spans="1:9" ht="15.75" customHeight="1">
      <c r="A435" s="17"/>
      <c r="B435" s="13"/>
      <c r="C435" s="13"/>
      <c r="D435" s="13"/>
      <c r="E435" s="13"/>
      <c r="F435" s="13"/>
      <c r="G435" s="13"/>
      <c r="H435" s="13"/>
      <c r="I435" s="13"/>
    </row>
    <row r="436" spans="1:9" ht="15.75" customHeight="1">
      <c r="A436" s="17"/>
      <c r="B436" s="13"/>
      <c r="C436" s="13"/>
      <c r="D436" s="13"/>
      <c r="E436" s="13"/>
      <c r="F436" s="13"/>
      <c r="G436" s="13"/>
      <c r="H436" s="13"/>
      <c r="I436" s="13"/>
    </row>
    <row r="437" spans="1:9" ht="15.75" customHeight="1">
      <c r="A437" s="17"/>
      <c r="B437" s="13"/>
      <c r="C437" s="13"/>
      <c r="D437" s="13"/>
      <c r="E437" s="13"/>
      <c r="F437" s="13"/>
      <c r="G437" s="13"/>
      <c r="H437" s="13"/>
      <c r="I437" s="13"/>
    </row>
    <row r="438" spans="1:9" ht="15.75" customHeight="1">
      <c r="A438" s="17"/>
      <c r="B438" s="13"/>
      <c r="C438" s="13"/>
      <c r="D438" s="13"/>
      <c r="E438" s="13"/>
      <c r="F438" s="13"/>
      <c r="G438" s="13"/>
      <c r="H438" s="13"/>
      <c r="I438" s="13"/>
    </row>
    <row r="439" spans="1:9" ht="15.75" customHeight="1">
      <c r="A439" s="17"/>
      <c r="B439" s="13"/>
      <c r="C439" s="13"/>
      <c r="D439" s="13"/>
      <c r="E439" s="13"/>
      <c r="F439" s="13"/>
      <c r="G439" s="13"/>
      <c r="H439" s="13"/>
      <c r="I439" s="13"/>
    </row>
    <row r="440" spans="1:9" ht="15.75" customHeight="1">
      <c r="A440" s="17"/>
      <c r="B440" s="13"/>
      <c r="C440" s="13"/>
      <c r="D440" s="13"/>
      <c r="E440" s="13"/>
      <c r="F440" s="13"/>
      <c r="G440" s="13"/>
      <c r="H440" s="13"/>
      <c r="I440" s="13"/>
    </row>
    <row r="441" spans="1:9" ht="15.75" customHeight="1">
      <c r="A441" s="17"/>
      <c r="B441" s="13"/>
      <c r="C441" s="13"/>
      <c r="D441" s="13"/>
      <c r="E441" s="13"/>
      <c r="F441" s="13"/>
      <c r="G441" s="13"/>
      <c r="H441" s="13"/>
      <c r="I441" s="13"/>
    </row>
    <row r="442" spans="1:9" ht="15.75" customHeight="1">
      <c r="A442" s="17"/>
      <c r="B442" s="13"/>
      <c r="C442" s="13"/>
      <c r="D442" s="13"/>
      <c r="E442" s="13"/>
      <c r="F442" s="13"/>
      <c r="G442" s="13"/>
      <c r="H442" s="13"/>
      <c r="I442" s="13"/>
    </row>
    <row r="443" spans="1:9" ht="15.75" customHeight="1">
      <c r="A443" s="17"/>
      <c r="B443" s="13"/>
      <c r="C443" s="13"/>
      <c r="D443" s="13"/>
      <c r="E443" s="13"/>
      <c r="F443" s="13"/>
      <c r="G443" s="13"/>
      <c r="H443" s="13"/>
      <c r="I443" s="13"/>
    </row>
    <row r="444" spans="1:9" ht="15.75" customHeight="1">
      <c r="A444" s="17"/>
      <c r="B444" s="13"/>
      <c r="C444" s="13"/>
      <c r="D444" s="13"/>
      <c r="E444" s="13"/>
      <c r="F444" s="13"/>
      <c r="G444" s="13"/>
      <c r="H444" s="13"/>
      <c r="I444" s="13"/>
    </row>
    <row r="445" spans="1:9" ht="15.75" customHeight="1">
      <c r="A445" s="17"/>
      <c r="B445" s="13"/>
      <c r="C445" s="13"/>
      <c r="D445" s="13"/>
      <c r="E445" s="13"/>
      <c r="F445" s="13"/>
      <c r="G445" s="13"/>
      <c r="H445" s="13"/>
      <c r="I445" s="13"/>
    </row>
    <row r="446" spans="1:9" ht="15.75" customHeight="1">
      <c r="A446" s="17"/>
      <c r="B446" s="13"/>
      <c r="C446" s="13"/>
      <c r="D446" s="13"/>
      <c r="E446" s="13"/>
      <c r="F446" s="13"/>
      <c r="G446" s="13"/>
      <c r="H446" s="13"/>
      <c r="I446" s="13"/>
    </row>
    <row r="447" spans="1:9" ht="15.75" customHeight="1">
      <c r="A447" s="17"/>
      <c r="B447" s="13"/>
      <c r="C447" s="13"/>
      <c r="D447" s="13"/>
      <c r="E447" s="13"/>
      <c r="F447" s="13"/>
      <c r="G447" s="13"/>
      <c r="H447" s="13"/>
      <c r="I447" s="13"/>
    </row>
    <row r="448" spans="1:9" ht="15.75" customHeight="1">
      <c r="A448" s="17"/>
      <c r="B448" s="13"/>
      <c r="C448" s="13"/>
      <c r="D448" s="13"/>
      <c r="E448" s="13"/>
      <c r="F448" s="13"/>
      <c r="G448" s="13"/>
      <c r="H448" s="13"/>
      <c r="I448" s="13"/>
    </row>
    <row r="449" spans="1:9" ht="15.75" customHeight="1">
      <c r="A449" s="17"/>
      <c r="B449" s="13"/>
      <c r="C449" s="13"/>
      <c r="D449" s="13"/>
      <c r="E449" s="13"/>
      <c r="F449" s="13"/>
      <c r="G449" s="13"/>
      <c r="H449" s="13"/>
      <c r="I449" s="13"/>
    </row>
    <row r="450" spans="1:9" ht="15.75" customHeight="1">
      <c r="A450" s="17"/>
      <c r="B450" s="13"/>
      <c r="C450" s="13"/>
      <c r="D450" s="13"/>
      <c r="E450" s="13"/>
      <c r="F450" s="13"/>
      <c r="G450" s="13"/>
      <c r="H450" s="13"/>
      <c r="I450" s="13"/>
    </row>
    <row r="451" spans="1:9" ht="15.75" customHeight="1">
      <c r="A451" s="17"/>
      <c r="B451" s="13"/>
      <c r="C451" s="13"/>
      <c r="D451" s="13"/>
      <c r="E451" s="13"/>
      <c r="F451" s="13"/>
      <c r="G451" s="13"/>
      <c r="H451" s="13"/>
      <c r="I451" s="13"/>
    </row>
    <row r="452" spans="1:9" ht="15.75" customHeight="1">
      <c r="A452" s="17"/>
      <c r="B452" s="13"/>
      <c r="C452" s="13"/>
      <c r="D452" s="13"/>
      <c r="E452" s="13"/>
      <c r="F452" s="13"/>
      <c r="G452" s="13"/>
      <c r="H452" s="13"/>
      <c r="I452" s="13"/>
    </row>
    <row r="453" spans="1:9" ht="15.75" customHeight="1">
      <c r="A453" s="17"/>
      <c r="B453" s="13"/>
      <c r="C453" s="13"/>
      <c r="D453" s="13"/>
      <c r="E453" s="13"/>
      <c r="F453" s="13"/>
      <c r="G453" s="13"/>
      <c r="H453" s="13"/>
      <c r="I453" s="13"/>
    </row>
    <row r="454" spans="1:9" ht="15.75" customHeight="1">
      <c r="A454" s="17"/>
      <c r="B454" s="13"/>
      <c r="C454" s="13"/>
      <c r="D454" s="13"/>
      <c r="E454" s="13"/>
      <c r="F454" s="13"/>
      <c r="G454" s="13"/>
      <c r="H454" s="13"/>
      <c r="I454" s="13"/>
    </row>
    <row r="455" spans="1:9" ht="15.75" customHeight="1">
      <c r="A455" s="17"/>
      <c r="B455" s="13"/>
      <c r="C455" s="13"/>
      <c r="D455" s="13"/>
      <c r="E455" s="13"/>
      <c r="F455" s="13"/>
      <c r="G455" s="13"/>
      <c r="H455" s="13"/>
      <c r="I455" s="13"/>
    </row>
    <row r="456" spans="1:9" ht="15.75" customHeight="1">
      <c r="A456" s="17"/>
      <c r="B456" s="13"/>
      <c r="C456" s="13"/>
      <c r="D456" s="13"/>
      <c r="E456" s="13"/>
      <c r="F456" s="13"/>
      <c r="G456" s="13"/>
      <c r="H456" s="13"/>
      <c r="I456" s="13"/>
    </row>
    <row r="457" spans="1:9" ht="15.75" customHeight="1">
      <c r="A457" s="17"/>
      <c r="B457" s="13"/>
      <c r="C457" s="13"/>
      <c r="D457" s="13"/>
      <c r="E457" s="13"/>
      <c r="F457" s="13"/>
      <c r="G457" s="13"/>
      <c r="H457" s="13"/>
      <c r="I457" s="13"/>
    </row>
    <row r="458" spans="1:9" ht="15.75" customHeight="1">
      <c r="A458" s="17"/>
      <c r="B458" s="13"/>
      <c r="C458" s="13"/>
      <c r="D458" s="13"/>
      <c r="E458" s="13"/>
      <c r="F458" s="13"/>
      <c r="G458" s="13"/>
      <c r="H458" s="13"/>
      <c r="I458" s="13"/>
    </row>
    <row r="459" spans="1:9" ht="15.75" customHeight="1">
      <c r="A459" s="17"/>
      <c r="B459" s="13"/>
      <c r="C459" s="13"/>
      <c r="D459" s="13"/>
      <c r="E459" s="13"/>
      <c r="F459" s="13"/>
      <c r="G459" s="13"/>
      <c r="H459" s="13"/>
      <c r="I459" s="13"/>
    </row>
    <row r="460" spans="1:9" ht="15.75" customHeight="1">
      <c r="A460" s="17"/>
      <c r="B460" s="13"/>
      <c r="C460" s="13"/>
      <c r="D460" s="13"/>
      <c r="E460" s="13"/>
      <c r="F460" s="13"/>
      <c r="G460" s="13"/>
      <c r="H460" s="13"/>
      <c r="I460" s="13"/>
    </row>
    <row r="461" spans="1:9" ht="15.75" customHeight="1">
      <c r="A461" s="17"/>
      <c r="B461" s="13"/>
      <c r="C461" s="13"/>
      <c r="D461" s="13"/>
      <c r="E461" s="13"/>
      <c r="F461" s="13"/>
      <c r="G461" s="13"/>
      <c r="H461" s="13"/>
      <c r="I461" s="13"/>
    </row>
    <row r="462" spans="1:9" ht="15.75" customHeight="1">
      <c r="A462" s="17"/>
      <c r="B462" s="13"/>
      <c r="C462" s="13"/>
      <c r="D462" s="13"/>
      <c r="E462" s="13"/>
      <c r="F462" s="13"/>
      <c r="G462" s="13"/>
      <c r="H462" s="13"/>
      <c r="I462" s="13"/>
    </row>
    <row r="463" spans="1:9" ht="15.75" customHeight="1">
      <c r="A463" s="17"/>
      <c r="B463" s="13"/>
      <c r="C463" s="13"/>
      <c r="D463" s="13"/>
      <c r="E463" s="13"/>
      <c r="F463" s="13"/>
      <c r="G463" s="13"/>
      <c r="H463" s="13"/>
      <c r="I463" s="13"/>
    </row>
    <row r="464" spans="1:9" ht="15.75" customHeight="1">
      <c r="A464" s="17"/>
      <c r="B464" s="13"/>
      <c r="C464" s="13"/>
      <c r="D464" s="13"/>
      <c r="E464" s="13"/>
      <c r="F464" s="13"/>
      <c r="G464" s="13"/>
      <c r="H464" s="13"/>
      <c r="I464" s="13"/>
    </row>
    <row r="465" spans="1:9" ht="15.75" customHeight="1">
      <c r="A465" s="17"/>
      <c r="B465" s="13"/>
      <c r="C465" s="13"/>
      <c r="D465" s="13"/>
      <c r="E465" s="13"/>
      <c r="F465" s="13"/>
      <c r="G465" s="13"/>
      <c r="H465" s="13"/>
      <c r="I465" s="13"/>
    </row>
    <row r="466" spans="1:9" ht="15.75" customHeight="1">
      <c r="A466" s="17"/>
      <c r="B466" s="13"/>
      <c r="C466" s="13"/>
      <c r="D466" s="13"/>
      <c r="E466" s="13"/>
      <c r="F466" s="13"/>
      <c r="G466" s="13"/>
      <c r="H466" s="13"/>
      <c r="I466" s="13"/>
    </row>
    <row r="467" spans="1:9" ht="15.75" customHeight="1">
      <c r="A467" s="17"/>
      <c r="B467" s="13"/>
      <c r="C467" s="13"/>
      <c r="D467" s="13"/>
      <c r="E467" s="13"/>
      <c r="F467" s="13"/>
      <c r="G467" s="13"/>
      <c r="H467" s="13"/>
      <c r="I467" s="13"/>
    </row>
    <row r="468" spans="1:9" ht="15.75" customHeight="1">
      <c r="A468" s="17"/>
      <c r="B468" s="13"/>
      <c r="C468" s="13"/>
      <c r="D468" s="13"/>
      <c r="E468" s="13"/>
      <c r="F468" s="13"/>
      <c r="G468" s="13"/>
      <c r="H468" s="13"/>
      <c r="I468" s="13"/>
    </row>
    <row r="469" spans="1:9" ht="15.75" customHeight="1">
      <c r="A469" s="17"/>
      <c r="B469" s="13"/>
      <c r="C469" s="13"/>
      <c r="D469" s="13"/>
      <c r="E469" s="13"/>
      <c r="F469" s="13"/>
      <c r="G469" s="13"/>
      <c r="H469" s="13"/>
      <c r="I469" s="13"/>
    </row>
    <row r="470" spans="1:9" ht="15.75" customHeight="1">
      <c r="A470" s="17"/>
      <c r="B470" s="13"/>
      <c r="C470" s="13"/>
      <c r="D470" s="13"/>
      <c r="E470" s="13"/>
      <c r="F470" s="13"/>
      <c r="G470" s="13"/>
      <c r="H470" s="13"/>
      <c r="I470" s="13"/>
    </row>
    <row r="471" spans="1:9" ht="15.75" customHeight="1">
      <c r="A471" s="17"/>
      <c r="B471" s="13"/>
      <c r="C471" s="13"/>
      <c r="D471" s="13"/>
      <c r="E471" s="13"/>
      <c r="F471" s="13"/>
      <c r="G471" s="13"/>
      <c r="H471" s="13"/>
      <c r="I471" s="13"/>
    </row>
    <row r="472" spans="1:9" ht="15.75" customHeight="1">
      <c r="A472" s="17"/>
      <c r="B472" s="13"/>
      <c r="C472" s="13"/>
      <c r="D472" s="13"/>
      <c r="E472" s="13"/>
      <c r="F472" s="13"/>
      <c r="G472" s="13"/>
      <c r="H472" s="13"/>
      <c r="I472" s="13"/>
    </row>
    <row r="473" spans="1:9" ht="15.75" customHeight="1">
      <c r="A473" s="17"/>
      <c r="B473" s="13"/>
      <c r="C473" s="13"/>
      <c r="D473" s="13"/>
      <c r="E473" s="13"/>
      <c r="F473" s="13"/>
      <c r="G473" s="13"/>
      <c r="H473" s="13"/>
      <c r="I473" s="13"/>
    </row>
    <row r="474" spans="1:9" ht="15.75" customHeight="1">
      <c r="A474" s="17"/>
      <c r="B474" s="13"/>
      <c r="C474" s="13"/>
      <c r="D474" s="13"/>
      <c r="E474" s="13"/>
      <c r="F474" s="13"/>
      <c r="G474" s="13"/>
      <c r="H474" s="13"/>
      <c r="I474" s="13"/>
    </row>
    <row r="475" spans="1:9" ht="15.75" customHeight="1">
      <c r="A475" s="17"/>
      <c r="B475" s="13"/>
      <c r="C475" s="13"/>
      <c r="D475" s="13"/>
      <c r="E475" s="13"/>
      <c r="F475" s="13"/>
      <c r="G475" s="13"/>
      <c r="H475" s="13"/>
      <c r="I475" s="13"/>
    </row>
    <row r="476" spans="1:9" ht="15.75" customHeight="1">
      <c r="A476" s="17"/>
      <c r="B476" s="13"/>
      <c r="C476" s="13"/>
      <c r="D476" s="13"/>
      <c r="E476" s="13"/>
      <c r="F476" s="13"/>
      <c r="G476" s="13"/>
      <c r="H476" s="13"/>
      <c r="I476" s="13"/>
    </row>
    <row r="477" spans="1:9" ht="15.75" customHeight="1">
      <c r="A477" s="17"/>
      <c r="B477" s="13"/>
      <c r="C477" s="13"/>
      <c r="D477" s="13"/>
      <c r="E477" s="13"/>
      <c r="F477" s="13"/>
      <c r="G477" s="13"/>
      <c r="H477" s="13"/>
      <c r="I477" s="13"/>
    </row>
    <row r="478" spans="1:9" ht="15.75" customHeight="1">
      <c r="A478" s="17"/>
      <c r="B478" s="13"/>
      <c r="C478" s="13"/>
      <c r="D478" s="13"/>
      <c r="E478" s="13"/>
      <c r="F478" s="13"/>
      <c r="G478" s="13"/>
      <c r="H478" s="13"/>
      <c r="I478" s="13"/>
    </row>
    <row r="479" spans="1:9" ht="15.75" customHeight="1">
      <c r="A479" s="17"/>
      <c r="B479" s="13"/>
      <c r="C479" s="13"/>
      <c r="D479" s="13"/>
      <c r="E479" s="13"/>
      <c r="F479" s="13"/>
      <c r="G479" s="13"/>
      <c r="H479" s="13"/>
      <c r="I479" s="13"/>
    </row>
    <row r="480" spans="1:9" ht="15.75" customHeight="1">
      <c r="A480" s="17"/>
      <c r="B480" s="13"/>
      <c r="C480" s="13"/>
      <c r="D480" s="13"/>
      <c r="E480" s="13"/>
      <c r="F480" s="13"/>
      <c r="G480" s="13"/>
      <c r="H480" s="13"/>
      <c r="I480" s="13"/>
    </row>
    <row r="481" spans="1:9" ht="15.75" customHeight="1">
      <c r="A481" s="17"/>
      <c r="B481" s="13"/>
      <c r="C481" s="13"/>
      <c r="D481" s="13"/>
      <c r="E481" s="13"/>
      <c r="F481" s="13"/>
      <c r="G481" s="13"/>
      <c r="H481" s="13"/>
      <c r="I481" s="13"/>
    </row>
    <row r="482" spans="1:9" ht="15.75" customHeight="1">
      <c r="A482" s="17"/>
      <c r="B482" s="13"/>
      <c r="C482" s="13"/>
      <c r="D482" s="13"/>
      <c r="E482" s="13"/>
      <c r="F482" s="13"/>
      <c r="G482" s="13"/>
      <c r="H482" s="13"/>
      <c r="I482" s="13"/>
    </row>
    <row r="483" spans="1:9" ht="15.75" customHeight="1">
      <c r="A483" s="17"/>
      <c r="B483" s="13"/>
      <c r="C483" s="13"/>
      <c r="D483" s="13"/>
      <c r="E483" s="13"/>
      <c r="F483" s="13"/>
      <c r="G483" s="13"/>
      <c r="H483" s="13"/>
      <c r="I483" s="13"/>
    </row>
    <row r="484" spans="1:9" ht="15.75" customHeight="1">
      <c r="A484" s="17"/>
      <c r="B484" s="13"/>
      <c r="C484" s="13"/>
      <c r="D484" s="13"/>
      <c r="E484" s="13"/>
      <c r="F484" s="13"/>
      <c r="G484" s="13"/>
      <c r="H484" s="13"/>
      <c r="I484" s="13"/>
    </row>
    <row r="485" spans="1:9" ht="15.75" customHeight="1">
      <c r="A485" s="17"/>
      <c r="B485" s="13"/>
      <c r="C485" s="13"/>
      <c r="D485" s="13"/>
      <c r="E485" s="13"/>
      <c r="F485" s="13"/>
      <c r="G485" s="13"/>
      <c r="H485" s="13"/>
      <c r="I485" s="13"/>
    </row>
    <row r="486" spans="1:9" ht="15.75" customHeight="1">
      <c r="A486" s="17"/>
      <c r="B486" s="13"/>
      <c r="C486" s="13"/>
      <c r="D486" s="13"/>
      <c r="E486" s="13"/>
      <c r="F486" s="13"/>
      <c r="G486" s="13"/>
      <c r="H486" s="13"/>
      <c r="I486" s="13"/>
    </row>
    <row r="487" spans="1:9" ht="15.75" customHeight="1">
      <c r="A487" s="17"/>
      <c r="B487" s="13"/>
      <c r="C487" s="13"/>
      <c r="D487" s="13"/>
      <c r="E487" s="13"/>
      <c r="F487" s="13"/>
      <c r="G487" s="13"/>
      <c r="H487" s="13"/>
      <c r="I487" s="13"/>
    </row>
    <row r="488" spans="1:9" ht="15.75" customHeight="1">
      <c r="A488" s="17"/>
      <c r="B488" s="13"/>
      <c r="C488" s="13"/>
      <c r="D488" s="13"/>
      <c r="E488" s="13"/>
      <c r="F488" s="13"/>
      <c r="G488" s="13"/>
      <c r="H488" s="13"/>
      <c r="I488" s="13"/>
    </row>
    <row r="489" spans="1:9" ht="15.75" customHeight="1">
      <c r="A489" s="17"/>
      <c r="B489" s="13"/>
      <c r="C489" s="13"/>
      <c r="D489" s="13"/>
      <c r="E489" s="13"/>
      <c r="F489" s="13"/>
      <c r="G489" s="13"/>
      <c r="H489" s="13"/>
      <c r="I489" s="13"/>
    </row>
    <row r="490" spans="1:9" ht="15.75" customHeight="1">
      <c r="A490" s="17"/>
      <c r="B490" s="13"/>
      <c r="C490" s="13"/>
      <c r="D490" s="13"/>
      <c r="E490" s="13"/>
      <c r="F490" s="13"/>
      <c r="G490" s="13"/>
      <c r="H490" s="13"/>
      <c r="I490" s="13"/>
    </row>
    <row r="491" spans="1:9" ht="15.75" customHeight="1">
      <c r="A491" s="17"/>
      <c r="B491" s="13"/>
      <c r="C491" s="13"/>
      <c r="D491" s="13"/>
      <c r="E491" s="13"/>
      <c r="F491" s="13"/>
      <c r="G491" s="13"/>
      <c r="H491" s="13"/>
      <c r="I491" s="13"/>
    </row>
    <row r="492" spans="1:9" ht="15.75" customHeight="1">
      <c r="A492" s="17"/>
      <c r="B492" s="13"/>
      <c r="C492" s="13"/>
      <c r="D492" s="13"/>
      <c r="E492" s="13"/>
      <c r="F492" s="13"/>
      <c r="G492" s="13"/>
      <c r="H492" s="13"/>
      <c r="I492" s="13"/>
    </row>
    <row r="493" spans="1:9" ht="15.75" customHeight="1">
      <c r="A493" s="17"/>
      <c r="B493" s="13"/>
      <c r="C493" s="13"/>
      <c r="D493" s="13"/>
      <c r="E493" s="13"/>
      <c r="F493" s="13"/>
      <c r="G493" s="13"/>
      <c r="H493" s="13"/>
      <c r="I493" s="13"/>
    </row>
    <row r="494" spans="1:9" ht="15.75" customHeight="1">
      <c r="A494" s="17"/>
      <c r="B494" s="13"/>
      <c r="C494" s="13"/>
      <c r="D494" s="13"/>
      <c r="E494" s="13"/>
      <c r="F494" s="13"/>
      <c r="G494" s="13"/>
      <c r="H494" s="13"/>
      <c r="I494" s="13"/>
    </row>
    <row r="495" spans="1:9" ht="15.75" customHeight="1">
      <c r="A495" s="17"/>
      <c r="B495" s="13"/>
      <c r="C495" s="13"/>
      <c r="D495" s="13"/>
      <c r="E495" s="13"/>
      <c r="F495" s="13"/>
      <c r="G495" s="13"/>
      <c r="H495" s="13"/>
      <c r="I495" s="13"/>
    </row>
    <row r="496" spans="1:9" ht="15.75" customHeight="1">
      <c r="A496" s="17"/>
      <c r="B496" s="13"/>
      <c r="C496" s="13"/>
      <c r="D496" s="13"/>
      <c r="E496" s="13"/>
      <c r="F496" s="13"/>
      <c r="G496" s="13"/>
      <c r="H496" s="13"/>
      <c r="I496" s="13"/>
    </row>
    <row r="497" spans="1:9" ht="15.75" customHeight="1">
      <c r="A497" s="17"/>
      <c r="B497" s="13"/>
      <c r="C497" s="13"/>
      <c r="D497" s="13"/>
      <c r="E497" s="13"/>
      <c r="F497" s="13"/>
      <c r="G497" s="13"/>
      <c r="H497" s="13"/>
      <c r="I497" s="13"/>
    </row>
    <row r="498" spans="1:9" ht="15.75" customHeight="1">
      <c r="A498" s="17"/>
      <c r="B498" s="13"/>
      <c r="C498" s="13"/>
      <c r="D498" s="13"/>
      <c r="E498" s="13"/>
      <c r="F498" s="13"/>
      <c r="G498" s="13"/>
      <c r="H498" s="13"/>
      <c r="I498" s="13"/>
    </row>
    <row r="499" spans="1:9" ht="15.75" customHeight="1">
      <c r="A499" s="17"/>
      <c r="B499" s="13"/>
      <c r="C499" s="13"/>
      <c r="D499" s="13"/>
      <c r="E499" s="13"/>
      <c r="F499" s="13"/>
      <c r="G499" s="13"/>
      <c r="H499" s="13"/>
      <c r="I499" s="13"/>
    </row>
    <row r="500" spans="1:9" ht="15.75" customHeight="1">
      <c r="A500" s="17"/>
      <c r="B500" s="13"/>
      <c r="C500" s="13"/>
      <c r="D500" s="13"/>
      <c r="E500" s="13"/>
      <c r="F500" s="13"/>
      <c r="G500" s="13"/>
      <c r="H500" s="13"/>
      <c r="I500" s="13"/>
    </row>
    <row r="501" spans="1:9" ht="15.75" customHeight="1">
      <c r="A501" s="17"/>
      <c r="B501" s="13"/>
      <c r="C501" s="13"/>
      <c r="D501" s="13"/>
      <c r="E501" s="13"/>
      <c r="F501" s="13"/>
      <c r="G501" s="13"/>
      <c r="H501" s="13"/>
      <c r="I501" s="13"/>
    </row>
    <row r="502" spans="1:9" ht="15.75" customHeight="1">
      <c r="A502" s="17"/>
      <c r="B502" s="13"/>
      <c r="C502" s="13"/>
      <c r="D502" s="13"/>
      <c r="E502" s="13"/>
      <c r="F502" s="13"/>
      <c r="G502" s="13"/>
      <c r="H502" s="13"/>
      <c r="I502" s="13"/>
    </row>
    <row r="503" spans="1:9" ht="15.75" customHeight="1">
      <c r="A503" s="17"/>
      <c r="B503" s="13"/>
      <c r="C503" s="13"/>
      <c r="D503" s="13"/>
      <c r="E503" s="13"/>
      <c r="F503" s="13"/>
      <c r="G503" s="13"/>
      <c r="H503" s="13"/>
      <c r="I503" s="13"/>
    </row>
    <row r="504" spans="1:9" ht="15.75" customHeight="1">
      <c r="A504" s="17"/>
      <c r="B504" s="13"/>
      <c r="C504" s="13"/>
      <c r="D504" s="13"/>
      <c r="E504" s="13"/>
      <c r="F504" s="13"/>
      <c r="G504" s="13"/>
      <c r="H504" s="13"/>
      <c r="I504" s="13"/>
    </row>
    <row r="505" spans="1:9" ht="15.75" customHeight="1">
      <c r="A505" s="17"/>
      <c r="B505" s="13"/>
      <c r="C505" s="13"/>
      <c r="D505" s="13"/>
      <c r="E505" s="13"/>
      <c r="F505" s="13"/>
      <c r="G505" s="13"/>
      <c r="H505" s="13"/>
      <c r="I505" s="13"/>
    </row>
    <row r="506" spans="1:9" ht="15.75" customHeight="1">
      <c r="A506" s="17"/>
      <c r="B506" s="13"/>
      <c r="C506" s="13"/>
      <c r="D506" s="13"/>
      <c r="E506" s="13"/>
      <c r="F506" s="13"/>
      <c r="G506" s="13"/>
      <c r="H506" s="13"/>
      <c r="I506" s="13"/>
    </row>
    <row r="507" spans="1:9" ht="15.75" customHeight="1">
      <c r="A507" s="17"/>
      <c r="B507" s="13"/>
      <c r="C507" s="13"/>
      <c r="D507" s="13"/>
      <c r="E507" s="13"/>
      <c r="F507" s="13"/>
      <c r="G507" s="13"/>
      <c r="H507" s="13"/>
      <c r="I507" s="13"/>
    </row>
    <row r="508" spans="1:9" ht="15.75" customHeight="1">
      <c r="A508" s="17"/>
      <c r="B508" s="13"/>
      <c r="C508" s="13"/>
      <c r="D508" s="13"/>
      <c r="E508" s="13"/>
      <c r="F508" s="13"/>
      <c r="G508" s="13"/>
      <c r="H508" s="13"/>
      <c r="I508" s="13"/>
    </row>
    <row r="509" spans="1:9" ht="15.75" customHeight="1">
      <c r="A509" s="17"/>
      <c r="B509" s="13"/>
      <c r="C509" s="13"/>
      <c r="D509" s="13"/>
      <c r="E509" s="13"/>
      <c r="F509" s="13"/>
      <c r="G509" s="13"/>
      <c r="H509" s="13"/>
      <c r="I509" s="13"/>
    </row>
    <row r="510" spans="1:9" ht="15.75" customHeight="1">
      <c r="A510" s="17"/>
      <c r="B510" s="13"/>
      <c r="C510" s="13"/>
      <c r="D510" s="13"/>
      <c r="E510" s="13"/>
      <c r="F510" s="13"/>
      <c r="G510" s="13"/>
      <c r="H510" s="13"/>
      <c r="I510" s="13"/>
    </row>
    <row r="511" spans="1:9" ht="15.75" customHeight="1">
      <c r="A511" s="17"/>
      <c r="B511" s="13"/>
      <c r="C511" s="13"/>
      <c r="D511" s="13"/>
      <c r="E511" s="13"/>
      <c r="F511" s="13"/>
      <c r="G511" s="13"/>
      <c r="H511" s="13"/>
      <c r="I511" s="13"/>
    </row>
    <row r="512" spans="1:9" ht="15.75" customHeight="1">
      <c r="A512" s="17"/>
      <c r="B512" s="13"/>
      <c r="C512" s="13"/>
      <c r="D512" s="13"/>
      <c r="E512" s="13"/>
      <c r="F512" s="13"/>
      <c r="G512" s="13"/>
      <c r="H512" s="13"/>
      <c r="I512" s="13"/>
    </row>
    <row r="513" spans="1:9" ht="15.75" customHeight="1">
      <c r="A513" s="17"/>
      <c r="B513" s="13"/>
      <c r="C513" s="13"/>
      <c r="D513" s="13"/>
      <c r="E513" s="13"/>
      <c r="F513" s="13"/>
      <c r="G513" s="13"/>
      <c r="H513" s="13"/>
      <c r="I513" s="13"/>
    </row>
    <row r="514" spans="1:9" ht="15.75" customHeight="1">
      <c r="A514" s="17"/>
      <c r="B514" s="13"/>
      <c r="C514" s="13"/>
      <c r="D514" s="13"/>
      <c r="E514" s="13"/>
      <c r="F514" s="13"/>
      <c r="G514" s="13"/>
      <c r="H514" s="13"/>
      <c r="I514" s="13"/>
    </row>
    <row r="515" spans="1:9" ht="15.75" customHeight="1">
      <c r="A515" s="17"/>
      <c r="B515" s="13"/>
      <c r="C515" s="13"/>
      <c r="D515" s="13"/>
      <c r="E515" s="13"/>
      <c r="F515" s="13"/>
      <c r="G515" s="13"/>
      <c r="H515" s="13"/>
      <c r="I515" s="13"/>
    </row>
    <row r="516" spans="1:9" ht="15.75" customHeight="1">
      <c r="A516" s="17"/>
      <c r="B516" s="13"/>
      <c r="C516" s="13"/>
      <c r="D516" s="13"/>
      <c r="E516" s="13"/>
      <c r="F516" s="13"/>
      <c r="G516" s="13"/>
      <c r="H516" s="13"/>
      <c r="I516" s="13"/>
    </row>
    <row r="517" spans="1:9" ht="15.75" customHeight="1">
      <c r="A517" s="17"/>
      <c r="B517" s="13"/>
      <c r="C517" s="13"/>
      <c r="D517" s="13"/>
      <c r="E517" s="13"/>
      <c r="F517" s="13"/>
      <c r="G517" s="13"/>
      <c r="H517" s="13"/>
      <c r="I517" s="13"/>
    </row>
    <row r="518" spans="1:9" ht="15.75" customHeight="1">
      <c r="A518" s="17"/>
      <c r="B518" s="13"/>
      <c r="C518" s="13"/>
      <c r="D518" s="13"/>
      <c r="E518" s="13"/>
      <c r="F518" s="13"/>
      <c r="G518" s="13"/>
      <c r="H518" s="13"/>
      <c r="I518" s="13"/>
    </row>
    <row r="519" spans="1:9" ht="15.75" customHeight="1">
      <c r="A519" s="17"/>
      <c r="B519" s="13"/>
      <c r="C519" s="13"/>
      <c r="D519" s="13"/>
      <c r="E519" s="13"/>
      <c r="F519" s="13"/>
      <c r="G519" s="13"/>
      <c r="H519" s="13"/>
      <c r="I519" s="13"/>
    </row>
    <row r="520" spans="1:9" ht="15.75" customHeight="1">
      <c r="A520" s="17"/>
      <c r="B520" s="13"/>
      <c r="C520" s="13"/>
      <c r="D520" s="13"/>
      <c r="E520" s="13"/>
      <c r="F520" s="13"/>
      <c r="G520" s="13"/>
      <c r="H520" s="13"/>
      <c r="I520" s="13"/>
    </row>
    <row r="521" spans="1:9" ht="15.75" customHeight="1">
      <c r="A521" s="17"/>
      <c r="B521" s="13"/>
      <c r="C521" s="13"/>
      <c r="D521" s="13"/>
      <c r="E521" s="13"/>
      <c r="F521" s="13"/>
      <c r="G521" s="13"/>
      <c r="H521" s="13"/>
      <c r="I521" s="13"/>
    </row>
    <row r="522" spans="1:9" ht="15.75" customHeight="1">
      <c r="A522" s="17"/>
      <c r="B522" s="13"/>
      <c r="C522" s="13"/>
      <c r="D522" s="13"/>
      <c r="E522" s="13"/>
      <c r="F522" s="13"/>
      <c r="G522" s="13"/>
      <c r="H522" s="13"/>
      <c r="I522" s="13"/>
    </row>
    <row r="523" spans="1:9" ht="15.75" customHeight="1">
      <c r="A523" s="17"/>
      <c r="B523" s="13"/>
      <c r="C523" s="13"/>
      <c r="D523" s="13"/>
      <c r="E523" s="13"/>
      <c r="F523" s="13"/>
      <c r="G523" s="13"/>
      <c r="H523" s="13"/>
      <c r="I523" s="13"/>
    </row>
    <row r="524" spans="1:9" ht="15.75" customHeight="1">
      <c r="A524" s="17"/>
      <c r="B524" s="13"/>
      <c r="C524" s="13"/>
      <c r="D524" s="13"/>
      <c r="E524" s="13"/>
      <c r="F524" s="13"/>
      <c r="G524" s="13"/>
      <c r="H524" s="13"/>
      <c r="I524" s="13"/>
    </row>
    <row r="525" spans="1:9" ht="15.75" customHeight="1">
      <c r="A525" s="17"/>
      <c r="B525" s="13"/>
      <c r="C525" s="13"/>
      <c r="D525" s="13"/>
      <c r="E525" s="13"/>
      <c r="F525" s="13"/>
      <c r="G525" s="13"/>
      <c r="H525" s="13"/>
      <c r="I525" s="13"/>
    </row>
    <row r="526" spans="1:9" ht="15.75" customHeight="1">
      <c r="A526" s="17"/>
      <c r="B526" s="13"/>
      <c r="C526" s="13"/>
      <c r="D526" s="13"/>
      <c r="E526" s="13"/>
      <c r="F526" s="13"/>
      <c r="G526" s="13"/>
      <c r="H526" s="13"/>
      <c r="I526" s="13"/>
    </row>
    <row r="527" spans="1:9" ht="15.75" customHeight="1">
      <c r="A527" s="17"/>
      <c r="B527" s="13"/>
      <c r="C527" s="13"/>
      <c r="D527" s="13"/>
      <c r="E527" s="13"/>
      <c r="F527" s="13"/>
      <c r="G527" s="13"/>
      <c r="H527" s="13"/>
      <c r="I527" s="13"/>
    </row>
    <row r="528" spans="1:9" ht="15.75" customHeight="1">
      <c r="A528" s="17"/>
      <c r="B528" s="13"/>
      <c r="C528" s="13"/>
      <c r="D528" s="13"/>
      <c r="E528" s="13"/>
      <c r="F528" s="13"/>
      <c r="G528" s="13"/>
      <c r="H528" s="13"/>
      <c r="I528" s="13"/>
    </row>
    <row r="529" spans="1:9" ht="15.75" customHeight="1">
      <c r="A529" s="17"/>
      <c r="B529" s="13"/>
      <c r="C529" s="13"/>
      <c r="D529" s="13"/>
      <c r="E529" s="13"/>
      <c r="F529" s="13"/>
      <c r="G529" s="13"/>
      <c r="H529" s="13"/>
      <c r="I529" s="13"/>
    </row>
    <row r="530" spans="1:9" ht="15.75" customHeight="1">
      <c r="A530" s="17"/>
      <c r="B530" s="13"/>
      <c r="C530" s="13"/>
      <c r="D530" s="13"/>
      <c r="E530" s="13"/>
      <c r="F530" s="13"/>
      <c r="G530" s="13"/>
      <c r="H530" s="13"/>
      <c r="I530" s="13"/>
    </row>
    <row r="531" spans="1:9" ht="15.75" customHeight="1">
      <c r="A531" s="17"/>
      <c r="B531" s="13"/>
      <c r="C531" s="13"/>
      <c r="D531" s="13"/>
      <c r="E531" s="13"/>
      <c r="F531" s="13"/>
      <c r="G531" s="13"/>
      <c r="H531" s="13"/>
      <c r="I531" s="13"/>
    </row>
    <row r="532" spans="1:9" ht="15.75" customHeight="1">
      <c r="A532" s="17"/>
      <c r="B532" s="13"/>
      <c r="C532" s="13"/>
      <c r="D532" s="13"/>
      <c r="E532" s="13"/>
      <c r="F532" s="13"/>
      <c r="G532" s="13"/>
      <c r="H532" s="13"/>
      <c r="I532" s="13"/>
    </row>
    <row r="533" spans="1:9" ht="15.75" customHeight="1">
      <c r="A533" s="17"/>
      <c r="B533" s="13"/>
      <c r="C533" s="13"/>
      <c r="D533" s="13"/>
      <c r="E533" s="13"/>
      <c r="F533" s="13"/>
      <c r="G533" s="13"/>
      <c r="H533" s="13"/>
      <c r="I533" s="13"/>
    </row>
    <row r="534" spans="1:9" ht="15.75" customHeight="1">
      <c r="A534" s="17"/>
      <c r="B534" s="13"/>
      <c r="C534" s="13"/>
      <c r="D534" s="13"/>
      <c r="E534" s="13"/>
      <c r="F534" s="13"/>
      <c r="G534" s="13"/>
      <c r="H534" s="13"/>
      <c r="I534" s="13"/>
    </row>
    <row r="535" spans="1:9" ht="15.75" customHeight="1">
      <c r="A535" s="17"/>
      <c r="B535" s="13"/>
      <c r="C535" s="13"/>
      <c r="D535" s="13"/>
      <c r="E535" s="13"/>
      <c r="F535" s="13"/>
      <c r="G535" s="13"/>
      <c r="H535" s="13"/>
      <c r="I535" s="13"/>
    </row>
    <row r="536" spans="1:9" ht="15.75" customHeight="1">
      <c r="A536" s="17"/>
      <c r="B536" s="13"/>
      <c r="C536" s="13"/>
      <c r="D536" s="13"/>
      <c r="E536" s="13"/>
      <c r="F536" s="13"/>
      <c r="G536" s="13"/>
      <c r="H536" s="13"/>
      <c r="I536" s="13"/>
    </row>
    <row r="537" spans="1:9" ht="15.75" customHeight="1">
      <c r="A537" s="17"/>
      <c r="B537" s="13"/>
      <c r="C537" s="13"/>
      <c r="D537" s="13"/>
      <c r="E537" s="13"/>
      <c r="F537" s="13"/>
      <c r="G537" s="13"/>
      <c r="H537" s="13"/>
      <c r="I537" s="13"/>
    </row>
    <row r="538" spans="1:9" ht="15.75" customHeight="1">
      <c r="A538" s="17"/>
      <c r="B538" s="13"/>
      <c r="C538" s="13"/>
      <c r="D538" s="13"/>
      <c r="E538" s="13"/>
      <c r="F538" s="13"/>
      <c r="G538" s="13"/>
      <c r="H538" s="13"/>
      <c r="I538" s="13"/>
    </row>
    <row r="539" spans="1:9" ht="15.75" customHeight="1">
      <c r="A539" s="17"/>
      <c r="B539" s="13"/>
      <c r="C539" s="13"/>
      <c r="D539" s="13"/>
      <c r="E539" s="13"/>
      <c r="F539" s="13"/>
      <c r="G539" s="13"/>
      <c r="H539" s="13"/>
      <c r="I539" s="13"/>
    </row>
    <row r="540" spans="1:9" ht="15.75" customHeight="1">
      <c r="A540" s="17"/>
      <c r="B540" s="13"/>
      <c r="C540" s="13"/>
      <c r="D540" s="13"/>
      <c r="E540" s="13"/>
      <c r="F540" s="13"/>
      <c r="G540" s="13"/>
      <c r="H540" s="13"/>
      <c r="I540" s="13"/>
    </row>
    <row r="541" spans="1:9" ht="15.75" customHeight="1">
      <c r="A541" s="17"/>
      <c r="B541" s="13"/>
      <c r="C541" s="13"/>
      <c r="D541" s="13"/>
      <c r="E541" s="13"/>
      <c r="F541" s="13"/>
      <c r="G541" s="13"/>
      <c r="H541" s="13"/>
      <c r="I541" s="13"/>
    </row>
    <row r="542" spans="1:9" ht="15.75" customHeight="1">
      <c r="A542" s="17"/>
      <c r="B542" s="13"/>
      <c r="C542" s="13"/>
      <c r="D542" s="13"/>
      <c r="E542" s="13"/>
      <c r="F542" s="13"/>
      <c r="G542" s="13"/>
      <c r="H542" s="13"/>
      <c r="I542" s="13"/>
    </row>
    <row r="543" spans="1:9" ht="15.75" customHeight="1">
      <c r="A543" s="17"/>
      <c r="B543" s="13"/>
      <c r="C543" s="13"/>
      <c r="D543" s="13"/>
      <c r="E543" s="13"/>
      <c r="F543" s="13"/>
      <c r="G543" s="13"/>
      <c r="H543" s="13"/>
      <c r="I543" s="13"/>
    </row>
    <row r="544" spans="1:9" ht="15.75" customHeight="1">
      <c r="A544" s="17"/>
      <c r="B544" s="13"/>
      <c r="C544" s="13"/>
      <c r="D544" s="13"/>
      <c r="E544" s="13"/>
      <c r="F544" s="13"/>
      <c r="G544" s="13"/>
      <c r="H544" s="13"/>
      <c r="I544" s="13"/>
    </row>
    <row r="545" spans="1:9" ht="15.75" customHeight="1">
      <c r="A545" s="17"/>
      <c r="B545" s="13"/>
      <c r="C545" s="13"/>
      <c r="D545" s="13"/>
      <c r="E545" s="13"/>
      <c r="F545" s="13"/>
      <c r="G545" s="13"/>
      <c r="H545" s="13"/>
      <c r="I545" s="13"/>
    </row>
    <row r="546" spans="1:9" ht="15.75" customHeight="1">
      <c r="A546" s="17"/>
      <c r="B546" s="13"/>
      <c r="C546" s="13"/>
      <c r="D546" s="13"/>
      <c r="E546" s="13"/>
      <c r="F546" s="13"/>
      <c r="G546" s="13"/>
      <c r="H546" s="13"/>
      <c r="I546" s="13"/>
    </row>
    <row r="547" spans="1:9" ht="15.75" customHeight="1">
      <c r="A547" s="17"/>
      <c r="B547" s="13"/>
      <c r="C547" s="13"/>
      <c r="D547" s="13"/>
      <c r="E547" s="13"/>
      <c r="F547" s="13"/>
      <c r="G547" s="13"/>
      <c r="H547" s="13"/>
      <c r="I547" s="13"/>
    </row>
    <row r="548" spans="1:9" ht="15.75" customHeight="1">
      <c r="A548" s="17"/>
      <c r="B548" s="13"/>
      <c r="C548" s="13"/>
      <c r="D548" s="13"/>
      <c r="E548" s="13"/>
      <c r="F548" s="13"/>
      <c r="G548" s="13"/>
      <c r="H548" s="13"/>
      <c r="I548" s="13"/>
    </row>
    <row r="549" spans="1:9" ht="15.75" customHeight="1">
      <c r="A549" s="17"/>
      <c r="B549" s="13"/>
      <c r="C549" s="13"/>
      <c r="D549" s="13"/>
      <c r="E549" s="13"/>
      <c r="F549" s="13"/>
      <c r="G549" s="13"/>
      <c r="H549" s="13"/>
      <c r="I549" s="13"/>
    </row>
    <row r="550" spans="1:9" ht="15.75" customHeight="1">
      <c r="A550" s="17"/>
      <c r="B550" s="13"/>
      <c r="C550" s="13"/>
      <c r="D550" s="13"/>
      <c r="E550" s="13"/>
      <c r="F550" s="13"/>
      <c r="G550" s="13"/>
      <c r="H550" s="13"/>
      <c r="I550" s="13"/>
    </row>
    <row r="551" spans="1:9" ht="15.75" customHeight="1"/>
    <row r="552" spans="1:9" ht="15.75" customHeight="1"/>
    <row r="553" spans="1:9" ht="15.75" customHeight="1"/>
    <row r="554" spans="1:9" ht="15.75" customHeight="1"/>
    <row r="555" spans="1:9" ht="15.75" customHeight="1"/>
    <row r="556" spans="1:9" ht="15.75" customHeight="1"/>
    <row r="557" spans="1:9" ht="15.75" customHeight="1"/>
    <row r="558" spans="1:9" ht="15.75" customHeight="1"/>
    <row r="559" spans="1:9" ht="15.75" customHeight="1"/>
    <row r="560" spans="1:9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3">
    <mergeCell ref="A1:A2"/>
    <mergeCell ref="B1:E1"/>
    <mergeCell ref="F1:J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B1:T999"/>
  <sheetViews>
    <sheetView showGridLines="0" workbookViewId="0">
      <selection activeCell="C18" sqref="C18"/>
    </sheetView>
  </sheetViews>
  <sheetFormatPr defaultColWidth="12.6328125" defaultRowHeight="15" customHeight="1"/>
  <cols>
    <col min="1" max="1" width="12.453125" customWidth="1"/>
    <col min="2" max="2" width="31.26953125" customWidth="1"/>
    <col min="3" max="3" width="13.7265625" customWidth="1"/>
    <col min="4" max="4" width="13.08984375" customWidth="1"/>
    <col min="5" max="10" width="12.453125" customWidth="1"/>
    <col min="11" max="11" width="22.453125" customWidth="1"/>
    <col min="12" max="26" width="12.453125" customWidth="1"/>
  </cols>
  <sheetData>
    <row r="1" spans="2:20" ht="15.5"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2:20" ht="15" customHeight="1">
      <c r="B2" s="113"/>
      <c r="C2" s="113"/>
      <c r="D2" s="479" t="s">
        <v>174</v>
      </c>
      <c r="E2" s="480"/>
      <c r="F2" s="481"/>
      <c r="G2" s="479" t="s">
        <v>175</v>
      </c>
      <c r="H2" s="480"/>
      <c r="I2" s="481"/>
      <c r="J2" s="30"/>
      <c r="K2" s="30"/>
      <c r="L2" s="114"/>
    </row>
    <row r="3" spans="2:20" ht="15" customHeight="1">
      <c r="B3" s="115" t="s">
        <v>176</v>
      </c>
      <c r="C3" s="115" t="s">
        <v>177</v>
      </c>
      <c r="D3" s="116" t="s">
        <v>178</v>
      </c>
      <c r="E3" s="117" t="s">
        <v>179</v>
      </c>
      <c r="F3" s="118" t="s">
        <v>180</v>
      </c>
      <c r="G3" s="116" t="s">
        <v>178</v>
      </c>
      <c r="H3" s="117" t="s">
        <v>179</v>
      </c>
      <c r="I3" s="118" t="s">
        <v>180</v>
      </c>
      <c r="J3" s="30"/>
      <c r="K3" s="30"/>
      <c r="L3" s="3"/>
      <c r="M3" s="3"/>
      <c r="N3" s="3"/>
    </row>
    <row r="4" spans="2:20" ht="15" customHeight="1">
      <c r="B4" s="119" t="s">
        <v>181</v>
      </c>
      <c r="C4" s="119" t="s">
        <v>182</v>
      </c>
      <c r="D4" s="120">
        <v>17.7</v>
      </c>
      <c r="E4" s="30">
        <v>17.32</v>
      </c>
      <c r="F4" s="121">
        <v>16.27</v>
      </c>
      <c r="G4" s="120">
        <v>26.7</v>
      </c>
      <c r="H4" s="30">
        <v>24.82</v>
      </c>
      <c r="I4" s="121">
        <v>22.76</v>
      </c>
      <c r="J4" s="30"/>
      <c r="K4" s="30"/>
      <c r="L4" s="3"/>
      <c r="M4" s="3"/>
      <c r="N4" s="3"/>
    </row>
    <row r="5" spans="2:20" ht="15" customHeight="1">
      <c r="B5" s="119" t="s">
        <v>183</v>
      </c>
      <c r="C5" s="119" t="s">
        <v>184</v>
      </c>
      <c r="D5" s="120">
        <v>19.63</v>
      </c>
      <c r="E5" s="30">
        <v>17.72</v>
      </c>
      <c r="F5" s="121">
        <v>16.39</v>
      </c>
      <c r="G5" s="120">
        <v>27.01</v>
      </c>
      <c r="H5" s="30">
        <v>24.02</v>
      </c>
      <c r="I5" s="121">
        <v>21.5</v>
      </c>
      <c r="J5" s="30"/>
      <c r="K5" s="30"/>
      <c r="L5" s="3"/>
      <c r="M5" s="3"/>
      <c r="N5" s="3"/>
    </row>
    <row r="6" spans="2:20" ht="15" customHeight="1">
      <c r="B6" s="119" t="s">
        <v>185</v>
      </c>
      <c r="C6" s="119" t="s">
        <v>186</v>
      </c>
      <c r="D6" s="120">
        <v>20.38</v>
      </c>
      <c r="E6" s="30">
        <v>22.36</v>
      </c>
      <c r="F6" s="121">
        <v>18.78</v>
      </c>
      <c r="G6" s="120">
        <v>42.73</v>
      </c>
      <c r="H6" s="30">
        <v>43.15</v>
      </c>
      <c r="I6" s="121">
        <v>33.53</v>
      </c>
      <c r="J6" s="30"/>
      <c r="K6" s="30"/>
    </row>
    <row r="7" spans="2:20" ht="15" customHeight="1">
      <c r="B7" s="120" t="s">
        <v>187</v>
      </c>
      <c r="C7" s="122" t="s">
        <v>188</v>
      </c>
      <c r="D7" s="30">
        <v>17.649999999999999</v>
      </c>
      <c r="E7" s="30">
        <v>19.43</v>
      </c>
      <c r="F7" s="121">
        <v>16.72</v>
      </c>
      <c r="G7" s="30">
        <v>30.68</v>
      </c>
      <c r="H7" s="30">
        <v>30.94</v>
      </c>
      <c r="I7" s="121">
        <v>25.82</v>
      </c>
      <c r="J7" s="30"/>
      <c r="K7" s="30"/>
    </row>
    <row r="8" spans="2:20" ht="15" customHeight="1">
      <c r="B8" s="120" t="s">
        <v>189</v>
      </c>
      <c r="C8" s="122" t="s">
        <v>190</v>
      </c>
      <c r="D8" s="30">
        <v>16.600000000000001</v>
      </c>
      <c r="E8" s="30">
        <v>16.29</v>
      </c>
      <c r="F8" s="121">
        <v>13.89</v>
      </c>
      <c r="G8" s="30">
        <v>73.8</v>
      </c>
      <c r="H8" s="30">
        <v>67.72</v>
      </c>
      <c r="I8" s="121">
        <v>53.52</v>
      </c>
      <c r="J8" s="30"/>
      <c r="K8" s="30"/>
    </row>
    <row r="9" spans="2:20" ht="15" customHeight="1">
      <c r="B9" s="120" t="s">
        <v>191</v>
      </c>
      <c r="C9" s="122" t="s">
        <v>192</v>
      </c>
      <c r="D9" s="30">
        <v>8.82</v>
      </c>
      <c r="E9" s="123">
        <v>9.73</v>
      </c>
      <c r="F9" s="121">
        <v>9.44</v>
      </c>
      <c r="G9" s="30">
        <v>8.25</v>
      </c>
      <c r="H9" s="30">
        <v>12.71</v>
      </c>
      <c r="I9" s="121">
        <v>11.17</v>
      </c>
      <c r="J9" s="30"/>
      <c r="K9" s="30"/>
    </row>
    <row r="10" spans="2:20" ht="15" customHeight="1">
      <c r="B10" s="124" t="s">
        <v>193</v>
      </c>
      <c r="C10" s="125"/>
      <c r="D10" s="552">
        <f t="shared" ref="D10:I10" si="0">AVERAGE(D4:D9)</f>
        <v>16.796666666666663</v>
      </c>
      <c r="E10" s="553">
        <f t="shared" si="0"/>
        <v>17.141666666666669</v>
      </c>
      <c r="F10" s="554">
        <f t="shared" si="0"/>
        <v>15.248333333333333</v>
      </c>
      <c r="G10" s="553">
        <f t="shared" si="0"/>
        <v>34.861666666666672</v>
      </c>
      <c r="H10" s="553">
        <f t="shared" si="0"/>
        <v>33.893333333333338</v>
      </c>
      <c r="I10" s="554">
        <f t="shared" si="0"/>
        <v>28.05</v>
      </c>
      <c r="J10" s="30"/>
      <c r="K10" s="97"/>
      <c r="L10" s="126"/>
      <c r="M10" s="3"/>
      <c r="N10" s="3"/>
      <c r="O10" s="127"/>
      <c r="P10" s="3"/>
      <c r="Q10" s="3"/>
      <c r="R10" s="3"/>
      <c r="S10" s="3"/>
      <c r="T10" s="3"/>
    </row>
    <row r="11" spans="2:20" ht="15" customHeight="1">
      <c r="B11" s="128" t="s">
        <v>194</v>
      </c>
      <c r="C11" s="129"/>
      <c r="D11" s="550">
        <f t="shared" ref="D11:I11" si="1">MEDIAN(D4:D9)</f>
        <v>17.674999999999997</v>
      </c>
      <c r="E11" s="507">
        <f t="shared" si="1"/>
        <v>17.52</v>
      </c>
      <c r="F11" s="551">
        <f t="shared" si="1"/>
        <v>16.329999999999998</v>
      </c>
      <c r="G11" s="507">
        <f t="shared" si="1"/>
        <v>28.844999999999999</v>
      </c>
      <c r="H11" s="507">
        <f t="shared" si="1"/>
        <v>27.880000000000003</v>
      </c>
      <c r="I11" s="551">
        <f t="shared" si="1"/>
        <v>24.29</v>
      </c>
      <c r="J11" s="30"/>
      <c r="K11" s="53"/>
      <c r="L11" s="130"/>
      <c r="M11" s="131"/>
      <c r="N11" s="132"/>
      <c r="O11" s="133"/>
      <c r="P11" s="131"/>
      <c r="Q11" s="131"/>
      <c r="R11" s="131"/>
      <c r="S11" s="131"/>
      <c r="T11" s="131"/>
    </row>
    <row r="12" spans="2:20" ht="15" customHeight="1">
      <c r="B12" s="134" t="s">
        <v>195</v>
      </c>
      <c r="C12" s="134" t="s">
        <v>196</v>
      </c>
      <c r="D12" s="135">
        <v>22.05</v>
      </c>
      <c r="E12" s="136">
        <v>14.59</v>
      </c>
      <c r="F12" s="137">
        <v>13.8</v>
      </c>
      <c r="G12" s="135">
        <v>28.07</v>
      </c>
      <c r="H12" s="136">
        <v>18.25</v>
      </c>
      <c r="I12" s="137">
        <v>16.8</v>
      </c>
      <c r="J12" s="30"/>
      <c r="K12" s="138"/>
      <c r="L12" s="139"/>
      <c r="M12" s="140"/>
      <c r="N12" s="141"/>
      <c r="O12" s="139"/>
      <c r="P12" s="140"/>
      <c r="Q12" s="140"/>
      <c r="R12" s="140"/>
      <c r="S12" s="140"/>
      <c r="T12" s="140"/>
    </row>
    <row r="13" spans="2:20" ht="15" customHeight="1">
      <c r="B13" s="30"/>
      <c r="C13" s="30"/>
      <c r="D13" s="30"/>
      <c r="E13" s="30"/>
      <c r="F13" s="30"/>
      <c r="G13" s="30"/>
      <c r="H13" s="30"/>
      <c r="I13" s="30"/>
      <c r="J13" s="30"/>
      <c r="K13" s="138"/>
      <c r="L13" s="139"/>
      <c r="M13" s="140"/>
      <c r="N13" s="141"/>
      <c r="O13" s="139"/>
      <c r="P13" s="140"/>
      <c r="Q13" s="140"/>
      <c r="R13" s="140"/>
      <c r="S13" s="140"/>
      <c r="T13" s="140"/>
    </row>
    <row r="14" spans="2:20" ht="15" customHeight="1">
      <c r="B14" s="30"/>
      <c r="C14" s="30"/>
      <c r="D14" s="30"/>
      <c r="E14" s="30"/>
      <c r="F14" s="30"/>
      <c r="G14" s="30"/>
      <c r="H14" s="30"/>
      <c r="I14" s="30"/>
      <c r="J14" s="30"/>
      <c r="K14" s="138"/>
      <c r="L14" s="139"/>
      <c r="M14" s="140"/>
      <c r="N14" s="141"/>
      <c r="O14" s="139"/>
      <c r="P14" s="140"/>
      <c r="Q14" s="140"/>
      <c r="R14" s="140"/>
      <c r="S14" s="140"/>
      <c r="T14" s="140"/>
    </row>
    <row r="15" spans="2:20" ht="15" customHeight="1">
      <c r="B15" s="30"/>
      <c r="C15" s="30"/>
      <c r="D15" s="30"/>
      <c r="E15" s="30"/>
      <c r="F15" s="30"/>
      <c r="G15" s="30"/>
      <c r="H15" s="30"/>
      <c r="I15" s="30"/>
      <c r="J15" s="30"/>
      <c r="K15" s="138"/>
      <c r="L15" s="139"/>
      <c r="M15" s="140"/>
      <c r="N15" s="141"/>
      <c r="O15" s="139"/>
      <c r="P15" s="140"/>
      <c r="Q15" s="140"/>
      <c r="R15" s="140"/>
      <c r="S15" s="140"/>
      <c r="T15" s="140"/>
    </row>
    <row r="16" spans="2:20" ht="15" customHeight="1">
      <c r="B16" s="30"/>
      <c r="C16" s="30"/>
      <c r="D16" s="30"/>
      <c r="E16" s="30"/>
      <c r="F16" s="30"/>
      <c r="G16" s="30"/>
      <c r="H16" s="30"/>
      <c r="I16" s="30"/>
      <c r="J16" s="142"/>
      <c r="K16" s="138"/>
      <c r="L16" s="139"/>
      <c r="M16" s="140"/>
      <c r="N16" s="141"/>
      <c r="O16" s="139"/>
      <c r="P16" s="140"/>
      <c r="Q16" s="140"/>
      <c r="R16" s="140"/>
      <c r="S16" s="140"/>
      <c r="T16" s="140"/>
    </row>
    <row r="17" spans="2:12" ht="21.75" customHeight="1">
      <c r="B17" s="143" t="s">
        <v>197</v>
      </c>
      <c r="C17" s="144" t="s">
        <v>174</v>
      </c>
      <c r="D17" s="30"/>
      <c r="H17" s="30"/>
      <c r="I17" s="30"/>
      <c r="J17" s="142"/>
      <c r="K17" s="563" t="s">
        <v>197</v>
      </c>
      <c r="L17" s="565" t="s">
        <v>175</v>
      </c>
    </row>
    <row r="18" spans="2:12" ht="21.75" customHeight="1">
      <c r="B18" s="549" t="s">
        <v>1185</v>
      </c>
      <c r="C18" s="146">
        <f>E10</f>
        <v>17.141666666666669</v>
      </c>
      <c r="D18" s="30"/>
      <c r="H18" s="30"/>
      <c r="I18" s="30"/>
      <c r="J18" s="142"/>
      <c r="K18" s="559" t="s">
        <v>1185</v>
      </c>
      <c r="L18" s="564">
        <f>H10</f>
        <v>33.893333333333338</v>
      </c>
    </row>
    <row r="19" spans="2:12" ht="21.75" customHeight="1">
      <c r="B19" s="549" t="s">
        <v>1186</v>
      </c>
      <c r="C19" s="147">
        <f>'3 Statement Model'!F222</f>
        <v>2703.0774101246307</v>
      </c>
      <c r="D19" s="30"/>
      <c r="H19" s="30"/>
      <c r="I19" s="30"/>
      <c r="J19" s="142"/>
      <c r="K19" s="560" t="s">
        <v>1187</v>
      </c>
      <c r="L19" s="562">
        <f>'3 Statement Model'!F219</f>
        <v>1079.6631770988001</v>
      </c>
    </row>
    <row r="20" spans="2:12" ht="21.75" customHeight="1">
      <c r="B20" s="145" t="s">
        <v>198</v>
      </c>
      <c r="C20" s="147">
        <f>C18*C19</f>
        <v>46335.251938553054</v>
      </c>
      <c r="D20" s="30"/>
      <c r="H20" s="30"/>
      <c r="I20" s="30"/>
      <c r="J20" s="30"/>
      <c r="K20" s="145" t="s">
        <v>200</v>
      </c>
      <c r="L20" s="561">
        <f>L18*L19</f>
        <v>36593.383949135336</v>
      </c>
    </row>
    <row r="21" spans="2:12" ht="21.75" customHeight="1">
      <c r="B21" s="149" t="s">
        <v>199</v>
      </c>
      <c r="C21" s="147">
        <f>'WACC &amp; DCF'!P70-'WACC &amp; DCF'!P71</f>
        <v>14516</v>
      </c>
      <c r="D21" s="30"/>
      <c r="H21" s="30"/>
      <c r="I21" s="30"/>
      <c r="J21" s="30"/>
      <c r="K21" s="145" t="s">
        <v>201</v>
      </c>
      <c r="L21" s="148">
        <f>'WACC &amp; DCF'!D42</f>
        <v>457</v>
      </c>
    </row>
    <row r="22" spans="2:12" ht="21.75" customHeight="1">
      <c r="B22" s="145" t="s">
        <v>200</v>
      </c>
      <c r="C22" s="147">
        <f>C20-C21</f>
        <v>31819.251938553054</v>
      </c>
      <c r="D22" s="30"/>
      <c r="H22" s="30"/>
      <c r="I22" s="30"/>
      <c r="J22" s="30"/>
      <c r="K22" s="555" t="s">
        <v>202</v>
      </c>
      <c r="L22" s="558">
        <f>L20/L21</f>
        <v>80.073050216926333</v>
      </c>
    </row>
    <row r="23" spans="2:12" ht="21.75" customHeight="1">
      <c r="B23" s="145" t="s">
        <v>201</v>
      </c>
      <c r="C23" s="145">
        <f>'WACC &amp; DCF'!D42</f>
        <v>457</v>
      </c>
      <c r="D23" s="30"/>
      <c r="H23" s="30"/>
      <c r="I23" s="30"/>
      <c r="J23" s="30"/>
      <c r="K23" s="145" t="s">
        <v>203</v>
      </c>
      <c r="L23" s="151">
        <f>'WACC &amp; DCF'!D41</f>
        <v>73.98</v>
      </c>
    </row>
    <row r="24" spans="2:12" ht="21.75" customHeight="1">
      <c r="B24" s="555" t="s">
        <v>202</v>
      </c>
      <c r="C24" s="556">
        <f>C22/C23</f>
        <v>69.626371856790058</v>
      </c>
      <c r="D24" s="30"/>
      <c r="H24" s="30"/>
      <c r="I24" s="30"/>
      <c r="J24" s="30"/>
      <c r="K24" s="555" t="s">
        <v>204</v>
      </c>
      <c r="L24" s="557">
        <f>(L22-L23)/L23</f>
        <v>8.2360776114170434E-2</v>
      </c>
    </row>
    <row r="25" spans="2:12" ht="21.75" customHeight="1">
      <c r="B25" s="145" t="s">
        <v>203</v>
      </c>
      <c r="C25" s="150">
        <f>'WACC &amp; DCF'!D41</f>
        <v>73.98</v>
      </c>
      <c r="D25" s="30"/>
      <c r="F25" s="30"/>
      <c r="H25" s="30"/>
      <c r="I25" s="30"/>
      <c r="J25" s="30"/>
      <c r="K25" s="30"/>
    </row>
    <row r="26" spans="2:12" ht="21.75" customHeight="1">
      <c r="B26" s="555" t="s">
        <v>204</v>
      </c>
      <c r="C26" s="557">
        <f>(C24-C25)/C25</f>
        <v>-5.8848717804946549E-2</v>
      </c>
      <c r="D26" s="30"/>
      <c r="F26" s="30"/>
      <c r="H26" s="30"/>
      <c r="I26" s="30"/>
      <c r="J26" s="30"/>
      <c r="K26" s="30"/>
    </row>
    <row r="27" spans="2:12" ht="15.75" customHeight="1">
      <c r="B27" s="30"/>
      <c r="C27" s="30"/>
      <c r="D27" s="30"/>
      <c r="E27" s="30"/>
      <c r="F27" s="30"/>
      <c r="G27" s="30"/>
      <c r="H27" s="30"/>
      <c r="I27" s="30"/>
      <c r="J27" s="30"/>
      <c r="K27" s="30"/>
    </row>
    <row r="28" spans="2:12" ht="15.75" customHeight="1">
      <c r="B28" s="30"/>
      <c r="C28" s="30"/>
      <c r="D28" s="30"/>
      <c r="E28" s="30"/>
      <c r="F28" s="30"/>
      <c r="G28" s="30"/>
      <c r="H28" s="30"/>
      <c r="I28" s="30"/>
      <c r="J28" s="30"/>
      <c r="K28" s="30"/>
    </row>
    <row r="29" spans="2:12" ht="15.75" customHeight="1">
      <c r="B29" s="30"/>
      <c r="C29" s="30"/>
      <c r="D29" s="30"/>
      <c r="E29" s="30"/>
      <c r="F29" s="30"/>
      <c r="G29" s="30"/>
      <c r="H29" s="30"/>
      <c r="I29" s="30"/>
      <c r="J29" s="30"/>
      <c r="K29" s="30"/>
    </row>
    <row r="30" spans="2:12" ht="15.75" customHeight="1"/>
    <row r="31" spans="2:12" ht="15.75" customHeight="1"/>
    <row r="32" spans="2:1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2">
    <mergeCell ref="D2:F2"/>
    <mergeCell ref="G2:I2"/>
  </mergeCells>
  <conditionalFormatting sqref="M12:M16">
    <cfRule type="colorScale" priority="1">
      <colorScale>
        <cfvo type="min"/>
        <cfvo type="max"/>
        <color rgb="FFFCFCFF"/>
        <color rgb="FF63BE7B"/>
      </colorScale>
    </cfRule>
  </conditionalFormatting>
  <conditionalFormatting sqref="P12:T16">
    <cfRule type="colorScale" priority="2">
      <colorScale>
        <cfvo type="min"/>
        <cfvo type="max"/>
        <color rgb="FFFCFCFF"/>
        <color rgb="FF63BE7B"/>
      </colorScale>
    </cfRule>
  </conditionalFormatting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B2:AA1005"/>
  <sheetViews>
    <sheetView showGridLines="0" tabSelected="1" topLeftCell="A48" zoomScale="90" zoomScaleNormal="90" workbookViewId="0">
      <selection activeCell="K53" sqref="K53"/>
    </sheetView>
  </sheetViews>
  <sheetFormatPr defaultColWidth="12.6328125" defaultRowHeight="15" customHeight="1"/>
  <cols>
    <col min="1" max="1" width="12.453125" customWidth="1"/>
    <col min="2" max="2" width="32.26953125" customWidth="1"/>
    <col min="3" max="7" width="16.7265625" customWidth="1"/>
    <col min="8" max="8" width="20.453125" bestFit="1" customWidth="1"/>
    <col min="9" max="9" width="12.453125" customWidth="1"/>
    <col min="10" max="10" width="14.08984375" customWidth="1"/>
    <col min="11" max="11" width="15.08984375" customWidth="1"/>
    <col min="12" max="16" width="12.453125" customWidth="1"/>
    <col min="17" max="17" width="16" customWidth="1"/>
    <col min="18" max="18" width="5" customWidth="1"/>
    <col min="19" max="19" width="7.7265625" customWidth="1"/>
    <col min="20" max="24" width="10.7265625" customWidth="1"/>
    <col min="25" max="27" width="12.453125" customWidth="1"/>
  </cols>
  <sheetData>
    <row r="2" spans="2:27" ht="15" customHeight="1">
      <c r="B2" s="152" t="s">
        <v>205</v>
      </c>
      <c r="C2" s="153"/>
      <c r="D2" s="153"/>
      <c r="E2" s="154"/>
      <c r="F2" s="154"/>
      <c r="G2" s="154"/>
      <c r="H2" s="154"/>
      <c r="I2" s="154"/>
      <c r="J2" s="153"/>
      <c r="K2" s="153"/>
      <c r="L2" s="153"/>
      <c r="M2" s="153"/>
      <c r="N2" s="153"/>
      <c r="O2" s="15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2:27" ht="15" customHeight="1">
      <c r="B3" s="152" t="s">
        <v>206</v>
      </c>
      <c r="C3" s="153"/>
      <c r="D3" s="153"/>
      <c r="E3" s="153"/>
      <c r="F3" s="153"/>
      <c r="G3" s="153"/>
      <c r="H3" s="97" t="s">
        <v>207</v>
      </c>
      <c r="I3" s="155">
        <f t="shared" ref="I3:I4" si="0">E6</f>
        <v>4.1750000000000002E-2</v>
      </c>
      <c r="J3" s="153"/>
      <c r="K3" s="153"/>
      <c r="L3" s="153"/>
      <c r="M3" s="153"/>
      <c r="N3" s="153"/>
      <c r="O3" s="15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2:27" ht="15.5">
      <c r="B4" s="153"/>
      <c r="C4" s="153"/>
      <c r="D4" s="153"/>
      <c r="E4" s="153"/>
      <c r="F4" s="153"/>
      <c r="G4" s="153"/>
      <c r="H4" s="97" t="s">
        <v>208</v>
      </c>
      <c r="I4" s="155">
        <f t="shared" si="0"/>
        <v>0.05</v>
      </c>
      <c r="M4" s="153"/>
      <c r="N4" s="153"/>
      <c r="O4" s="15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2:27" ht="15" customHeight="1">
      <c r="B5" s="156" t="s">
        <v>209</v>
      </c>
      <c r="C5" s="157"/>
      <c r="D5" s="157"/>
      <c r="E5" s="158"/>
      <c r="F5" s="153"/>
      <c r="G5" s="153"/>
      <c r="H5" s="11" t="s">
        <v>210</v>
      </c>
      <c r="I5" s="159">
        <f>G25</f>
        <v>0.96523657044680555</v>
      </c>
      <c r="M5" s="153"/>
      <c r="N5" s="153"/>
      <c r="O5" s="15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2:27" ht="15" customHeight="1">
      <c r="B6" s="175" t="s">
        <v>207</v>
      </c>
      <c r="C6" s="153"/>
      <c r="D6" s="153"/>
      <c r="E6" s="160">
        <v>4.1750000000000002E-2</v>
      </c>
      <c r="F6" s="153"/>
      <c r="G6" s="153"/>
      <c r="H6" s="97" t="s">
        <v>211</v>
      </c>
      <c r="I6" s="155">
        <f>G28</f>
        <v>9.0011828522340284E-2</v>
      </c>
      <c r="M6" s="153"/>
      <c r="N6" s="153"/>
      <c r="O6" s="15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2:27" ht="15" customHeight="1">
      <c r="B7" s="175" t="s">
        <v>208</v>
      </c>
      <c r="C7" s="153"/>
      <c r="D7" s="153"/>
      <c r="E7" s="160">
        <v>0.05</v>
      </c>
      <c r="F7" s="161"/>
      <c r="G7" s="153"/>
      <c r="M7" s="153"/>
      <c r="N7" s="153"/>
      <c r="O7" s="15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2:27" ht="15" customHeight="1">
      <c r="B8" s="547" t="s">
        <v>212</v>
      </c>
      <c r="C8" s="162"/>
      <c r="D8" s="162"/>
      <c r="E8" s="163">
        <v>4.3999999999999997E-2</v>
      </c>
      <c r="F8" s="164"/>
      <c r="G8" s="153"/>
      <c r="H8" s="164"/>
      <c r="I8" s="153"/>
      <c r="M8" s="153"/>
      <c r="N8" s="153"/>
      <c r="O8" s="15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2:27" ht="14.5">
      <c r="B9" s="153"/>
      <c r="C9" s="153"/>
      <c r="D9" s="153"/>
      <c r="E9" s="153"/>
      <c r="F9" s="153"/>
      <c r="G9" s="153"/>
      <c r="H9" s="164" t="s">
        <v>212</v>
      </c>
      <c r="I9" s="165">
        <f>E8</f>
        <v>4.3999999999999997E-2</v>
      </c>
      <c r="M9" s="153"/>
      <c r="N9" s="153"/>
      <c r="O9" s="15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2:27" ht="15" customHeight="1">
      <c r="B10" s="166"/>
      <c r="C10" s="167"/>
      <c r="D10" s="167"/>
      <c r="E10" s="167"/>
      <c r="F10" s="167"/>
      <c r="G10" s="167"/>
      <c r="H10" s="97"/>
      <c r="I10" s="97"/>
      <c r="M10" s="153"/>
      <c r="N10" s="153"/>
      <c r="O10" s="15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2:27" ht="15" customHeight="1">
      <c r="B11" s="168" t="s">
        <v>213</v>
      </c>
      <c r="C11" s="169" t="s">
        <v>214</v>
      </c>
      <c r="D11" s="170"/>
      <c r="E11" s="169" t="s">
        <v>215</v>
      </c>
      <c r="F11" s="170"/>
      <c r="G11" s="171" t="s">
        <v>216</v>
      </c>
      <c r="H11" s="97"/>
      <c r="I11" s="97"/>
      <c r="J11" s="97"/>
      <c r="K11" s="97"/>
      <c r="L11" s="153"/>
      <c r="M11" s="153"/>
      <c r="N11" s="153"/>
      <c r="O11" s="15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2:27" ht="15" customHeight="1">
      <c r="B12" s="172" t="s">
        <v>217</v>
      </c>
      <c r="C12" s="173" t="s">
        <v>218</v>
      </c>
      <c r="D12" s="173" t="s">
        <v>219</v>
      </c>
      <c r="E12" s="173" t="s">
        <v>220</v>
      </c>
      <c r="F12" s="173" t="s">
        <v>221</v>
      </c>
      <c r="G12" s="171" t="s">
        <v>222</v>
      </c>
      <c r="H12" s="97"/>
      <c r="I12" s="174"/>
      <c r="J12" s="97"/>
      <c r="K12" s="97"/>
      <c r="L12" s="153"/>
      <c r="M12" s="153"/>
      <c r="N12" s="153"/>
      <c r="O12" s="15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2:27" ht="15" customHeight="1">
      <c r="B13" s="175" t="s">
        <v>223</v>
      </c>
      <c r="C13" s="176">
        <v>0.495</v>
      </c>
      <c r="D13" s="177">
        <v>54039</v>
      </c>
      <c r="E13" s="177">
        <v>233053.4</v>
      </c>
      <c r="F13" s="178">
        <v>0.2142</v>
      </c>
      <c r="G13" s="179">
        <f t="shared" ref="G13:G18" si="1">C13/(1+(1-F13)*(D13/E13))</f>
        <v>0.41870857302434816</v>
      </c>
      <c r="H13" s="155"/>
      <c r="I13" s="97"/>
      <c r="J13" s="97"/>
      <c r="K13" s="97"/>
      <c r="L13" s="153"/>
      <c r="M13" s="153"/>
      <c r="N13" s="153"/>
      <c r="O13" s="15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2:27" ht="15" customHeight="1">
      <c r="B14" s="175" t="s">
        <v>224</v>
      </c>
      <c r="C14" s="176">
        <v>0.55500000000000005</v>
      </c>
      <c r="D14" s="177">
        <v>12480</v>
      </c>
      <c r="E14" s="177">
        <v>44228.800000000003</v>
      </c>
      <c r="F14" s="178">
        <v>0.24940000000000001</v>
      </c>
      <c r="G14" s="180">
        <f t="shared" si="1"/>
        <v>0.45799783746217648</v>
      </c>
      <c r="H14" s="155"/>
      <c r="I14" s="97"/>
      <c r="J14" s="97"/>
      <c r="K14" s="97"/>
      <c r="L14" s="153"/>
      <c r="M14" s="153"/>
      <c r="N14" s="153"/>
      <c r="O14" s="15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2:27" ht="15" customHeight="1">
      <c r="B15" s="175" t="s">
        <v>185</v>
      </c>
      <c r="C15" s="176">
        <v>1.016</v>
      </c>
      <c r="D15" s="177">
        <v>23144.5</v>
      </c>
      <c r="E15" s="177">
        <v>112779.3</v>
      </c>
      <c r="F15" s="178">
        <v>0.25950000000000001</v>
      </c>
      <c r="G15" s="180">
        <f t="shared" si="1"/>
        <v>0.88197126810617665</v>
      </c>
      <c r="H15" s="155"/>
      <c r="I15" s="97"/>
      <c r="J15" s="544"/>
      <c r="K15" s="97"/>
      <c r="L15" s="153"/>
      <c r="M15" s="153"/>
      <c r="N15" s="153"/>
      <c r="O15" s="15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2:27" ht="15" customHeight="1">
      <c r="B16" s="541" t="s">
        <v>225</v>
      </c>
      <c r="C16" s="176">
        <v>1.0660000000000001</v>
      </c>
      <c r="D16" s="177">
        <v>4026.7</v>
      </c>
      <c r="E16" s="177">
        <v>46066.7</v>
      </c>
      <c r="F16" s="178">
        <v>0.23580000000000001</v>
      </c>
      <c r="G16" s="180">
        <f t="shared" si="1"/>
        <v>0.99925113926856202</v>
      </c>
      <c r="H16" s="181"/>
      <c r="I16" s="97"/>
      <c r="J16" s="545"/>
      <c r="K16" s="97"/>
      <c r="L16" s="153"/>
      <c r="M16" s="153"/>
      <c r="N16" s="153"/>
      <c r="O16" s="15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2:27" ht="15" customHeight="1">
      <c r="B17" s="541" t="s">
        <v>226</v>
      </c>
      <c r="C17" s="176">
        <v>1.528</v>
      </c>
      <c r="D17" s="177">
        <v>550</v>
      </c>
      <c r="E17" s="177">
        <v>3991.6</v>
      </c>
      <c r="F17" s="178">
        <v>0.31540000000000001</v>
      </c>
      <c r="G17" s="180">
        <f t="shared" si="1"/>
        <v>1.3962873815568675</v>
      </c>
      <c r="H17" s="181"/>
      <c r="I17" s="97"/>
      <c r="J17" s="545"/>
      <c r="K17" s="97"/>
      <c r="L17" s="153"/>
      <c r="M17" s="153"/>
      <c r="N17" s="153"/>
      <c r="O17" s="15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 spans="2:27" ht="15" customHeight="1">
      <c r="B18" s="541" t="s">
        <v>191</v>
      </c>
      <c r="C18" s="176">
        <v>0.64100000000000001</v>
      </c>
      <c r="D18" s="177">
        <v>3844.2</v>
      </c>
      <c r="E18" s="177">
        <v>1412.5</v>
      </c>
      <c r="F18" s="178">
        <v>0.27360000000000001</v>
      </c>
      <c r="G18" s="180">
        <f t="shared" si="1"/>
        <v>0.21532181791470298</v>
      </c>
      <c r="H18" s="181"/>
      <c r="I18" s="97"/>
      <c r="J18" s="546"/>
      <c r="K18" s="97"/>
      <c r="L18" s="153"/>
      <c r="M18" s="153"/>
      <c r="N18" s="153"/>
      <c r="O18" s="15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 spans="2:27" ht="15" customHeight="1">
      <c r="B19" s="182" t="s">
        <v>194</v>
      </c>
      <c r="C19" s="183">
        <f t="shared" ref="C19:G19" si="2">MEDIAN(C13:C18)</f>
        <v>0.82850000000000001</v>
      </c>
      <c r="D19" s="184">
        <f t="shared" si="2"/>
        <v>8253.3499999999985</v>
      </c>
      <c r="E19" s="184">
        <f t="shared" si="2"/>
        <v>45147.75</v>
      </c>
      <c r="F19" s="185">
        <f t="shared" si="2"/>
        <v>0.25445000000000001</v>
      </c>
      <c r="G19" s="186">
        <f t="shared" si="2"/>
        <v>0.66998455278417657</v>
      </c>
      <c r="H19" s="181"/>
      <c r="I19" s="97"/>
      <c r="J19" s="544"/>
      <c r="K19" s="97"/>
      <c r="L19" s="153"/>
      <c r="M19" s="153"/>
      <c r="N19" s="153"/>
      <c r="O19" s="15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 spans="2:27" ht="15" customHeight="1">
      <c r="B20" s="187" t="s">
        <v>195</v>
      </c>
      <c r="C20" s="188">
        <v>0.47299999999999998</v>
      </c>
      <c r="D20" s="189"/>
      <c r="E20" s="189"/>
      <c r="F20" s="190" t="s">
        <v>227</v>
      </c>
      <c r="G20" s="191">
        <f>AVERAGE(G13:G18)</f>
        <v>0.72825633622213903</v>
      </c>
      <c r="H20" s="181"/>
      <c r="I20" s="97"/>
      <c r="J20" s="545"/>
      <c r="K20" s="97"/>
      <c r="L20" s="153"/>
      <c r="M20" s="153"/>
      <c r="N20" s="153"/>
      <c r="O20" s="15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2:27" ht="12" customHeight="1">
      <c r="H21" s="97"/>
      <c r="I21" s="97"/>
      <c r="J21" s="545"/>
      <c r="K21" s="97"/>
      <c r="L21" s="153"/>
      <c r="M21" s="153"/>
      <c r="N21" s="153"/>
      <c r="O21" s="15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 spans="2:27" ht="12" customHeight="1">
      <c r="B22" s="192"/>
      <c r="C22" s="169" t="s">
        <v>216</v>
      </c>
      <c r="D22" s="170"/>
      <c r="E22" s="169" t="s">
        <v>215</v>
      </c>
      <c r="F22" s="170"/>
      <c r="G22" s="171" t="s">
        <v>214</v>
      </c>
      <c r="H22" s="97"/>
      <c r="I22" s="97"/>
      <c r="J22" s="97"/>
      <c r="K22" s="97"/>
      <c r="L22" s="153"/>
      <c r="M22" s="153"/>
      <c r="N22" s="153"/>
      <c r="O22" s="15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2:27" ht="15" customHeight="1">
      <c r="B23" s="193"/>
      <c r="C23" s="173" t="s">
        <v>222</v>
      </c>
      <c r="D23" s="173" t="s">
        <v>219</v>
      </c>
      <c r="E23" s="173" t="s">
        <v>220</v>
      </c>
      <c r="F23" s="173" t="s">
        <v>221</v>
      </c>
      <c r="G23" s="194" t="s">
        <v>222</v>
      </c>
      <c r="H23" s="97"/>
      <c r="I23" s="97"/>
      <c r="J23" s="97"/>
      <c r="K23" s="97"/>
      <c r="L23" s="153"/>
      <c r="M23" s="153"/>
      <c r="N23" s="153"/>
      <c r="O23" s="15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spans="2:27" ht="15.75" customHeight="1">
      <c r="B24" s="195"/>
      <c r="C24" s="97"/>
      <c r="D24" s="174"/>
      <c r="E24" s="174"/>
      <c r="F24" s="53"/>
      <c r="G24" s="196"/>
      <c r="H24" s="97"/>
      <c r="I24" s="97"/>
      <c r="J24" s="97"/>
      <c r="K24" s="97"/>
      <c r="L24" s="153"/>
      <c r="M24" s="153"/>
      <c r="N24" s="153"/>
      <c r="O24" s="15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2:27" ht="15" customHeight="1">
      <c r="B25" s="197" t="str">
        <f>B20</f>
        <v>Restaurant Brands International</v>
      </c>
      <c r="C25" s="198">
        <f>G20</f>
        <v>0.72825633622213903</v>
      </c>
      <c r="D25" s="199">
        <v>14516</v>
      </c>
      <c r="E25" s="200">
        <v>33723.4</v>
      </c>
      <c r="F25" s="201">
        <f>'3 Statement Model'!F14</f>
        <v>0.24401662182620809</v>
      </c>
      <c r="G25" s="202">
        <f>C25*(1+(1-F25)*(D25/E25))</f>
        <v>0.96523657044680555</v>
      </c>
      <c r="H25" s="97"/>
      <c r="I25" s="97"/>
      <c r="J25" s="97"/>
      <c r="K25" s="97"/>
      <c r="L25" s="153"/>
      <c r="M25" s="153"/>
      <c r="N25" s="153"/>
      <c r="O25" s="15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2:27" ht="15.75" customHeight="1">
      <c r="B26" s="542"/>
      <c r="G26" s="543"/>
      <c r="H26" s="97"/>
      <c r="I26" s="97"/>
      <c r="J26" s="97"/>
      <c r="K26" s="97"/>
      <c r="L26" s="153"/>
      <c r="M26" s="153"/>
      <c r="N26" s="153"/>
      <c r="O26" s="15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2:27" ht="15.75" customHeight="1">
      <c r="B27" s="195"/>
      <c r="C27" s="97"/>
      <c r="D27" s="174"/>
      <c r="E27" s="174"/>
      <c r="F27" s="174"/>
      <c r="G27" s="196"/>
      <c r="H27" s="97"/>
      <c r="I27" s="97"/>
      <c r="J27" s="97"/>
      <c r="K27" s="97"/>
      <c r="L27" s="153"/>
      <c r="M27" s="153"/>
      <c r="N27" s="153"/>
      <c r="O27" s="15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2:27" ht="15.75" customHeight="1">
      <c r="B28" s="203" t="s">
        <v>228</v>
      </c>
      <c r="C28" s="204"/>
      <c r="D28" s="204"/>
      <c r="E28" s="204"/>
      <c r="F28" s="204"/>
      <c r="G28" s="205">
        <f>E6+E7*G25</f>
        <v>9.0011828522340284E-2</v>
      </c>
      <c r="H28" s="97"/>
      <c r="I28" s="97"/>
      <c r="J28" s="97"/>
      <c r="K28" s="97"/>
      <c r="L28" s="153"/>
      <c r="M28" s="153"/>
      <c r="N28" s="153"/>
      <c r="O28" s="15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2:27" ht="15.75" customHeight="1">
      <c r="B29" s="187" t="s">
        <v>229</v>
      </c>
      <c r="C29" s="167"/>
      <c r="D29" s="167"/>
      <c r="E29" s="167"/>
      <c r="F29" s="167"/>
      <c r="G29" s="206">
        <f>E6+E7*C20</f>
        <v>6.54E-2</v>
      </c>
      <c r="H29" s="97"/>
      <c r="I29" s="97"/>
      <c r="J29" s="97"/>
      <c r="K29" s="97"/>
      <c r="L29" s="153"/>
      <c r="M29" s="153"/>
      <c r="N29" s="153"/>
      <c r="O29" s="15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2:27" ht="15.75" customHeight="1">
      <c r="B30" s="182" t="s">
        <v>230</v>
      </c>
      <c r="C30" s="207"/>
      <c r="D30" s="207"/>
      <c r="E30" s="207"/>
      <c r="F30" s="207"/>
      <c r="G30" s="208">
        <f>G28*(E25/(E25+D25))+E8*(D25/(D25+E25))*(1-F25)</f>
        <v>7.293528745306542E-2</v>
      </c>
      <c r="H30" s="153"/>
      <c r="I30" s="153"/>
      <c r="J30" s="153"/>
      <c r="K30" s="153"/>
      <c r="L30" s="153"/>
      <c r="M30" s="153"/>
      <c r="N30" s="153"/>
      <c r="O30" s="15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2:27" ht="15.75" customHeight="1">
      <c r="B31" s="210" t="s">
        <v>231</v>
      </c>
      <c r="C31" s="153"/>
      <c r="D31" s="153"/>
      <c r="E31" s="153"/>
      <c r="F31" s="153"/>
      <c r="G31" s="153"/>
      <c r="H31" s="153"/>
      <c r="I31" s="153"/>
      <c r="J31" s="153"/>
      <c r="K31" s="153"/>
      <c r="L31" s="153"/>
      <c r="M31" s="153"/>
      <c r="N31" s="153"/>
      <c r="O31" s="153"/>
      <c r="P31" s="3"/>
      <c r="Q31" s="3"/>
      <c r="Y31" s="3"/>
      <c r="Z31" s="3"/>
      <c r="AA31" s="3"/>
    </row>
    <row r="32" spans="2:27" ht="15.75" customHeight="1">
      <c r="B32" s="153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3"/>
      <c r="Q32" s="3"/>
      <c r="Y32" s="3"/>
      <c r="Z32" s="3"/>
      <c r="AA32" s="3"/>
    </row>
    <row r="33" spans="2:27" ht="15" customHeight="1">
      <c r="B33" s="211" t="s">
        <v>232</v>
      </c>
      <c r="C33" s="212"/>
      <c r="D33" s="212"/>
      <c r="E33" s="153"/>
      <c r="F33" s="153"/>
      <c r="G33" s="153"/>
      <c r="H33" s="213"/>
      <c r="I33" s="213"/>
      <c r="J33" s="214"/>
      <c r="K33" s="214"/>
      <c r="L33" s="153"/>
      <c r="M33" s="153"/>
      <c r="N33" s="153"/>
      <c r="O33" s="153"/>
      <c r="P33" s="3"/>
      <c r="Q33" s="3"/>
      <c r="Y33" s="3"/>
      <c r="Z33" s="3"/>
      <c r="AA33" s="3"/>
    </row>
    <row r="34" spans="2:27" ht="15" customHeight="1">
      <c r="B34" s="97" t="s">
        <v>221</v>
      </c>
      <c r="C34" s="153"/>
      <c r="D34" s="178">
        <f>F25</f>
        <v>0.24401662182620809</v>
      </c>
      <c r="E34" s="153"/>
      <c r="F34" s="153"/>
      <c r="G34" s="153"/>
      <c r="H34" s="153"/>
      <c r="I34" s="153"/>
      <c r="J34" s="153"/>
      <c r="K34" s="153"/>
      <c r="L34" s="153"/>
      <c r="M34" s="153"/>
      <c r="N34" s="153"/>
      <c r="O34" s="153"/>
      <c r="P34" s="3"/>
      <c r="Q34" s="3"/>
      <c r="Y34" s="3"/>
      <c r="Z34" s="3"/>
      <c r="AA34" s="3"/>
    </row>
    <row r="35" spans="2:27" ht="15" customHeight="1">
      <c r="B35" s="97" t="s">
        <v>233</v>
      </c>
      <c r="C35" s="153"/>
      <c r="D35" s="178">
        <f>G30</f>
        <v>7.293528745306542E-2</v>
      </c>
      <c r="E35" s="153"/>
      <c r="F35" s="153"/>
      <c r="G35" s="153"/>
      <c r="H35" s="153"/>
      <c r="I35" s="153"/>
      <c r="J35" s="153"/>
      <c r="K35" s="153"/>
      <c r="L35" s="153"/>
      <c r="M35" s="153"/>
      <c r="N35" s="153"/>
      <c r="O35" s="153"/>
      <c r="P35" s="3"/>
      <c r="Q35" s="3"/>
      <c r="Y35" s="3"/>
      <c r="Z35" s="3"/>
      <c r="AA35" s="3"/>
    </row>
    <row r="36" spans="2:27" ht="15" customHeight="1">
      <c r="B36" s="97" t="s">
        <v>234</v>
      </c>
      <c r="C36" s="153"/>
      <c r="D36" s="155">
        <f>E7</f>
        <v>0.05</v>
      </c>
      <c r="E36" s="153"/>
      <c r="F36" s="153"/>
      <c r="G36" s="153"/>
      <c r="H36" s="153"/>
      <c r="I36" s="153"/>
      <c r="J36" s="153"/>
      <c r="K36" s="153"/>
      <c r="L36" s="153"/>
      <c r="M36" s="153"/>
      <c r="N36" s="153"/>
      <c r="O36" s="153"/>
      <c r="P36" s="3"/>
      <c r="Q36" s="3"/>
      <c r="Y36" s="3"/>
      <c r="Z36" s="3"/>
      <c r="AA36" s="3"/>
    </row>
    <row r="37" spans="2:27" ht="15" customHeight="1">
      <c r="B37" s="97" t="s">
        <v>235</v>
      </c>
      <c r="C37" s="153"/>
      <c r="D37" s="155">
        <f>D35</f>
        <v>7.293528745306542E-2</v>
      </c>
      <c r="E37" s="153"/>
      <c r="F37" s="153"/>
      <c r="G37" s="153"/>
      <c r="H37" s="153"/>
      <c r="I37" s="153"/>
      <c r="J37" s="153"/>
      <c r="K37" s="153"/>
      <c r="L37" s="153"/>
      <c r="M37" s="153"/>
      <c r="N37" s="153"/>
      <c r="O37" s="153"/>
      <c r="P37" s="3"/>
      <c r="Q37" s="3"/>
      <c r="Y37" s="3"/>
      <c r="Z37" s="3"/>
      <c r="AA37" s="3"/>
    </row>
    <row r="38" spans="2:27" ht="15" customHeight="1">
      <c r="B38" s="97" t="s">
        <v>236</v>
      </c>
      <c r="C38" s="153"/>
      <c r="D38" s="26">
        <v>0.03</v>
      </c>
      <c r="E38" s="153"/>
      <c r="F38" s="153"/>
      <c r="G38" s="153"/>
      <c r="H38" s="153"/>
      <c r="I38" s="153"/>
      <c r="J38" s="153"/>
      <c r="K38" s="153"/>
      <c r="L38" s="153"/>
      <c r="M38" s="153"/>
      <c r="N38" s="153"/>
      <c r="O38" s="153"/>
      <c r="P38" s="3"/>
      <c r="Q38" s="3"/>
      <c r="Y38" s="3"/>
      <c r="Z38" s="3"/>
      <c r="AA38" s="3"/>
    </row>
    <row r="39" spans="2:27" ht="15" customHeight="1">
      <c r="B39" s="97" t="s">
        <v>237</v>
      </c>
      <c r="C39" s="153"/>
      <c r="D39" s="215">
        <v>16</v>
      </c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3"/>
      <c r="Q39" s="3"/>
      <c r="Y39" s="3"/>
      <c r="Z39" s="3"/>
      <c r="AA39" s="3"/>
    </row>
    <row r="40" spans="2:27" ht="15" hidden="1" customHeight="1">
      <c r="B40" s="97" t="s">
        <v>238</v>
      </c>
      <c r="C40" s="153"/>
      <c r="D40" s="216">
        <f>D47</f>
        <v>45291</v>
      </c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3"/>
      <c r="Q40" s="3"/>
      <c r="Y40" s="3"/>
      <c r="Z40" s="3"/>
      <c r="AA40" s="3"/>
    </row>
    <row r="41" spans="2:27" ht="15" customHeight="1">
      <c r="B41" s="97" t="s">
        <v>203</v>
      </c>
      <c r="C41" s="153"/>
      <c r="D41" s="217">
        <v>73.98</v>
      </c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3"/>
      <c r="Q41" s="3"/>
      <c r="Y41" s="3"/>
      <c r="Z41" s="3"/>
      <c r="AA41" s="3"/>
    </row>
    <row r="42" spans="2:27" ht="15" customHeight="1">
      <c r="B42" s="97" t="s">
        <v>239</v>
      </c>
      <c r="C42" s="153"/>
      <c r="D42" s="218">
        <v>457</v>
      </c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3"/>
      <c r="Q42" s="3"/>
      <c r="Y42" s="3"/>
      <c r="Z42" s="3"/>
      <c r="AA42" s="3"/>
    </row>
    <row r="43" spans="2:27" ht="15.75" customHeight="1">
      <c r="B43" s="153"/>
      <c r="C43" s="153"/>
      <c r="D43" s="219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3"/>
      <c r="Q43" s="3"/>
      <c r="Y43" s="3"/>
      <c r="Z43" s="3"/>
      <c r="AA43" s="3"/>
    </row>
    <row r="44" spans="2:27" ht="15.75" customHeight="1">
      <c r="B44" s="220" t="s">
        <v>240</v>
      </c>
      <c r="C44" s="221">
        <f ca="1">TODAY()</f>
        <v>46089</v>
      </c>
      <c r="D44" s="219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3"/>
      <c r="Q44" s="3"/>
      <c r="Y44" s="3"/>
      <c r="Z44" s="3"/>
      <c r="AA44" s="3"/>
    </row>
    <row r="45" spans="2:27" ht="15.75" customHeight="1">
      <c r="B45" s="97"/>
      <c r="C45" s="97"/>
      <c r="D45" s="97"/>
      <c r="E45" s="53"/>
      <c r="L45" s="97"/>
      <c r="M45" s="153"/>
      <c r="N45" s="153"/>
      <c r="O45" s="153"/>
      <c r="P45" s="3"/>
      <c r="Q45" s="3"/>
      <c r="Y45" s="3"/>
      <c r="Z45" s="3"/>
      <c r="AA45" s="3"/>
    </row>
    <row r="46" spans="2:27" ht="15.75" customHeight="1">
      <c r="B46" s="222" t="s">
        <v>241</v>
      </c>
      <c r="C46" s="222" t="s">
        <v>242</v>
      </c>
      <c r="D46" s="223" t="s">
        <v>243</v>
      </c>
      <c r="E46" s="223" t="s">
        <v>244</v>
      </c>
      <c r="F46" s="224" t="s">
        <v>245</v>
      </c>
      <c r="G46" s="225" t="s">
        <v>246</v>
      </c>
      <c r="H46" s="225" t="s">
        <v>247</v>
      </c>
      <c r="I46" s="225" t="s">
        <v>248</v>
      </c>
      <c r="J46" s="225" t="s">
        <v>249</v>
      </c>
      <c r="K46" s="225" t="s">
        <v>250</v>
      </c>
      <c r="L46" s="224" t="s">
        <v>251</v>
      </c>
      <c r="N46" s="222" t="s">
        <v>252</v>
      </c>
      <c r="O46" s="226"/>
      <c r="P46" s="226"/>
      <c r="Q46" s="3"/>
      <c r="R46" s="3"/>
      <c r="Y46" s="3"/>
      <c r="Z46" s="3"/>
      <c r="AA46" s="3"/>
    </row>
    <row r="47" spans="2:27" ht="15.75" customHeight="1">
      <c r="B47" s="97" t="s">
        <v>240</v>
      </c>
      <c r="C47" s="227">
        <v>44926</v>
      </c>
      <c r="D47" s="228">
        <v>45291</v>
      </c>
      <c r="E47" s="229">
        <v>45657</v>
      </c>
      <c r="F47" s="230">
        <v>46022</v>
      </c>
      <c r="G47" s="231">
        <v>46387</v>
      </c>
      <c r="H47" s="231">
        <v>46752</v>
      </c>
      <c r="I47" s="231">
        <v>47118</v>
      </c>
      <c r="J47" s="231">
        <v>47483</v>
      </c>
      <c r="K47" s="231">
        <v>47848</v>
      </c>
      <c r="L47" s="230">
        <f>K47</f>
        <v>47848</v>
      </c>
      <c r="N47" s="97" t="s">
        <v>174</v>
      </c>
      <c r="O47" s="97"/>
      <c r="P47" s="232">
        <f>D39*K53</f>
        <v>53004.997848324347</v>
      </c>
      <c r="Q47" s="3"/>
      <c r="R47" s="3"/>
      <c r="Y47" s="3"/>
      <c r="Z47" s="3"/>
      <c r="AA47" s="3"/>
    </row>
    <row r="48" spans="2:27" ht="15.75" customHeight="1">
      <c r="B48" s="181"/>
      <c r="C48" s="181"/>
      <c r="D48" s="53"/>
      <c r="E48" s="53"/>
      <c r="F48" s="233"/>
      <c r="G48" s="234"/>
      <c r="H48" s="234"/>
      <c r="I48" s="234"/>
      <c r="J48" s="234"/>
      <c r="K48" s="234"/>
      <c r="L48" s="181"/>
      <c r="N48" s="181" t="s">
        <v>253</v>
      </c>
      <c r="O48" s="181"/>
      <c r="P48" s="181">
        <f>J69</f>
        <v>53795.041074672743</v>
      </c>
      <c r="Q48" s="3"/>
      <c r="R48" s="3"/>
      <c r="Y48" s="3"/>
      <c r="Z48" s="3"/>
      <c r="AA48" s="3"/>
    </row>
    <row r="49" spans="2:27" ht="15.75" customHeight="1">
      <c r="B49" s="235" t="s">
        <v>54</v>
      </c>
      <c r="C49" s="236">
        <f>'3 Statement Model'!B198</f>
        <v>6505</v>
      </c>
      <c r="D49" s="236">
        <f>'3 Statement Model'!C198</f>
        <v>7022</v>
      </c>
      <c r="E49" s="236">
        <f>'3 Statement Model'!D198</f>
        <v>8406</v>
      </c>
      <c r="F49" s="236">
        <f>'3 Statement Model'!E198</f>
        <v>9434</v>
      </c>
      <c r="G49" s="237">
        <f>'3 Statement Model'!F198</f>
        <v>10191.618434082746</v>
      </c>
      <c r="H49" s="237">
        <f>'3 Statement Model'!G198</f>
        <v>10784.391459058335</v>
      </c>
      <c r="I49" s="237">
        <f>'3 Statement Model'!H198</f>
        <v>11443.838313905935</v>
      </c>
      <c r="J49" s="237">
        <f>'3 Statement Model'!I198</f>
        <v>12109.658676768671</v>
      </c>
      <c r="K49" s="237">
        <f>'3 Statement Model'!J198</f>
        <v>12808.268779603943</v>
      </c>
      <c r="L49" s="97"/>
      <c r="N49" s="153"/>
      <c r="O49" s="153"/>
      <c r="P49" s="153"/>
      <c r="Q49" s="3"/>
      <c r="R49" s="3"/>
      <c r="Y49" s="3"/>
      <c r="Z49" s="3"/>
      <c r="AA49" s="3"/>
    </row>
    <row r="50" spans="2:27" ht="15.75" customHeight="1">
      <c r="B50" s="238" t="s">
        <v>254</v>
      </c>
      <c r="C50" s="167"/>
      <c r="D50" s="239">
        <f>'3 Statement Model'!C194</f>
        <v>7.9477325134511917E-2</v>
      </c>
      <c r="E50" s="239">
        <f>'3 Statement Model'!D194</f>
        <v>0.19723725434349187</v>
      </c>
      <c r="F50" s="239">
        <f>'3 Statement Model'!E194</f>
        <v>0.12216010467467586</v>
      </c>
      <c r="G50" s="240">
        <f>'3 Statement Model'!F194</f>
        <v>8.0307232783839916E-2</v>
      </c>
      <c r="H50" s="240">
        <f>'3 Statement Model'!G194</f>
        <v>5.816279610638108E-2</v>
      </c>
      <c r="I50" s="240">
        <f>'3 Statement Model'!H194</f>
        <v>6.1148267600551372E-2</v>
      </c>
      <c r="J50" s="240">
        <f>'3 Statement Model'!I194</f>
        <v>5.8181559770349701E-2</v>
      </c>
      <c r="K50" s="240">
        <f>'3 Statement Model'!J194</f>
        <v>5.7690321542711538E-2</v>
      </c>
      <c r="L50" s="97"/>
      <c r="N50" s="153"/>
      <c r="O50" s="153"/>
      <c r="P50" s="153"/>
      <c r="Q50" s="3"/>
      <c r="R50" s="3"/>
      <c r="Y50" s="3"/>
      <c r="Z50" s="3"/>
      <c r="AA50" s="3"/>
    </row>
    <row r="51" spans="2:27" ht="15.75" customHeight="1">
      <c r="B51" s="235" t="s">
        <v>68</v>
      </c>
      <c r="C51" s="235">
        <f>'3 Statement Model'!B200</f>
        <v>3675</v>
      </c>
      <c r="D51" s="235">
        <f>'3 Statement Model'!C200</f>
        <v>4075</v>
      </c>
      <c r="E51" s="235">
        <f>'3 Statement Model'!D200</f>
        <v>4354</v>
      </c>
      <c r="F51" s="235">
        <f>'3 Statement Model'!E200</f>
        <v>4551</v>
      </c>
      <c r="G51" s="241">
        <f>'3 Statement Model'!F200</f>
        <v>4916.4782163992559</v>
      </c>
      <c r="H51" s="241">
        <f>'3 Statement Model'!G200</f>
        <v>5202.4343364611495</v>
      </c>
      <c r="I51" s="241">
        <f>'3 Statement Model'!H200</f>
        <v>5520.5541834413725</v>
      </c>
      <c r="J51" s="241">
        <f>'3 Statement Model'!I200</f>
        <v>5841.7486366307212</v>
      </c>
      <c r="K51" s="241">
        <f>'3 Statement Model'!J200</f>
        <v>6178.7609938496444</v>
      </c>
      <c r="L51" s="97"/>
      <c r="N51" s="153"/>
      <c r="O51" s="153"/>
      <c r="P51" s="153"/>
      <c r="Q51" s="3"/>
      <c r="R51" s="3"/>
      <c r="Y51" s="3"/>
      <c r="Z51" s="3"/>
      <c r="AA51" s="3"/>
    </row>
    <row r="52" spans="2:27" ht="15.75" customHeight="1">
      <c r="B52" s="238" t="s">
        <v>255</v>
      </c>
      <c r="C52" s="239">
        <f>'3 Statement Model'!B201</f>
        <v>0.56495003843197544</v>
      </c>
      <c r="D52" s="239">
        <f>'3 Statement Model'!C201</f>
        <v>0.58031899743662774</v>
      </c>
      <c r="E52" s="239">
        <f>'3 Statement Model'!D201</f>
        <v>0.51796335950511541</v>
      </c>
      <c r="F52" s="239">
        <f>'3 Statement Model'!E201</f>
        <v>0.48240407038371846</v>
      </c>
      <c r="G52" s="240">
        <f>'3 Statement Model'!F201</f>
        <v>0.48240407038371852</v>
      </c>
      <c r="H52" s="240">
        <f>'3 Statement Model'!G201</f>
        <v>0.48240407038371846</v>
      </c>
      <c r="I52" s="240">
        <f>'3 Statement Model'!H201</f>
        <v>0.48240407038371846</v>
      </c>
      <c r="J52" s="240">
        <f>'3 Statement Model'!I201</f>
        <v>0.48240407038371846</v>
      </c>
      <c r="K52" s="240">
        <f>'3 Statement Model'!J201</f>
        <v>0.48240407038371846</v>
      </c>
      <c r="L52" s="97"/>
      <c r="N52" s="153"/>
      <c r="O52" s="153"/>
      <c r="P52" s="153"/>
      <c r="Q52" s="3"/>
      <c r="R52" s="3"/>
      <c r="Y52" s="3"/>
      <c r="Z52" s="3"/>
      <c r="AA52" s="3"/>
    </row>
    <row r="53" spans="2:27" ht="15.75" customHeight="1">
      <c r="B53" s="235" t="s">
        <v>86</v>
      </c>
      <c r="C53" s="235">
        <f>'3 Statement Model'!B222</f>
        <v>1830</v>
      </c>
      <c r="D53" s="235">
        <f>'3 Statement Model'!C222</f>
        <v>1884</v>
      </c>
      <c r="E53" s="235">
        <f>'3 Statement Model'!D222</f>
        <v>2065</v>
      </c>
      <c r="F53" s="235">
        <f>'3 Statement Model'!E222</f>
        <v>2046</v>
      </c>
      <c r="G53" s="241">
        <f>'3 Statement Model'!F222</f>
        <v>2703.0774101246307</v>
      </c>
      <c r="H53" s="241">
        <f>'3 Statement Model'!G222</f>
        <v>2841.0280768074576</v>
      </c>
      <c r="I53" s="241">
        <f>'3 Statement Model'!H222</f>
        <v>2994.7021508539469</v>
      </c>
      <c r="J53" s="241">
        <f>'3 Statement Model'!I222</f>
        <v>3149.8884002458444</v>
      </c>
      <c r="K53" s="241">
        <f>'3 Statement Model'!J222</f>
        <v>3312.8123655202717</v>
      </c>
      <c r="L53" s="242"/>
      <c r="N53" s="153"/>
      <c r="O53" s="153"/>
      <c r="P53" s="153"/>
      <c r="Q53" s="3"/>
      <c r="R53" s="3"/>
      <c r="Y53" s="3"/>
      <c r="Z53" s="3"/>
      <c r="AA53" s="3"/>
    </row>
    <row r="54" spans="2:27" ht="15.75" customHeight="1">
      <c r="B54" s="238" t="s">
        <v>256</v>
      </c>
      <c r="C54" s="239">
        <f>'3 Statement Model'!B223</f>
        <v>0.28132205995388165</v>
      </c>
      <c r="D54" s="239">
        <f>'3 Statement Model'!C223</f>
        <v>0.26829962973511817</v>
      </c>
      <c r="E54" s="239">
        <f>'3 Statement Model'!D223</f>
        <v>0.24565786343088269</v>
      </c>
      <c r="F54" s="239">
        <f>'3 Statement Model'!E223</f>
        <v>0.21687513249946999</v>
      </c>
      <c r="G54" s="240">
        <f>'3 Statement Model'!F223</f>
        <v>0.26522553092107692</v>
      </c>
      <c r="H54" s="240">
        <f>'3 Statement Model'!G223</f>
        <v>0.26343888643073504</v>
      </c>
      <c r="I54" s="240">
        <f>'3 Statement Model'!H223</f>
        <v>0.26168686315804957</v>
      </c>
      <c r="J54" s="240">
        <f>'3 Statement Model'!I223</f>
        <v>0.260113722799523</v>
      </c>
      <c r="K54" s="240">
        <f>'3 Statement Model'!J223</f>
        <v>0.25864638090634373</v>
      </c>
      <c r="L54" s="242"/>
      <c r="N54" s="153"/>
      <c r="O54" s="153"/>
      <c r="P54" s="153"/>
      <c r="Q54" s="3"/>
      <c r="R54" s="3"/>
      <c r="Y54" s="3"/>
      <c r="Z54" s="3"/>
      <c r="AA54" s="3"/>
    </row>
    <row r="55" spans="2:27" ht="15.75" customHeight="1">
      <c r="B55" s="235" t="s">
        <v>257</v>
      </c>
      <c r="C55" s="235">
        <f>'3 Statement Model'!B206</f>
        <v>2041</v>
      </c>
      <c r="D55" s="235">
        <f>'3 Statement Model'!C206</f>
        <v>2123</v>
      </c>
      <c r="E55" s="235">
        <f>'3 Statement Model'!D206</f>
        <v>2148</v>
      </c>
      <c r="F55" s="235">
        <f>'3 Statement Model'!E206</f>
        <v>2049</v>
      </c>
      <c r="G55" s="241">
        <f>'3 Statement Model'!F206</f>
        <v>2401.8918562587032</v>
      </c>
      <c r="H55" s="241">
        <f>'3 Statement Model'!G206</f>
        <v>2541.5926025638551</v>
      </c>
      <c r="I55" s="241">
        <f>'3 Statement Model'!H206</f>
        <v>2697.0065871570109</v>
      </c>
      <c r="J55" s="241">
        <f>'3 Statement Model'!I206</f>
        <v>2853.9226371087138</v>
      </c>
      <c r="K55" s="241">
        <f>'3 Statement Model'!J206</f>
        <v>3018.5663517015391</v>
      </c>
      <c r="L55" s="53"/>
      <c r="N55" s="3"/>
      <c r="O55" s="3"/>
      <c r="P55" s="3"/>
      <c r="Q55" s="3"/>
      <c r="R55" s="3"/>
      <c r="Y55" s="3"/>
      <c r="Z55" s="3"/>
      <c r="AA55" s="3"/>
    </row>
    <row r="56" spans="2:27" ht="15.75" customHeight="1">
      <c r="B56" s="243" t="s">
        <v>258</v>
      </c>
      <c r="C56" s="26">
        <f>'3 Statement Model'!B207</f>
        <v>0.31375864719446578</v>
      </c>
      <c r="D56" s="26">
        <f>'3 Statement Model'!C207</f>
        <v>0.30233551694673882</v>
      </c>
      <c r="E56" s="26">
        <f>'3 Statement Model'!D207</f>
        <v>0.25553176302640973</v>
      </c>
      <c r="F56" s="26">
        <f>'3 Statement Model'!E207</f>
        <v>0.21719313122747508</v>
      </c>
      <c r="G56" s="244">
        <f>'3 Statement Model'!F207</f>
        <v>0.23567325168162809</v>
      </c>
      <c r="H56" s="244">
        <f>'3 Statement Model'!G207</f>
        <v>0.23567325168162806</v>
      </c>
      <c r="I56" s="244">
        <f>'3 Statement Model'!H207</f>
        <v>0.235673251681628</v>
      </c>
      <c r="J56" s="244">
        <f>'3 Statement Model'!I207</f>
        <v>0.23567325168162803</v>
      </c>
      <c r="K56" s="244">
        <f>'3 Statement Model'!J207</f>
        <v>0.23567325168162806</v>
      </c>
      <c r="L56" s="242"/>
      <c r="N56" s="3"/>
      <c r="O56" s="3"/>
      <c r="P56" s="3"/>
      <c r="Q56" s="3"/>
      <c r="R56" s="3"/>
      <c r="Y56" s="3"/>
      <c r="Z56" s="3"/>
      <c r="AA56" s="3"/>
    </row>
    <row r="57" spans="2:27" ht="15.75" customHeight="1">
      <c r="B57" s="167" t="s">
        <v>259</v>
      </c>
      <c r="C57" s="167">
        <f>C55*'3 Statement Model'!B14</f>
        <v>-174.94285714285715</v>
      </c>
      <c r="D57" s="167">
        <f>D55*'3 Statement Model'!C14</f>
        <v>-387.19545767377838</v>
      </c>
      <c r="E57" s="167">
        <f>E55*'3 Statement Model'!D14</f>
        <v>432.21227197346599</v>
      </c>
      <c r="F57" s="245">
        <f t="shared" ref="F57:K57" si="3">F55*$D34</f>
        <v>499.9900581219004</v>
      </c>
      <c r="G57" s="246">
        <f t="shared" si="3"/>
        <v>586.10153675612889</v>
      </c>
      <c r="H57" s="246">
        <f t="shared" ref="H57:K57" si="4">H55*$D34</f>
        <v>620.19084093611218</v>
      </c>
      <c r="I57" s="246">
        <f t="shared" si="4"/>
        <v>658.11443644108442</v>
      </c>
      <c r="J57" s="246">
        <f t="shared" si="4"/>
        <v>696.40456086061158</v>
      </c>
      <c r="K57" s="246">
        <f t="shared" si="4"/>
        <v>736.58036390047107</v>
      </c>
      <c r="L57" s="53"/>
      <c r="N57" s="3"/>
      <c r="O57" s="3"/>
      <c r="P57" s="3"/>
      <c r="Q57" s="3"/>
      <c r="R57" s="3"/>
      <c r="Y57" s="3"/>
      <c r="Z57" s="3"/>
      <c r="AA57" s="3"/>
    </row>
    <row r="58" spans="2:27" ht="15.75" customHeight="1">
      <c r="B58" s="235" t="s">
        <v>260</v>
      </c>
      <c r="C58" s="235">
        <f t="shared" ref="C58:K58" si="5">C55-C57</f>
        <v>2215.9428571428571</v>
      </c>
      <c r="D58" s="235">
        <f t="shared" si="5"/>
        <v>2510.1954576737785</v>
      </c>
      <c r="E58" s="235">
        <f t="shared" si="5"/>
        <v>1715.7877280265341</v>
      </c>
      <c r="F58" s="247">
        <f t="shared" si="5"/>
        <v>1549.0099418780997</v>
      </c>
      <c r="G58" s="248">
        <f t="shared" si="5"/>
        <v>1815.7903195025742</v>
      </c>
      <c r="H58" s="248">
        <f t="shared" ref="H58:K58" si="6">H55-H57</f>
        <v>1921.4017616277429</v>
      </c>
      <c r="I58" s="248">
        <f t="shared" si="6"/>
        <v>2038.8921507159266</v>
      </c>
      <c r="J58" s="248">
        <f t="shared" si="6"/>
        <v>2157.5180762481023</v>
      </c>
      <c r="K58" s="248">
        <f t="shared" si="6"/>
        <v>2281.9859878010679</v>
      </c>
      <c r="L58" s="53"/>
      <c r="N58" s="3"/>
      <c r="O58" s="3"/>
      <c r="P58" s="3"/>
      <c r="Q58" s="3"/>
      <c r="R58" s="3"/>
      <c r="Y58" s="3"/>
      <c r="Z58" s="3"/>
      <c r="AA58" s="3"/>
    </row>
    <row r="59" spans="2:27" ht="15.75" customHeight="1">
      <c r="B59" s="97" t="s">
        <v>261</v>
      </c>
      <c r="C59" s="97">
        <f>'3 Statement Model'!B261</f>
        <v>190</v>
      </c>
      <c r="D59" s="97">
        <f>'3 Statement Model'!C261</f>
        <v>191</v>
      </c>
      <c r="E59" s="97">
        <f>'3 Statement Model'!D261</f>
        <v>264</v>
      </c>
      <c r="F59" s="242">
        <f>'3 Statement Model'!E261</f>
        <v>301</v>
      </c>
      <c r="G59" s="249">
        <f>'3 Statement Model'!F261</f>
        <v>301.1855538659276</v>
      </c>
      <c r="H59" s="249">
        <f>'3 Statement Model'!G261</f>
        <v>299.43547424360258</v>
      </c>
      <c r="I59" s="249">
        <f>'3 Statement Model'!H261</f>
        <v>297.69556369693584</v>
      </c>
      <c r="J59" s="249">
        <f>'3 Statement Model'!I261</f>
        <v>295.96576313713041</v>
      </c>
      <c r="K59" s="249">
        <f>'3 Statement Model'!J261</f>
        <v>294.24601381873271</v>
      </c>
      <c r="L59" s="53"/>
      <c r="N59" s="97"/>
      <c r="O59" s="250"/>
      <c r="P59" s="251"/>
      <c r="Q59" s="3"/>
      <c r="R59" s="3"/>
      <c r="Y59" s="3"/>
      <c r="Z59" s="3"/>
      <c r="AA59" s="3"/>
    </row>
    <row r="60" spans="2:27" ht="15.75" customHeight="1">
      <c r="B60" s="97" t="s">
        <v>262</v>
      </c>
      <c r="C60" s="97">
        <f>'3 Statement Model'!B268</f>
        <v>-88</v>
      </c>
      <c r="D60" s="97">
        <f>'3 Statement Model'!C268</f>
        <v>-83</v>
      </c>
      <c r="E60" s="97">
        <f>'3 Statement Model'!D268</f>
        <v>-167</v>
      </c>
      <c r="F60" s="242">
        <f>'3 Statement Model'!E268</f>
        <v>-227</v>
      </c>
      <c r="G60" s="249">
        <f>'3 Statement Model'!F268</f>
        <v>-276.40900195694718</v>
      </c>
      <c r="H60" s="249">
        <f>'3 Statement Model'!G268</f>
        <v>-274.80288985912927</v>
      </c>
      <c r="I60" s="249">
        <f>'3 Statement Model'!H268</f>
        <v>-273.20611029408877</v>
      </c>
      <c r="J60" s="249">
        <f>'3 Statement Model'!I268</f>
        <v>-271.61860903387486</v>
      </c>
      <c r="K60" s="249">
        <f>'3 Statement Model'!J268</f>
        <v>-270.0403321656355</v>
      </c>
      <c r="L60" s="53"/>
      <c r="N60" s="97"/>
      <c r="O60" s="250"/>
      <c r="P60" s="35"/>
      <c r="Q60" s="3"/>
      <c r="R60" s="3"/>
      <c r="Y60" s="3"/>
      <c r="Z60" s="3"/>
      <c r="AA60" s="3"/>
    </row>
    <row r="61" spans="2:27" ht="15.75" customHeight="1">
      <c r="B61" s="252" t="s">
        <v>136</v>
      </c>
      <c r="C61" s="252">
        <f>'3 Statement Model'!B263</f>
        <v>35</v>
      </c>
      <c r="D61" s="252">
        <f>'3 Statement Model'!C263</f>
        <v>-159</v>
      </c>
      <c r="E61" s="252">
        <f>'3 Statement Model'!D263</f>
        <v>-30</v>
      </c>
      <c r="F61" s="253">
        <f>'3 Statement Model'!E263</f>
        <v>-74</v>
      </c>
      <c r="G61" s="254">
        <f>'3 Statement Model'!F263</f>
        <v>69.144527426886043</v>
      </c>
      <c r="H61" s="254">
        <f>'3 Statement Model'!G263</f>
        <v>54.099806498196358</v>
      </c>
      <c r="I61" s="254">
        <f>'3 Statement Model'!H263</f>
        <v>60.184835915177473</v>
      </c>
      <c r="J61" s="254">
        <f>'3 Statement Model'!I263</f>
        <v>60.766518170958079</v>
      </c>
      <c r="K61" s="254">
        <f>'3 Statement Model'!J263</f>
        <v>63.759094608984697</v>
      </c>
      <c r="L61" s="53"/>
      <c r="N61" s="97"/>
      <c r="O61" s="250"/>
      <c r="P61" s="35"/>
      <c r="Q61" s="3"/>
      <c r="R61" s="3"/>
      <c r="Y61" s="3"/>
      <c r="Z61" s="3"/>
      <c r="AA61" s="3"/>
    </row>
    <row r="62" spans="2:27" ht="15.75" customHeight="1">
      <c r="B62" s="235" t="s">
        <v>263</v>
      </c>
      <c r="C62" s="235">
        <f>C58+C59+C60-C61</f>
        <v>2282.9428571428571</v>
      </c>
      <c r="D62" s="235">
        <f t="shared" ref="D62:E62" si="7">D58+D59+D60+D61</f>
        <v>2459.1954576737785</v>
      </c>
      <c r="E62" s="235">
        <f t="shared" si="7"/>
        <v>1782.7877280265341</v>
      </c>
      <c r="F62" s="247">
        <f t="shared" ref="F62:K62" si="8">F58+F59+F60-F61</f>
        <v>1697.0099418780997</v>
      </c>
      <c r="G62" s="248">
        <f t="shared" si="8"/>
        <v>1771.4223439846685</v>
      </c>
      <c r="H62" s="248">
        <f t="shared" si="8"/>
        <v>1891.9345395140199</v>
      </c>
      <c r="I62" s="248">
        <f t="shared" si="8"/>
        <v>2003.1967682035963</v>
      </c>
      <c r="J62" s="248">
        <f t="shared" si="8"/>
        <v>2121.0987121804001</v>
      </c>
      <c r="K62" s="248">
        <f t="shared" si="8"/>
        <v>2242.4325748451802</v>
      </c>
      <c r="L62" s="53"/>
      <c r="N62" s="97"/>
      <c r="O62" s="250"/>
      <c r="P62" s="255"/>
      <c r="Q62" s="3"/>
      <c r="R62" s="3"/>
      <c r="Y62" s="3"/>
      <c r="Z62" s="3"/>
      <c r="AA62" s="3"/>
    </row>
    <row r="63" spans="2:27" ht="15.75" customHeight="1">
      <c r="B63" s="97" t="s">
        <v>264</v>
      </c>
      <c r="F63" s="86"/>
      <c r="G63" s="256">
        <f t="shared" ref="G63:K63" si="9">$D$35</f>
        <v>7.293528745306542E-2</v>
      </c>
      <c r="H63" s="256">
        <f t="shared" si="9"/>
        <v>7.293528745306542E-2</v>
      </c>
      <c r="I63" s="256">
        <f t="shared" si="9"/>
        <v>7.293528745306542E-2</v>
      </c>
      <c r="J63" s="256">
        <f t="shared" si="9"/>
        <v>7.293528745306542E-2</v>
      </c>
      <c r="K63" s="256">
        <f t="shared" si="9"/>
        <v>7.293528745306542E-2</v>
      </c>
      <c r="L63" s="53"/>
      <c r="N63" s="97"/>
      <c r="O63" s="250"/>
      <c r="P63" s="257"/>
      <c r="Q63" s="3"/>
      <c r="R63" s="3"/>
      <c r="Y63" s="3"/>
      <c r="Z63" s="3"/>
      <c r="AA63" s="3"/>
    </row>
    <row r="64" spans="2:27" ht="15.75" customHeight="1">
      <c r="B64" s="97" t="s">
        <v>265</v>
      </c>
      <c r="C64" s="97"/>
      <c r="D64" s="258"/>
      <c r="E64" s="242"/>
      <c r="F64" s="97"/>
      <c r="G64" s="259">
        <f>YEARFRAC(DATE(2026,3,7),DATE(2026,12,31),1)</f>
        <v>0.81917808219178079</v>
      </c>
      <c r="H64" s="259">
        <f t="shared" ref="H64:K64" si="10">G64+1</f>
        <v>1.8191780821917809</v>
      </c>
      <c r="I64" s="259">
        <f t="shared" si="10"/>
        <v>2.8191780821917809</v>
      </c>
      <c r="J64" s="259">
        <f t="shared" si="10"/>
        <v>3.8191780821917809</v>
      </c>
      <c r="K64" s="259">
        <f t="shared" si="10"/>
        <v>4.8191780821917813</v>
      </c>
      <c r="L64" s="97"/>
      <c r="N64" s="97"/>
      <c r="O64" s="250"/>
      <c r="P64" s="260"/>
      <c r="Q64" s="3"/>
      <c r="R64" s="3"/>
      <c r="Y64" s="3"/>
      <c r="Z64" s="3"/>
      <c r="AA64" s="3"/>
    </row>
    <row r="65" spans="2:27" ht="15.75" customHeight="1">
      <c r="B65" s="97" t="s">
        <v>266</v>
      </c>
      <c r="C65" s="97"/>
      <c r="D65" s="97"/>
      <c r="E65" s="53"/>
      <c r="F65" s="236"/>
      <c r="G65" s="261">
        <f t="shared" ref="G65:K65" si="11">G62/(1+$D$35)^G64</f>
        <v>1672.1566241191838</v>
      </c>
      <c r="H65" s="261">
        <f t="shared" si="11"/>
        <v>1664.5138461278978</v>
      </c>
      <c r="I65" s="261">
        <f t="shared" si="11"/>
        <v>1642.5983728375322</v>
      </c>
      <c r="J65" s="261">
        <f t="shared" si="11"/>
        <v>1621.0452157529871</v>
      </c>
      <c r="K65" s="261">
        <f t="shared" si="11"/>
        <v>1597.2765406720241</v>
      </c>
      <c r="L65" s="153"/>
      <c r="N65" s="97"/>
      <c r="O65" s="262"/>
      <c r="P65" s="262"/>
      <c r="Q65" s="3"/>
      <c r="R65" s="3"/>
      <c r="Y65" s="3"/>
      <c r="Z65" s="3"/>
      <c r="AA65" s="3"/>
    </row>
    <row r="66" spans="2:27" ht="15.75" customHeight="1">
      <c r="B66" s="235"/>
      <c r="C66" s="97"/>
      <c r="D66" s="258"/>
      <c r="E66" s="242"/>
      <c r="F66" s="242"/>
      <c r="G66" s="242"/>
      <c r="H66" s="242"/>
      <c r="I66" s="242"/>
      <c r="J66" s="242"/>
      <c r="K66" s="242"/>
      <c r="L66" s="153"/>
      <c r="N66" s="153"/>
      <c r="O66" s="153"/>
      <c r="P66" s="263"/>
      <c r="Q66" s="3"/>
      <c r="R66" s="3"/>
      <c r="Y66" s="3"/>
      <c r="Z66" s="3"/>
      <c r="AA66" s="3"/>
    </row>
    <row r="67" spans="2:27" ht="15.75" customHeight="1"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"/>
      <c r="N67" s="153"/>
      <c r="O67" s="153"/>
      <c r="P67" s="264"/>
      <c r="Q67" s="3"/>
      <c r="R67" s="482" t="s">
        <v>267</v>
      </c>
      <c r="S67" s="476"/>
      <c r="T67" s="476"/>
      <c r="U67" s="476"/>
      <c r="V67" s="476"/>
      <c r="W67" s="476"/>
      <c r="X67" s="477"/>
      <c r="Y67" s="3"/>
      <c r="Z67" s="3"/>
      <c r="AA67" s="3"/>
    </row>
    <row r="68" spans="2:27" ht="15.75" customHeight="1">
      <c r="B68" s="222" t="s">
        <v>268</v>
      </c>
      <c r="C68" s="226"/>
      <c r="D68" s="226"/>
      <c r="E68" s="226"/>
      <c r="F68" s="226"/>
      <c r="G68" s="226"/>
      <c r="H68" s="226"/>
      <c r="I68" s="226"/>
      <c r="J68" s="226"/>
      <c r="K68" s="3"/>
      <c r="N68" s="265" t="s">
        <v>269</v>
      </c>
      <c r="O68" s="266"/>
      <c r="P68" s="266"/>
      <c r="Q68" s="153"/>
      <c r="R68" s="483" t="s">
        <v>270</v>
      </c>
      <c r="S68" s="267">
        <f>D83</f>
        <v>70.021011082717735</v>
      </c>
      <c r="T68" s="268">
        <f t="shared" ref="T68:U68" si="12">U68-0.0025</f>
        <v>2.5000000000000001E-2</v>
      </c>
      <c r="U68" s="268">
        <f t="shared" si="12"/>
        <v>2.75E-2</v>
      </c>
      <c r="V68" s="268">
        <v>0.03</v>
      </c>
      <c r="W68" s="268">
        <f t="shared" ref="W68:X68" si="13">V68+0.0025</f>
        <v>3.2500000000000001E-2</v>
      </c>
      <c r="X68" s="268">
        <f t="shared" si="13"/>
        <v>3.5000000000000003E-2</v>
      </c>
      <c r="Y68" s="3"/>
      <c r="Z68" s="3"/>
      <c r="AA68" s="3"/>
    </row>
    <row r="69" spans="2:27" ht="15.75" customHeight="1">
      <c r="B69" s="30" t="s">
        <v>252</v>
      </c>
      <c r="C69" s="30"/>
      <c r="D69" s="30"/>
      <c r="E69" s="97"/>
      <c r="F69" s="30"/>
      <c r="G69" s="30"/>
      <c r="H69" s="30"/>
      <c r="I69" s="97"/>
      <c r="J69" s="95">
        <f>(K62*(1+D38))/(D35-D38)</f>
        <v>53795.041074672743</v>
      </c>
      <c r="K69" s="95"/>
      <c r="N69" s="97" t="s">
        <v>271</v>
      </c>
      <c r="O69" s="153"/>
      <c r="P69" s="242">
        <f>D42*D41</f>
        <v>33808.86</v>
      </c>
      <c r="Q69" s="176"/>
      <c r="R69" s="484"/>
      <c r="S69" s="269">
        <f t="shared" ref="S69:S70" si="14">S70-0.005</f>
        <v>6.2935287453065411E-2</v>
      </c>
      <c r="T69" s="270">
        <v>92.752981231823824</v>
      </c>
      <c r="U69" s="271">
        <v>100.3324738187092</v>
      </c>
      <c r="V69" s="272">
        <v>109.01262591001131</v>
      </c>
      <c r="W69" s="273">
        <v>119.05195719857757</v>
      </c>
      <c r="X69" s="274">
        <v>130.79682484841373</v>
      </c>
      <c r="Y69" s="3"/>
      <c r="Z69" s="3"/>
      <c r="AA69" s="3"/>
    </row>
    <row r="70" spans="2:27" ht="15.75" customHeight="1">
      <c r="B70" s="275" t="s">
        <v>272</v>
      </c>
      <c r="C70" s="275"/>
      <c r="D70" s="275"/>
      <c r="E70" s="252"/>
      <c r="F70" s="275"/>
      <c r="G70" s="275"/>
      <c r="H70" s="275"/>
      <c r="I70" s="252"/>
      <c r="J70" s="276">
        <f>J69/(1+D35)^K64</f>
        <v>38318.01146529238</v>
      </c>
      <c r="K70" s="95"/>
      <c r="N70" s="97" t="s">
        <v>273</v>
      </c>
      <c r="O70" s="153"/>
      <c r="P70" s="242">
        <f>'3 Statement Model'!E241+'3 Statement Model'!E243</f>
        <v>15679</v>
      </c>
      <c r="Q70" s="176"/>
      <c r="R70" s="484"/>
      <c r="S70" s="269">
        <f t="shared" si="14"/>
        <v>6.7935287453065415E-2</v>
      </c>
      <c r="T70" s="277">
        <v>78.741280936236606</v>
      </c>
      <c r="U70" s="278">
        <v>84.587990414320416</v>
      </c>
      <c r="V70" s="279">
        <v>91.17607357905483</v>
      </c>
      <c r="W70" s="280">
        <v>98.656087225010722</v>
      </c>
      <c r="X70" s="281">
        <v>107.22231449519177</v>
      </c>
      <c r="Y70" s="3"/>
      <c r="Z70" s="3"/>
      <c r="AA70" s="3"/>
    </row>
    <row r="71" spans="2:27" ht="15.75" customHeight="1">
      <c r="B71" s="58" t="s">
        <v>274</v>
      </c>
      <c r="C71" s="30"/>
      <c r="D71" s="30"/>
      <c r="E71" s="97"/>
      <c r="F71" s="30"/>
      <c r="G71" s="30"/>
      <c r="H71" s="30"/>
      <c r="I71" s="97"/>
      <c r="J71" s="235">
        <f>SUM(G65:K65,J70)</f>
        <v>46515.602064802006</v>
      </c>
      <c r="K71" s="235"/>
      <c r="N71" s="275" t="s">
        <v>275</v>
      </c>
      <c r="O71" s="266"/>
      <c r="P71" s="253">
        <f>'3 Statement Model'!E230</f>
        <v>1163</v>
      </c>
      <c r="Q71" s="178"/>
      <c r="R71" s="484"/>
      <c r="S71" s="269">
        <f>G30</f>
        <v>7.293528745306542E-2</v>
      </c>
      <c r="T71" s="282">
        <v>67.56475835307981</v>
      </c>
      <c r="U71" s="283">
        <v>72.198842172842461</v>
      </c>
      <c r="V71" s="284">
        <v>77.354411183334946</v>
      </c>
      <c r="W71" s="285">
        <v>83.124739653656093</v>
      </c>
      <c r="X71" s="273">
        <v>89.626756556122373</v>
      </c>
      <c r="Y71" s="3"/>
      <c r="Z71" s="3"/>
      <c r="AA71" s="3"/>
    </row>
    <row r="72" spans="2:27" ht="15.75" customHeight="1">
      <c r="B72" s="30" t="s">
        <v>276</v>
      </c>
      <c r="C72" s="30"/>
      <c r="D72" s="30"/>
      <c r="E72" s="97"/>
      <c r="F72" s="30"/>
      <c r="G72" s="30"/>
      <c r="H72" s="30"/>
      <c r="I72" s="97"/>
      <c r="J72" s="97">
        <f>P71</f>
        <v>1163</v>
      </c>
      <c r="K72" s="97"/>
      <c r="N72" s="58" t="s">
        <v>277</v>
      </c>
      <c r="O72" s="286"/>
      <c r="P72" s="247">
        <f>P69+P70-P71</f>
        <v>48324.86</v>
      </c>
      <c r="Q72" s="178"/>
      <c r="R72" s="484"/>
      <c r="S72" s="269">
        <f t="shared" ref="S72:S73" si="15">S71+0.005</f>
        <v>7.7935287453065424E-2</v>
      </c>
      <c r="T72" s="287">
        <v>58.442094245174594</v>
      </c>
      <c r="U72" s="288">
        <v>62.195855423475138</v>
      </c>
      <c r="V72" s="289">
        <v>66.329309097412192</v>
      </c>
      <c r="W72" s="290">
        <v>70.90313280589514</v>
      </c>
      <c r="X72" s="280">
        <v>75.991660482142066</v>
      </c>
      <c r="Y72" s="3"/>
      <c r="Z72" s="3"/>
      <c r="AA72" s="3"/>
    </row>
    <row r="73" spans="2:27" ht="15.75" customHeight="1">
      <c r="B73" s="275" t="s">
        <v>278</v>
      </c>
      <c r="C73" s="275"/>
      <c r="D73" s="275"/>
      <c r="E73" s="252"/>
      <c r="F73" s="275"/>
      <c r="G73" s="275"/>
      <c r="H73" s="275"/>
      <c r="I73" s="252"/>
      <c r="J73" s="252">
        <f>P70</f>
        <v>15679</v>
      </c>
      <c r="K73" s="97"/>
      <c r="L73" s="153"/>
      <c r="Q73" s="3"/>
      <c r="R73" s="485"/>
      <c r="S73" s="269">
        <f t="shared" si="15"/>
        <v>8.2935287453065429E-2</v>
      </c>
      <c r="T73" s="291">
        <v>50.854900327441477</v>
      </c>
      <c r="U73" s="292">
        <v>53.950326361053605</v>
      </c>
      <c r="V73" s="293">
        <v>57.330093318375908</v>
      </c>
      <c r="W73" s="294">
        <v>61.035265928957791</v>
      </c>
      <c r="X73" s="285">
        <v>65.115216307344511</v>
      </c>
      <c r="Y73" s="3"/>
      <c r="Z73" s="3"/>
      <c r="AA73" s="3"/>
    </row>
    <row r="74" spans="2:27" ht="15.75" customHeight="1">
      <c r="B74" s="58" t="s">
        <v>279</v>
      </c>
      <c r="C74" s="30"/>
      <c r="D74" s="30"/>
      <c r="E74" s="97"/>
      <c r="F74" s="30"/>
      <c r="G74" s="97"/>
      <c r="H74" s="97"/>
      <c r="I74" s="97"/>
      <c r="J74" s="235">
        <f>J71+J72-J73</f>
        <v>31999.602064802006</v>
      </c>
      <c r="K74" s="235"/>
      <c r="L74" s="153"/>
      <c r="N74" s="153"/>
      <c r="R74" s="30"/>
      <c r="S74" s="30"/>
      <c r="T74" s="30"/>
      <c r="U74" s="30"/>
      <c r="V74" s="30"/>
      <c r="W74" s="30"/>
      <c r="X74" s="30"/>
      <c r="Y74" s="3"/>
      <c r="Z74" s="3"/>
      <c r="AA74" s="3"/>
    </row>
    <row r="75" spans="2:27" ht="15.75" customHeight="1">
      <c r="B75" s="275" t="s">
        <v>280</v>
      </c>
      <c r="C75" s="275"/>
      <c r="D75" s="275"/>
      <c r="E75" s="252"/>
      <c r="F75" s="275"/>
      <c r="G75" s="252"/>
      <c r="H75" s="295"/>
      <c r="I75" s="252"/>
      <c r="J75" s="252">
        <f>D42</f>
        <v>457</v>
      </c>
      <c r="K75" s="97"/>
      <c r="L75" s="3"/>
      <c r="N75" s="3"/>
      <c r="R75" s="482" t="s">
        <v>267</v>
      </c>
      <c r="S75" s="476"/>
      <c r="T75" s="476"/>
      <c r="U75" s="476"/>
      <c r="V75" s="476"/>
      <c r="W75" s="476"/>
      <c r="X75" s="477"/>
      <c r="Y75" s="3"/>
      <c r="Z75" s="3"/>
      <c r="AA75" s="3"/>
    </row>
    <row r="76" spans="2:27" ht="15.75" customHeight="1">
      <c r="B76" s="58" t="s">
        <v>281</v>
      </c>
      <c r="C76" s="30"/>
      <c r="D76" s="30"/>
      <c r="E76" s="30"/>
      <c r="F76" s="30"/>
      <c r="G76" s="30"/>
      <c r="H76" s="30"/>
      <c r="I76" s="30"/>
      <c r="J76" s="296">
        <f>J74/J75</f>
        <v>70.021011082717735</v>
      </c>
      <c r="K76" s="296"/>
      <c r="L76" s="3"/>
      <c r="N76" s="153"/>
      <c r="P76" s="297"/>
      <c r="R76" s="483" t="s">
        <v>270</v>
      </c>
      <c r="S76" s="298"/>
      <c r="T76" s="299">
        <f t="shared" ref="T76:X76" si="16">T68</f>
        <v>2.5000000000000001E-2</v>
      </c>
      <c r="U76" s="299">
        <f t="shared" si="16"/>
        <v>2.75E-2</v>
      </c>
      <c r="V76" s="299">
        <f t="shared" si="16"/>
        <v>0.03</v>
      </c>
      <c r="W76" s="299">
        <f t="shared" si="16"/>
        <v>3.2500000000000001E-2</v>
      </c>
      <c r="X76" s="299">
        <f t="shared" si="16"/>
        <v>3.5000000000000003E-2</v>
      </c>
      <c r="Y76" s="3"/>
      <c r="Z76" s="3"/>
      <c r="AA76" s="3"/>
    </row>
    <row r="77" spans="2:27" ht="15.75" customHeight="1">
      <c r="D77" s="30"/>
      <c r="E77" s="30"/>
      <c r="F77" s="30"/>
      <c r="G77" s="30"/>
      <c r="H77" s="30"/>
      <c r="I77" s="30"/>
      <c r="J77" s="30"/>
      <c r="K77" s="30"/>
      <c r="L77" s="3"/>
      <c r="N77" s="153"/>
      <c r="R77" s="484"/>
      <c r="S77" s="300">
        <f t="shared" ref="S77:S81" si="17">S69</f>
        <v>6.2935287453065411E-2</v>
      </c>
      <c r="T77" s="301">
        <f t="shared" ref="T77:X77" si="18">(T69-$D$41)/$D$41</f>
        <v>0.25375751867834306</v>
      </c>
      <c r="U77" s="301">
        <f t="shared" si="18"/>
        <v>0.35621078424856989</v>
      </c>
      <c r="V77" s="301">
        <f t="shared" si="18"/>
        <v>0.47354184793202625</v>
      </c>
      <c r="W77" s="301">
        <f t="shared" si="18"/>
        <v>0.60924516353849101</v>
      </c>
      <c r="X77" s="301">
        <f t="shared" si="18"/>
        <v>0.76800249862684145</v>
      </c>
      <c r="Y77" s="3"/>
      <c r="Z77" s="3"/>
      <c r="AA77" s="3"/>
    </row>
    <row r="78" spans="2:27" ht="15.75" customHeight="1">
      <c r="B78" s="265" t="s">
        <v>282</v>
      </c>
      <c r="C78" s="266"/>
      <c r="D78" s="266"/>
      <c r="L78" s="3"/>
      <c r="N78" s="153"/>
      <c r="R78" s="484"/>
      <c r="S78" s="300">
        <f t="shared" si="17"/>
        <v>6.7935287453065415E-2</v>
      </c>
      <c r="T78" s="301">
        <f t="shared" ref="T78:X78" si="19">(T70-$D$41)/$D$41</f>
        <v>6.4359028605523144E-2</v>
      </c>
      <c r="U78" s="301">
        <f t="shared" si="19"/>
        <v>0.14338997586267113</v>
      </c>
      <c r="V78" s="301">
        <f t="shared" si="19"/>
        <v>0.23244219490476919</v>
      </c>
      <c r="W78" s="301">
        <f t="shared" si="19"/>
        <v>0.33355078703718188</v>
      </c>
      <c r="X78" s="301">
        <f t="shared" si="19"/>
        <v>0.44934190991067535</v>
      </c>
      <c r="Y78" s="3"/>
      <c r="Z78" s="3"/>
      <c r="AA78" s="3"/>
    </row>
    <row r="79" spans="2:27" ht="15.75" customHeight="1">
      <c r="B79" s="97" t="s">
        <v>203</v>
      </c>
      <c r="C79" s="153"/>
      <c r="D79" s="217">
        <f>D41</f>
        <v>73.98</v>
      </c>
      <c r="L79" s="153"/>
      <c r="N79" s="153"/>
      <c r="O79" s="153"/>
      <c r="P79" s="153"/>
      <c r="Q79" s="247"/>
      <c r="R79" s="484"/>
      <c r="S79" s="300">
        <f t="shared" si="17"/>
        <v>7.293528745306542E-2</v>
      </c>
      <c r="T79" s="301">
        <f t="shared" ref="T79:X79" si="20">(T71-$D$41)/$D$41</f>
        <v>-8.671589141552033E-2</v>
      </c>
      <c r="U79" s="301">
        <f t="shared" si="20"/>
        <v>-2.4076207450088438E-2</v>
      </c>
      <c r="V79" s="301">
        <f t="shared" si="20"/>
        <v>4.5612478823127085E-2</v>
      </c>
      <c r="W79" s="301">
        <f t="shared" si="20"/>
        <v>0.12361097125785467</v>
      </c>
      <c r="X79" s="301">
        <f t="shared" si="20"/>
        <v>0.21149981827686359</v>
      </c>
      <c r="Y79" s="3"/>
      <c r="Z79" s="3"/>
      <c r="AA79" s="3"/>
    </row>
    <row r="80" spans="2:27" ht="15.75" customHeight="1">
      <c r="B80" s="97" t="s">
        <v>283</v>
      </c>
      <c r="C80" s="153"/>
      <c r="D80" s="177">
        <f>D83</f>
        <v>70.021011082717735</v>
      </c>
      <c r="L80" s="153"/>
      <c r="N80" s="153"/>
      <c r="O80" s="153"/>
      <c r="P80" s="153"/>
      <c r="Q80" s="247"/>
      <c r="R80" s="484"/>
      <c r="S80" s="300">
        <f t="shared" si="17"/>
        <v>7.7935287453065424E-2</v>
      </c>
      <c r="T80" s="301">
        <f t="shared" ref="T80:X80" si="21">(T72-$D$41)/$D$41</f>
        <v>-0.21002846383921883</v>
      </c>
      <c r="U80" s="301">
        <f t="shared" si="21"/>
        <v>-0.15928824785786519</v>
      </c>
      <c r="V80" s="301">
        <f t="shared" si="21"/>
        <v>-0.10341566507958652</v>
      </c>
      <c r="W80" s="301">
        <f t="shared" si="21"/>
        <v>-4.159052708981973E-2</v>
      </c>
      <c r="X80" s="301">
        <f t="shared" si="21"/>
        <v>2.719195028578078E-2</v>
      </c>
      <c r="Y80" s="3"/>
      <c r="Z80" s="3"/>
      <c r="AA80" s="3"/>
    </row>
    <row r="81" spans="2:27" ht="15.75" customHeight="1">
      <c r="B81" s="97" t="s">
        <v>284</v>
      </c>
      <c r="C81" s="153"/>
      <c r="D81" s="302">
        <f>D80/D79-1</f>
        <v>-5.3514313561533799E-2</v>
      </c>
      <c r="L81" s="153"/>
      <c r="N81" s="153"/>
      <c r="O81" s="153"/>
      <c r="P81" s="153"/>
      <c r="Q81" s="247"/>
      <c r="R81" s="485"/>
      <c r="S81" s="300">
        <f t="shared" si="17"/>
        <v>8.2935287453065429E-2</v>
      </c>
      <c r="T81" s="301">
        <f t="shared" ref="T81:X81" si="22">(T73-$D$41)/$D$41</f>
        <v>-0.31258582958311065</v>
      </c>
      <c r="U81" s="301">
        <f t="shared" si="22"/>
        <v>-0.27074443956402267</v>
      </c>
      <c r="V81" s="301">
        <f t="shared" si="22"/>
        <v>-0.22505956585055548</v>
      </c>
      <c r="W81" s="301">
        <f t="shared" si="22"/>
        <v>-0.17497612964371739</v>
      </c>
      <c r="X81" s="301">
        <f t="shared" si="22"/>
        <v>-0.11982675983584067</v>
      </c>
      <c r="Y81" s="3"/>
      <c r="Z81" s="3"/>
      <c r="AA81" s="3"/>
    </row>
    <row r="82" spans="2:27" ht="15.75" customHeight="1">
      <c r="B82" s="97"/>
      <c r="C82" s="153"/>
      <c r="D82" s="258"/>
      <c r="L82" s="153"/>
      <c r="N82" s="153"/>
      <c r="O82" s="153"/>
      <c r="P82" s="153"/>
      <c r="Q82" s="247"/>
      <c r="R82" s="30"/>
      <c r="S82" s="30"/>
      <c r="T82" s="30"/>
      <c r="U82" s="30"/>
      <c r="V82" s="30"/>
      <c r="W82" s="30"/>
      <c r="X82" s="30"/>
      <c r="Y82" s="3"/>
      <c r="Z82" s="3"/>
      <c r="AA82" s="3"/>
    </row>
    <row r="83" spans="2:27" ht="15.75" customHeight="1">
      <c r="B83" s="235" t="s">
        <v>285</v>
      </c>
      <c r="C83" s="153"/>
      <c r="D83" s="303">
        <f>J74/J75</f>
        <v>70.021011082717735</v>
      </c>
      <c r="L83" s="153"/>
      <c r="N83" s="153"/>
      <c r="O83" s="153"/>
      <c r="P83" s="153"/>
      <c r="Q83" s="247"/>
      <c r="R83" s="482" t="s">
        <v>237</v>
      </c>
      <c r="S83" s="476"/>
      <c r="T83" s="476"/>
      <c r="U83" s="476"/>
      <c r="V83" s="476"/>
      <c r="W83" s="476"/>
      <c r="X83" s="477"/>
      <c r="Y83" s="3"/>
      <c r="Z83" s="3"/>
      <c r="AA83" s="3"/>
    </row>
    <row r="84" spans="2:27" ht="15.75" customHeight="1">
      <c r="R84" s="483" t="s">
        <v>270</v>
      </c>
      <c r="S84" s="267">
        <f>D101</f>
        <v>68.789621788741826</v>
      </c>
      <c r="T84" s="304">
        <f t="shared" ref="T84:U84" si="23">U84-0.5</f>
        <v>15</v>
      </c>
      <c r="U84" s="304">
        <f t="shared" si="23"/>
        <v>15.5</v>
      </c>
      <c r="V84" s="304">
        <v>16</v>
      </c>
      <c r="W84" s="304">
        <f t="shared" ref="W84:X84" si="24">V84+0.5</f>
        <v>16.5</v>
      </c>
      <c r="X84" s="304">
        <f t="shared" si="24"/>
        <v>17</v>
      </c>
    </row>
    <row r="85" spans="2:27" ht="15.75" customHeight="1">
      <c r="R85" s="484"/>
      <c r="S85" s="269">
        <f t="shared" ref="S85:S86" si="25">S86-0.005</f>
        <v>6.2935287453065411E-2</v>
      </c>
      <c r="T85" s="270">
        <v>71.562674247254279</v>
      </c>
      <c r="U85" s="271">
        <v>74.450371858046026</v>
      </c>
      <c r="V85" s="272">
        <v>77.338069468837773</v>
      </c>
      <c r="W85" s="273">
        <v>80.225767079629534</v>
      </c>
      <c r="X85" s="274">
        <v>83.113464690421281</v>
      </c>
    </row>
    <row r="86" spans="2:27" ht="15.75" customHeight="1">
      <c r="B86" s="222" t="s">
        <v>286</v>
      </c>
      <c r="C86" s="226"/>
      <c r="D86" s="226"/>
      <c r="E86" s="226"/>
      <c r="F86" s="226"/>
      <c r="G86" s="226"/>
      <c r="H86" s="226"/>
      <c r="I86" s="226"/>
      <c r="J86" s="226"/>
      <c r="K86" s="3"/>
      <c r="R86" s="484"/>
      <c r="S86" s="269">
        <f t="shared" si="25"/>
        <v>6.7935287453065415E-2</v>
      </c>
      <c r="T86" s="277">
        <v>69.84502910177963</v>
      </c>
      <c r="U86" s="278">
        <v>72.681502517298952</v>
      </c>
      <c r="V86" s="279">
        <v>75.517975932818288</v>
      </c>
      <c r="W86" s="280">
        <v>78.35444934833761</v>
      </c>
      <c r="X86" s="281">
        <v>81.190922763856932</v>
      </c>
    </row>
    <row r="87" spans="2:27" ht="15.75" customHeight="1">
      <c r="B87" s="30" t="s">
        <v>252</v>
      </c>
      <c r="C87" s="30"/>
      <c r="D87" s="30"/>
      <c r="E87" s="97"/>
      <c r="F87" s="30"/>
      <c r="G87" s="30"/>
      <c r="H87" s="30"/>
      <c r="I87" s="97"/>
      <c r="J87" s="95">
        <f>K53*D39</f>
        <v>53004.997848324347</v>
      </c>
      <c r="K87" s="95"/>
      <c r="R87" s="484"/>
      <c r="S87" s="269">
        <f>G30</f>
        <v>7.293528745306542E-2</v>
      </c>
      <c r="T87" s="282">
        <v>68.164843755279023</v>
      </c>
      <c r="U87" s="283">
        <v>70.951234241796314</v>
      </c>
      <c r="V87" s="284">
        <v>73.737624728313605</v>
      </c>
      <c r="W87" s="285">
        <v>76.524015214830897</v>
      </c>
      <c r="X87" s="273">
        <v>79.310405701348188</v>
      </c>
    </row>
    <row r="88" spans="2:27" ht="15.75" customHeight="1">
      <c r="B88" s="275" t="s">
        <v>272</v>
      </c>
      <c r="C88" s="275"/>
      <c r="D88" s="275"/>
      <c r="E88" s="252"/>
      <c r="F88" s="275"/>
      <c r="G88" s="275"/>
      <c r="H88" s="275"/>
      <c r="I88" s="252"/>
      <c r="J88" s="276">
        <f>J87/(1+D35)^K64</f>
        <v>37755.26655794539</v>
      </c>
      <c r="K88" s="95"/>
      <c r="R88" s="484"/>
      <c r="S88" s="269">
        <f t="shared" ref="S88:S89" si="26">S87+0.005</f>
        <v>7.7935287453065424E-2</v>
      </c>
      <c r="T88" s="287">
        <v>66.521125698215556</v>
      </c>
      <c r="U88" s="288">
        <v>69.258543959974787</v>
      </c>
      <c r="V88" s="289">
        <v>71.995962221734018</v>
      </c>
      <c r="W88" s="290">
        <v>74.733380483493278</v>
      </c>
      <c r="X88" s="280">
        <v>77.470798745252509</v>
      </c>
    </row>
    <row r="89" spans="2:27" ht="15.75" customHeight="1">
      <c r="B89" s="58" t="s">
        <v>274</v>
      </c>
      <c r="C89" s="30"/>
      <c r="D89" s="30"/>
      <c r="E89" s="97"/>
      <c r="F89" s="30"/>
      <c r="G89" s="30"/>
      <c r="H89" s="30"/>
      <c r="I89" s="97"/>
      <c r="J89" s="235">
        <f>SUM(G65:K65,J88)</f>
        <v>45952.857157455015</v>
      </c>
      <c r="K89" s="235"/>
      <c r="R89" s="485"/>
      <c r="S89" s="269">
        <f t="shared" si="26"/>
        <v>8.2935287453065429E-2</v>
      </c>
      <c r="T89" s="291">
        <v>64.912913226327333</v>
      </c>
      <c r="U89" s="292">
        <v>67.60244036021237</v>
      </c>
      <c r="V89" s="293">
        <v>70.291967494097406</v>
      </c>
      <c r="W89" s="294">
        <v>72.981494627982457</v>
      </c>
      <c r="X89" s="285">
        <v>75.671021761867493</v>
      </c>
    </row>
    <row r="90" spans="2:27" ht="15.75" customHeight="1">
      <c r="B90" s="30" t="s">
        <v>276</v>
      </c>
      <c r="C90" s="30"/>
      <c r="D90" s="30"/>
      <c r="E90" s="97"/>
      <c r="F90" s="30"/>
      <c r="G90" s="30"/>
      <c r="H90" s="30"/>
      <c r="I90" s="97"/>
      <c r="J90" s="97">
        <f>P71</f>
        <v>1163</v>
      </c>
      <c r="K90" s="97"/>
      <c r="R90" s="30"/>
      <c r="S90" s="30"/>
      <c r="T90" s="30"/>
      <c r="U90" s="30"/>
      <c r="V90" s="30"/>
      <c r="W90" s="30"/>
      <c r="X90" s="30"/>
    </row>
    <row r="91" spans="2:27" ht="15.75" customHeight="1">
      <c r="B91" s="275" t="s">
        <v>278</v>
      </c>
      <c r="C91" s="275"/>
      <c r="D91" s="275"/>
      <c r="E91" s="252"/>
      <c r="F91" s="275"/>
      <c r="G91" s="275"/>
      <c r="H91" s="275"/>
      <c r="I91" s="252"/>
      <c r="J91" s="252">
        <f>P70</f>
        <v>15679</v>
      </c>
      <c r="K91" s="97"/>
      <c r="R91" s="486" t="s">
        <v>270</v>
      </c>
      <c r="S91" s="488" t="s">
        <v>237</v>
      </c>
      <c r="T91" s="489"/>
      <c r="U91" s="489"/>
      <c r="V91" s="489"/>
      <c r="W91" s="489"/>
      <c r="X91" s="490"/>
    </row>
    <row r="92" spans="2:27" ht="15.75" customHeight="1">
      <c r="B92" s="58" t="s">
        <v>279</v>
      </c>
      <c r="C92" s="30"/>
      <c r="D92" s="30"/>
      <c r="E92" s="97"/>
      <c r="F92" s="30"/>
      <c r="G92" s="97"/>
      <c r="H92" s="97"/>
      <c r="I92" s="97"/>
      <c r="J92" s="235">
        <f>J89+J90-J91</f>
        <v>31436.857157455015</v>
      </c>
      <c r="K92" s="235"/>
      <c r="R92" s="487"/>
      <c r="S92" s="305"/>
      <c r="T92" s="306">
        <f t="shared" ref="T92:X92" si="27">T84</f>
        <v>15</v>
      </c>
      <c r="U92" s="306">
        <f t="shared" si="27"/>
        <v>15.5</v>
      </c>
      <c r="V92" s="306">
        <f t="shared" si="27"/>
        <v>16</v>
      </c>
      <c r="W92" s="306">
        <f t="shared" si="27"/>
        <v>16.5</v>
      </c>
      <c r="X92" s="306">
        <f t="shared" si="27"/>
        <v>17</v>
      </c>
    </row>
    <row r="93" spans="2:27" ht="15.75" customHeight="1">
      <c r="B93" s="275" t="s">
        <v>280</v>
      </c>
      <c r="C93" s="275"/>
      <c r="D93" s="275"/>
      <c r="E93" s="252"/>
      <c r="F93" s="275"/>
      <c r="G93" s="252"/>
      <c r="H93" s="295"/>
      <c r="I93" s="252"/>
      <c r="J93" s="252">
        <f>D42</f>
        <v>457</v>
      </c>
      <c r="K93" s="97"/>
      <c r="R93" s="487"/>
      <c r="S93" s="307">
        <f t="shared" ref="S93:S97" si="28">S85</f>
        <v>6.2935287453065411E-2</v>
      </c>
      <c r="T93" s="308">
        <f t="shared" ref="T93:X93" si="29">(T85-$D$41)/$D$41</f>
        <v>-3.2675395414243379E-2</v>
      </c>
      <c r="U93" s="308">
        <f t="shared" si="29"/>
        <v>6.3580948640987005E-3</v>
      </c>
      <c r="V93" s="308">
        <f t="shared" si="29"/>
        <v>4.539158514244078E-2</v>
      </c>
      <c r="W93" s="308">
        <f t="shared" si="29"/>
        <v>8.4425075420783049E-2</v>
      </c>
      <c r="X93" s="308">
        <f t="shared" si="29"/>
        <v>0.12345856569912513</v>
      </c>
    </row>
    <row r="94" spans="2:27" ht="15.75" customHeight="1">
      <c r="B94" s="58" t="s">
        <v>281</v>
      </c>
      <c r="C94" s="30"/>
      <c r="D94" s="30"/>
      <c r="E94" s="30"/>
      <c r="F94" s="30"/>
      <c r="G94" s="30"/>
      <c r="H94" s="30"/>
      <c r="I94" s="30"/>
      <c r="J94" s="296">
        <f>J92/J93</f>
        <v>68.789621788741826</v>
      </c>
      <c r="K94" s="296"/>
      <c r="R94" s="487"/>
      <c r="S94" s="307">
        <f t="shared" si="28"/>
        <v>6.7935287453065415E-2</v>
      </c>
      <c r="T94" s="308">
        <f t="shared" ref="T94:X94" si="30">(T86-$D$41)/$D$41</f>
        <v>-5.5893091351992073E-2</v>
      </c>
      <c r="U94" s="308">
        <f t="shared" si="30"/>
        <v>-1.7552007065437303E-2</v>
      </c>
      <c r="V94" s="308">
        <f t="shared" si="30"/>
        <v>2.0789077221117655E-2</v>
      </c>
      <c r="W94" s="308">
        <f t="shared" si="30"/>
        <v>5.9130161507672425E-2</v>
      </c>
      <c r="X94" s="308">
        <f t="shared" si="30"/>
        <v>9.7471245794227196E-2</v>
      </c>
    </row>
    <row r="95" spans="2:27" ht="15.75" customHeight="1">
      <c r="R95" s="487"/>
      <c r="S95" s="307">
        <f t="shared" si="28"/>
        <v>7.293528745306542E-2</v>
      </c>
      <c r="T95" s="308">
        <f t="shared" ref="T95:X95" si="31">(T87-$D$41)/$D$41</f>
        <v>-7.8604436938645328E-2</v>
      </c>
      <c r="U95" s="308">
        <f t="shared" si="31"/>
        <v>-4.0940331957335631E-2</v>
      </c>
      <c r="V95" s="308">
        <f t="shared" si="31"/>
        <v>-3.2762269760259356E-3</v>
      </c>
      <c r="W95" s="308">
        <f t="shared" si="31"/>
        <v>3.4387878005283756E-2</v>
      </c>
      <c r="X95" s="308">
        <f t="shared" si="31"/>
        <v>7.2051982986593446E-2</v>
      </c>
    </row>
    <row r="96" spans="2:27" ht="15.75" customHeight="1">
      <c r="B96" s="265" t="s">
        <v>282</v>
      </c>
      <c r="C96" s="266"/>
      <c r="D96" s="266"/>
      <c r="R96" s="487"/>
      <c r="S96" s="307">
        <f t="shared" si="28"/>
        <v>7.7935287453065424E-2</v>
      </c>
      <c r="T96" s="308">
        <f t="shared" ref="T96:X96" si="32">(T88-$D$41)/$D$41</f>
        <v>-0.10082284809116582</v>
      </c>
      <c r="U96" s="308">
        <f t="shared" si="32"/>
        <v>-6.3820708840567938E-2</v>
      </c>
      <c r="V96" s="308">
        <f t="shared" si="32"/>
        <v>-2.6818569589970066E-2</v>
      </c>
      <c r="W96" s="308">
        <f t="shared" si="32"/>
        <v>1.0183569660628193E-2</v>
      </c>
      <c r="X96" s="308">
        <f t="shared" si="32"/>
        <v>4.7185708911226074E-2</v>
      </c>
    </row>
    <row r="97" spans="2:24" ht="15.75" customHeight="1">
      <c r="B97" s="97" t="s">
        <v>203</v>
      </c>
      <c r="C97" s="153"/>
      <c r="D97" s="217">
        <f>D41</f>
        <v>73.98</v>
      </c>
      <c r="R97" s="474"/>
      <c r="S97" s="307">
        <f t="shared" si="28"/>
        <v>8.2935287453065429E-2</v>
      </c>
      <c r="T97" s="308">
        <f t="shared" ref="T97:X97" si="33">(T89-$D$41)/$D$41</f>
        <v>-0.12256132432647567</v>
      </c>
      <c r="U97" s="308">
        <f t="shared" si="33"/>
        <v>-8.6206537439681458E-2</v>
      </c>
      <c r="V97" s="308">
        <f t="shared" si="33"/>
        <v>-4.9851750552887236E-2</v>
      </c>
      <c r="W97" s="308">
        <f t="shared" si="33"/>
        <v>-1.3496963666092824E-2</v>
      </c>
      <c r="X97" s="308">
        <f t="shared" si="33"/>
        <v>2.2857823220701394E-2</v>
      </c>
    </row>
    <row r="98" spans="2:24" ht="15.75" customHeight="1">
      <c r="B98" s="97" t="s">
        <v>283</v>
      </c>
      <c r="C98" s="153"/>
      <c r="D98" s="177">
        <f>D101</f>
        <v>68.789621788741826</v>
      </c>
    </row>
    <row r="99" spans="2:24" ht="15.75" customHeight="1">
      <c r="B99" s="97" t="s">
        <v>284</v>
      </c>
      <c r="C99" s="153"/>
      <c r="D99" s="302">
        <f>D98/D97-1</f>
        <v>-7.0159208046204125E-2</v>
      </c>
    </row>
    <row r="100" spans="2:24" ht="15.75" customHeight="1">
      <c r="B100" s="97"/>
      <c r="C100" s="153"/>
      <c r="D100" s="258"/>
    </row>
    <row r="101" spans="2:24" ht="15.75" customHeight="1">
      <c r="B101" s="235" t="s">
        <v>285</v>
      </c>
      <c r="C101" s="153"/>
      <c r="D101" s="303">
        <f>J92/J93</f>
        <v>68.789621788741826</v>
      </c>
    </row>
    <row r="102" spans="2:24" ht="15.75" customHeight="1"/>
    <row r="103" spans="2:24" ht="15.75" customHeight="1"/>
    <row r="104" spans="2:24" ht="15.75" customHeight="1"/>
    <row r="105" spans="2:24" ht="15.75" customHeight="1"/>
    <row r="106" spans="2:24" ht="15.75" customHeight="1"/>
    <row r="107" spans="2:24" ht="15.75" customHeight="1"/>
    <row r="108" spans="2:24" ht="15.75" customHeight="1"/>
    <row r="109" spans="2:24" ht="15.75" customHeight="1"/>
    <row r="110" spans="2:24" ht="15.75" customHeight="1"/>
    <row r="111" spans="2:24" ht="15.75" customHeight="1"/>
    <row r="112" spans="2:24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</sheetData>
  <mergeCells count="8">
    <mergeCell ref="R84:R89"/>
    <mergeCell ref="R91:R97"/>
    <mergeCell ref="S91:X91"/>
    <mergeCell ref="R67:X67"/>
    <mergeCell ref="R68:R73"/>
    <mergeCell ref="R75:X75"/>
    <mergeCell ref="R76:R81"/>
    <mergeCell ref="R83:X83"/>
  </mergeCells>
  <conditionalFormatting sqref="T69:X73">
    <cfRule type="colorScale" priority="1">
      <colorScale>
        <cfvo type="min"/>
        <cfvo type="max"/>
        <color rgb="FFFCFCFF"/>
        <color rgb="FF63BE7B"/>
      </colorScale>
    </cfRule>
  </conditionalFormatting>
  <conditionalFormatting sqref="T77:X81">
    <cfRule type="colorScale" priority="2">
      <colorScale>
        <cfvo type="min"/>
        <cfvo type="max"/>
        <color rgb="FFFCFCFF"/>
        <color rgb="FF63BE7B"/>
      </colorScale>
    </cfRule>
  </conditionalFormatting>
  <conditionalFormatting sqref="T85:X89">
    <cfRule type="colorScale" priority="3">
      <colorScale>
        <cfvo type="min"/>
        <cfvo type="max"/>
        <color rgb="FFFCFCFF"/>
        <color rgb="FF63BE7B"/>
      </colorScale>
    </cfRule>
  </conditionalFormatting>
  <conditionalFormatting sqref="T93:X97">
    <cfRule type="colorScale" priority="4">
      <colorScale>
        <cfvo type="min"/>
        <cfvo type="max"/>
        <color rgb="FFFCFCFF"/>
        <color rgb="FF63BE7B"/>
      </colorScale>
    </cfRule>
  </conditionalFormatting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B2:K1000"/>
  <sheetViews>
    <sheetView showGridLines="0" workbookViewId="0"/>
  </sheetViews>
  <sheetFormatPr defaultColWidth="12.6328125" defaultRowHeight="15" customHeight="1"/>
  <cols>
    <col min="1" max="1" width="12.453125" customWidth="1"/>
    <col min="2" max="2" width="30.453125" customWidth="1"/>
    <col min="3" max="3" width="12.453125" customWidth="1"/>
    <col min="4" max="6" width="13.08984375" customWidth="1"/>
    <col min="7" max="8" width="12.453125" customWidth="1"/>
    <col min="9" max="9" width="14.26953125" customWidth="1"/>
    <col min="10" max="26" width="12.453125" customWidth="1"/>
  </cols>
  <sheetData>
    <row r="2" spans="2:8" ht="15" customHeight="1">
      <c r="B2" s="309" t="s">
        <v>287</v>
      </c>
      <c r="C2" s="310"/>
      <c r="D2" s="310"/>
      <c r="E2" s="310"/>
      <c r="F2" s="310"/>
      <c r="G2" s="310"/>
      <c r="H2" s="311"/>
    </row>
    <row r="3" spans="2:8" ht="15" customHeight="1">
      <c r="B3" s="312" t="s">
        <v>288</v>
      </c>
      <c r="C3" s="313"/>
      <c r="D3" s="314" t="s">
        <v>289</v>
      </c>
      <c r="E3" s="314" t="s">
        <v>290</v>
      </c>
      <c r="F3" s="314" t="s">
        <v>291</v>
      </c>
      <c r="G3" s="314" t="s">
        <v>292</v>
      </c>
      <c r="H3" s="315" t="s">
        <v>293</v>
      </c>
    </row>
    <row r="4" spans="2:8" ht="15" customHeight="1">
      <c r="B4" s="316" t="s">
        <v>294</v>
      </c>
      <c r="C4" s="53"/>
      <c r="D4" s="62">
        <f>'WACC &amp; DCF'!U72</f>
        <v>62.195855423475138</v>
      </c>
      <c r="E4" s="62">
        <f t="shared" ref="E4:E7" si="0">F4-D4</f>
        <v>36.460231801535585</v>
      </c>
      <c r="F4" s="62">
        <f>'WACC &amp; DCF'!W70</f>
        <v>98.656087225010722</v>
      </c>
      <c r="G4" s="317">
        <f>'WACC &amp; DCF'!D83</f>
        <v>70.021011082717735</v>
      </c>
      <c r="H4" s="318">
        <v>0.4</v>
      </c>
    </row>
    <row r="5" spans="2:8" ht="15" customHeight="1">
      <c r="B5" s="316" t="s">
        <v>295</v>
      </c>
      <c r="C5" s="53"/>
      <c r="D5" s="62">
        <f>'WACC &amp; DCF'!U88</f>
        <v>69.258543959974787</v>
      </c>
      <c r="E5" s="62">
        <f t="shared" si="0"/>
        <v>9.0959053883628229</v>
      </c>
      <c r="F5" s="62">
        <f>'WACC &amp; DCF'!W86</f>
        <v>78.35444934833761</v>
      </c>
      <c r="G5" s="317">
        <f>'WACC &amp; DCF'!D101</f>
        <v>68.789621788741826</v>
      </c>
      <c r="H5" s="318">
        <v>0.4</v>
      </c>
    </row>
    <row r="6" spans="2:8" ht="15" customHeight="1">
      <c r="B6" s="316" t="s">
        <v>296</v>
      </c>
      <c r="C6" s="53"/>
      <c r="D6" s="62">
        <v>75.510000000000005</v>
      </c>
      <c r="E6" s="62">
        <f t="shared" si="0"/>
        <v>-5.8836281432099469</v>
      </c>
      <c r="F6" s="62">
        <f>Comps!C24</f>
        <v>69.626371856790058</v>
      </c>
      <c r="G6" s="317">
        <f>F6</f>
        <v>69.626371856790058</v>
      </c>
      <c r="H6" s="318">
        <v>0.2</v>
      </c>
    </row>
    <row r="7" spans="2:8" ht="15" customHeight="1">
      <c r="B7" s="319" t="s">
        <v>297</v>
      </c>
      <c r="C7" s="11"/>
      <c r="D7" s="63">
        <v>58.71</v>
      </c>
      <c r="E7" s="63">
        <f t="shared" si="0"/>
        <v>14.990000000000002</v>
      </c>
      <c r="F7" s="63">
        <v>73.7</v>
      </c>
      <c r="G7" s="320"/>
      <c r="H7" s="321"/>
    </row>
    <row r="8" spans="2:8" ht="15" hidden="1" customHeight="1">
      <c r="B8" s="322"/>
      <c r="C8" s="313"/>
      <c r="D8" s="313"/>
      <c r="E8" s="313"/>
      <c r="F8" s="313"/>
      <c r="G8" s="313"/>
      <c r="H8" s="323"/>
    </row>
    <row r="9" spans="2:8" ht="15" hidden="1" customHeight="1">
      <c r="B9" s="324" t="s">
        <v>298</v>
      </c>
      <c r="C9" s="313"/>
      <c r="D9" s="325">
        <f>D4</f>
        <v>62.195855423475138</v>
      </c>
      <c r="E9" s="325"/>
      <c r="F9" s="313"/>
      <c r="G9" s="313"/>
      <c r="H9" s="326"/>
    </row>
    <row r="10" spans="2:8" ht="15" hidden="1" customHeight="1">
      <c r="B10" s="324" t="s">
        <v>299</v>
      </c>
      <c r="C10" s="313"/>
      <c r="D10" s="327">
        <f>(D9-H15)/H15</f>
        <v>-0.15928824785786519</v>
      </c>
      <c r="E10" s="327"/>
      <c r="F10" s="313"/>
      <c r="G10" s="313"/>
      <c r="H10" s="318"/>
    </row>
    <row r="11" spans="2:8" ht="15" hidden="1" customHeight="1">
      <c r="B11" s="324" t="s">
        <v>300</v>
      </c>
      <c r="C11" s="313"/>
      <c r="D11" s="325">
        <f>F4</f>
        <v>98.656087225010722</v>
      </c>
      <c r="E11" s="325"/>
      <c r="F11" s="313"/>
      <c r="G11" s="313"/>
      <c r="H11" s="326"/>
    </row>
    <row r="12" spans="2:8" ht="15" hidden="1" customHeight="1">
      <c r="B12" s="324" t="s">
        <v>301</v>
      </c>
      <c r="C12" s="313"/>
      <c r="D12" s="327">
        <f>(D11-H15)/H15</f>
        <v>0.33355078703718188</v>
      </c>
      <c r="E12" s="327"/>
      <c r="F12" s="313"/>
      <c r="G12" s="313"/>
      <c r="H12" s="318"/>
    </row>
    <row r="13" spans="2:8" ht="15" hidden="1" customHeight="1">
      <c r="B13" s="328"/>
      <c r="C13" s="329"/>
      <c r="D13" s="329"/>
      <c r="E13" s="329"/>
      <c r="F13" s="329"/>
      <c r="G13" s="329"/>
      <c r="H13" s="330"/>
    </row>
    <row r="14" spans="2:8" ht="15" customHeight="1">
      <c r="B14" s="331" t="s">
        <v>283</v>
      </c>
      <c r="C14" s="332"/>
      <c r="D14" s="332"/>
      <c r="E14" s="332"/>
      <c r="F14" s="332"/>
      <c r="G14" s="332"/>
      <c r="H14" s="333">
        <f>(G4*H4)+(G5*H5)+(G6*H6)</f>
        <v>69.449527519941839</v>
      </c>
    </row>
    <row r="15" spans="2:8" ht="15" customHeight="1">
      <c r="B15" s="334" t="s">
        <v>302</v>
      </c>
      <c r="C15" s="335"/>
      <c r="D15" s="335"/>
      <c r="E15" s="335"/>
      <c r="F15" s="335"/>
      <c r="G15" s="335"/>
      <c r="H15" s="336">
        <f>'WACC &amp; DCF'!D41</f>
        <v>73.98</v>
      </c>
    </row>
    <row r="16" spans="2:8" ht="15" customHeight="1">
      <c r="B16" s="53"/>
      <c r="C16" s="53"/>
      <c r="D16" s="53"/>
      <c r="E16" s="53"/>
      <c r="F16" s="53"/>
      <c r="G16" s="53"/>
      <c r="H16" s="53"/>
    </row>
    <row r="17" spans="2:11" ht="15" customHeight="1">
      <c r="B17" s="337" t="s">
        <v>303</v>
      </c>
      <c r="C17" s="338"/>
      <c r="D17" s="338"/>
      <c r="E17" s="338"/>
      <c r="F17" s="338"/>
      <c r="G17" s="338"/>
      <c r="H17" s="339">
        <f>(H14-H15)/H15</f>
        <v>-6.1239152204084414E-2</v>
      </c>
    </row>
    <row r="19" spans="2:11" ht="15" customHeight="1">
      <c r="D19" s="112"/>
      <c r="E19" s="112"/>
      <c r="F19" s="112"/>
    </row>
    <row r="20" spans="2:11" ht="15" customHeight="1">
      <c r="D20" s="112"/>
      <c r="E20" s="112"/>
      <c r="F20" s="112"/>
    </row>
    <row r="21" spans="2:11" ht="15" customHeight="1">
      <c r="D21" s="112"/>
      <c r="E21" s="112"/>
      <c r="F21" s="112"/>
      <c r="K21" s="86"/>
    </row>
    <row r="22" spans="2:11" ht="15" customHeight="1">
      <c r="D22" s="112"/>
      <c r="E22" s="112"/>
      <c r="F22" s="112"/>
    </row>
    <row r="23" spans="2:11" ht="15.75" customHeight="1"/>
    <row r="24" spans="2:11" ht="15.75" customHeight="1">
      <c r="I24" s="340" t="s">
        <v>304</v>
      </c>
    </row>
    <row r="25" spans="2:11" ht="15.75" customHeight="1">
      <c r="H25" s="341"/>
      <c r="I25" s="342" t="s">
        <v>305</v>
      </c>
    </row>
    <row r="26" spans="2:11" ht="15.75" customHeight="1">
      <c r="I26" s="343"/>
    </row>
    <row r="27" spans="2:11" ht="15.75" customHeight="1">
      <c r="H27" s="344"/>
      <c r="I27" s="345" t="s">
        <v>306</v>
      </c>
    </row>
    <row r="28" spans="2:11" ht="15.75" customHeight="1"/>
    <row r="29" spans="2:11" ht="15.75" customHeight="1"/>
    <row r="30" spans="2:11" ht="15.75" customHeight="1"/>
    <row r="31" spans="2:11" ht="15.75" customHeight="1"/>
    <row r="32" spans="2:1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Q1005"/>
  <sheetViews>
    <sheetView showGridLines="0" topLeftCell="A91" workbookViewId="0">
      <selection activeCell="C11" sqref="C11"/>
    </sheetView>
  </sheetViews>
  <sheetFormatPr defaultColWidth="12.6328125" defaultRowHeight="15" customHeight="1"/>
  <cols>
    <col min="1" max="1" width="8.453125" customWidth="1"/>
    <col min="2" max="2" width="22.90625" customWidth="1"/>
    <col min="3" max="3" width="20.08984375" customWidth="1"/>
    <col min="4" max="4" width="22.08984375" customWidth="1"/>
    <col min="5" max="5" width="33.90625" customWidth="1"/>
    <col min="6" max="6" width="12.08984375" customWidth="1"/>
    <col min="7" max="12" width="11.453125" customWidth="1"/>
    <col min="13" max="13" width="10.453125" customWidth="1"/>
    <col min="14" max="26" width="8.453125" customWidth="1"/>
  </cols>
  <sheetData>
    <row r="1" spans="2:12" ht="12" customHeight="1"/>
    <row r="2" spans="2:12" ht="12" customHeight="1">
      <c r="B2" s="3" t="s">
        <v>270</v>
      </c>
      <c r="E2" s="3" t="s">
        <v>307</v>
      </c>
    </row>
    <row r="3" spans="2:12" ht="12" customHeight="1">
      <c r="E3" s="3">
        <v>2020</v>
      </c>
      <c r="F3" s="3">
        <v>2021</v>
      </c>
      <c r="G3" s="3">
        <v>2022</v>
      </c>
      <c r="H3" s="3">
        <v>2023</v>
      </c>
      <c r="I3" s="3">
        <v>2024</v>
      </c>
    </row>
    <row r="4" spans="2:12" ht="12" customHeight="1">
      <c r="B4" s="30" t="s">
        <v>308</v>
      </c>
      <c r="C4" s="20">
        <f>'WACC &amp; DCF'!E8</f>
        <v>4.3999999999999997E-2</v>
      </c>
      <c r="E4" s="3">
        <v>2.08</v>
      </c>
      <c r="F4" s="3">
        <v>2.12</v>
      </c>
      <c r="G4" s="3">
        <v>2.16</v>
      </c>
      <c r="H4" s="3">
        <v>2.2000000000000002</v>
      </c>
      <c r="I4" s="3">
        <v>2.3199999999999998</v>
      </c>
    </row>
    <row r="5" spans="2:12" ht="12" customHeight="1">
      <c r="B5" s="11" t="s">
        <v>221</v>
      </c>
      <c r="C5" s="346">
        <f>'WACC &amp; DCF'!F25</f>
        <v>0.24401662182620809</v>
      </c>
    </row>
    <row r="6" spans="2:12" ht="12" customHeight="1">
      <c r="B6" s="347" t="s">
        <v>309</v>
      </c>
      <c r="C6" s="348">
        <f>C4*(1-C5)</f>
        <v>3.3263268639646841E-2</v>
      </c>
      <c r="E6" s="86" t="s">
        <v>310</v>
      </c>
    </row>
    <row r="7" spans="2:12" ht="12" customHeight="1">
      <c r="B7" s="53"/>
      <c r="C7" s="53"/>
      <c r="E7" s="86">
        <v>2022</v>
      </c>
      <c r="F7" s="3">
        <f t="shared" ref="F7:L7" si="0">E7+1</f>
        <v>2023</v>
      </c>
      <c r="G7" s="3">
        <f t="shared" si="0"/>
        <v>2024</v>
      </c>
      <c r="H7" s="3">
        <f t="shared" si="0"/>
        <v>2025</v>
      </c>
      <c r="I7" s="3">
        <f t="shared" si="0"/>
        <v>2026</v>
      </c>
      <c r="J7" s="3">
        <f t="shared" si="0"/>
        <v>2027</v>
      </c>
      <c r="K7" s="3">
        <f t="shared" si="0"/>
        <v>2028</v>
      </c>
      <c r="L7" s="3">
        <f t="shared" si="0"/>
        <v>2029</v>
      </c>
    </row>
    <row r="8" spans="2:12" ht="12" customHeight="1">
      <c r="B8" s="30" t="s">
        <v>311</v>
      </c>
      <c r="C8" s="20">
        <f>'WACC &amp; DCF'!E6</f>
        <v>4.1750000000000002E-2</v>
      </c>
      <c r="E8" s="349">
        <f>'3 Statement Model'!B222</f>
        <v>1830</v>
      </c>
      <c r="F8" s="349">
        <f>'3 Statement Model'!C222</f>
        <v>1884</v>
      </c>
      <c r="G8" s="349">
        <f>'3 Statement Model'!D222</f>
        <v>2065</v>
      </c>
      <c r="H8" s="349">
        <f>'3 Statement Model'!E222</f>
        <v>2046</v>
      </c>
      <c r="I8" s="349">
        <f>'3 Statement Model'!F222</f>
        <v>2703.0774101246307</v>
      </c>
      <c r="J8" s="349">
        <f>'3 Statement Model'!G222</f>
        <v>2841.0280768074576</v>
      </c>
      <c r="K8" s="349">
        <f>'3 Statement Model'!H222</f>
        <v>2994.7021508539469</v>
      </c>
      <c r="L8" s="349">
        <f>'3 Statement Model'!I222</f>
        <v>3149.8884002458444</v>
      </c>
    </row>
    <row r="9" spans="2:12" ht="12" customHeight="1">
      <c r="B9" s="53" t="s">
        <v>312</v>
      </c>
      <c r="C9" s="20">
        <f>'WACC &amp; DCF'!E7</f>
        <v>0.05</v>
      </c>
      <c r="E9" s="54">
        <f>'3 Statement Model'!B223</f>
        <v>0.28132205995388165</v>
      </c>
      <c r="F9" s="54">
        <f>'3 Statement Model'!C223</f>
        <v>0.26829962973511817</v>
      </c>
      <c r="G9" s="54">
        <f>'3 Statement Model'!D223</f>
        <v>0.24565786343088269</v>
      </c>
      <c r="H9" s="54">
        <f>'3 Statement Model'!E223</f>
        <v>0.21687513249946999</v>
      </c>
      <c r="I9" s="54">
        <f>'3 Statement Model'!F223</f>
        <v>0.26522553092107692</v>
      </c>
      <c r="J9" s="54">
        <f>'3 Statement Model'!G223</f>
        <v>0.26343888643073504</v>
      </c>
      <c r="K9" s="54">
        <f>'3 Statement Model'!H223</f>
        <v>0.26168686315804957</v>
      </c>
      <c r="L9" s="54">
        <f>'3 Statement Model'!I223</f>
        <v>0.260113722799523</v>
      </c>
    </row>
    <row r="10" spans="2:12" ht="12" customHeight="1">
      <c r="B10" s="11" t="s">
        <v>313</v>
      </c>
      <c r="C10" s="350">
        <f>'WACC &amp; DCF'!G25</f>
        <v>0.96523657044680555</v>
      </c>
    </row>
    <row r="11" spans="2:12" ht="12" customHeight="1">
      <c r="B11" s="347" t="s">
        <v>211</v>
      </c>
      <c r="C11" s="348">
        <f>C8+C9*C10</f>
        <v>9.0011828522340284E-2</v>
      </c>
      <c r="E11" s="86" t="s">
        <v>314</v>
      </c>
    </row>
    <row r="12" spans="2:12" ht="12" customHeight="1">
      <c r="B12" s="53"/>
      <c r="C12" s="53"/>
      <c r="E12" s="3">
        <f>2022</f>
        <v>2022</v>
      </c>
      <c r="F12" s="3">
        <f t="shared" ref="F12:L12" si="1">E12+1</f>
        <v>2023</v>
      </c>
      <c r="G12" s="3">
        <f t="shared" si="1"/>
        <v>2024</v>
      </c>
      <c r="H12" s="3">
        <f t="shared" si="1"/>
        <v>2025</v>
      </c>
      <c r="I12" s="3">
        <f t="shared" si="1"/>
        <v>2026</v>
      </c>
      <c r="J12" s="3">
        <f t="shared" si="1"/>
        <v>2027</v>
      </c>
      <c r="K12" s="3">
        <f t="shared" si="1"/>
        <v>2028</v>
      </c>
      <c r="L12" s="3">
        <f t="shared" si="1"/>
        <v>2029</v>
      </c>
    </row>
    <row r="13" spans="2:12" ht="12" customHeight="1">
      <c r="B13" s="30" t="s">
        <v>315</v>
      </c>
      <c r="C13" s="351">
        <f>'WACC &amp; DCF'!D25</f>
        <v>14516</v>
      </c>
      <c r="E13" s="352">
        <f>('3 Statement Model'!B241+'3 Statement Model'!B243)/'3 Statement Model'!B222</f>
        <v>7.8912568306010931</v>
      </c>
      <c r="F13" s="352">
        <f>('3 Statement Model'!C241+'3 Statement Model'!C243)/'3 Statement Model'!C222</f>
        <v>7.6820594479830149</v>
      </c>
      <c r="G13" s="352">
        <f>('3 Statement Model'!D241+'3 Statement Model'!D243)/'3 Statement Model'!D222</f>
        <v>7.712348668280872</v>
      </c>
      <c r="H13" s="352">
        <f>('3 Statement Model'!E241+'3 Statement Model'!E243)/'3 Statement Model'!E222</f>
        <v>7.6632453567937437</v>
      </c>
      <c r="I13" s="352">
        <f>('3 Statement Model'!F241+'3 Statement Model'!F243)/'3 Statement Model'!F222</f>
        <v>5.7530723839991662</v>
      </c>
      <c r="J13" s="352">
        <f>('3 Statement Model'!G241+'3 Statement Model'!G243)/'3 Statement Model'!G222</f>
        <v>5.4304285571640225</v>
      </c>
      <c r="K13" s="352">
        <f>('3 Statement Model'!H241+'3 Statement Model'!H243)/'3 Statement Model'!H222</f>
        <v>5.188813183163818</v>
      </c>
      <c r="L13" s="352">
        <f>('3 Statement Model'!I241+'3 Statement Model'!I243)/'3 Statement Model'!I222</f>
        <v>4.9393654704673615</v>
      </c>
    </row>
    <row r="14" spans="2:12" ht="12" customHeight="1">
      <c r="B14" s="32" t="s">
        <v>279</v>
      </c>
      <c r="C14" s="353">
        <f>'WACC &amp; DCF'!E25</f>
        <v>33723.4</v>
      </c>
    </row>
    <row r="15" spans="2:12" ht="12" customHeight="1">
      <c r="B15" s="347" t="s">
        <v>270</v>
      </c>
      <c r="C15" s="348">
        <f>'WACC &amp; DCF'!G30</f>
        <v>7.293528745306542E-2</v>
      </c>
      <c r="E15" s="3" t="s">
        <v>316</v>
      </c>
    </row>
    <row r="16" spans="2:12" ht="12" customHeight="1">
      <c r="E16" s="3">
        <v>2022</v>
      </c>
      <c r="F16" s="3">
        <f t="shared" ref="F16:L16" si="2">E16+1</f>
        <v>2023</v>
      </c>
      <c r="G16" s="3">
        <f t="shared" si="2"/>
        <v>2024</v>
      </c>
      <c r="H16" s="3">
        <f t="shared" si="2"/>
        <v>2025</v>
      </c>
      <c r="I16" s="3">
        <f t="shared" si="2"/>
        <v>2026</v>
      </c>
      <c r="J16" s="3">
        <f t="shared" si="2"/>
        <v>2027</v>
      </c>
      <c r="K16" s="3">
        <f t="shared" si="2"/>
        <v>2028</v>
      </c>
      <c r="L16" s="3">
        <f t="shared" si="2"/>
        <v>2029</v>
      </c>
    </row>
    <row r="17" spans="2:14" ht="12" customHeight="1">
      <c r="E17" s="352">
        <f>('3 Statement Model'!B241+'3 Statement Model'!B243-'3 Statement Model'!B230)/'3 Statement Model'!B222</f>
        <v>7.247540983606557</v>
      </c>
      <c r="F17" s="352">
        <f>('3 Statement Model'!C241+'3 Statement Model'!C243-'3 Statement Model'!C230)/'3 Statement Model'!C222</f>
        <v>7.0774946921443735</v>
      </c>
      <c r="G17" s="352">
        <f>('3 Statement Model'!D241+'3 Statement Model'!D243-'3 Statement Model'!D230)/'3 Statement Model'!D222</f>
        <v>7.0663438256658599</v>
      </c>
      <c r="H17" s="352">
        <f>('3 Statement Model'!E241+'3 Statement Model'!E243-'3 Statement Model'!E230)/'3 Statement Model'!E222</f>
        <v>7.0948191593352883</v>
      </c>
      <c r="I17" s="352">
        <f>('3 Statement Model'!F241+'3 Statement Model'!F243-'3 Statement Model'!F230)/'3 Statement Model'!F222</f>
        <v>5.3424134069469753</v>
      </c>
      <c r="J17" s="352">
        <f>('3 Statement Model'!G241+'3 Statement Model'!G243-'3 Statement Model'!G230)/'3 Statement Model'!G222</f>
        <v>5.0413278769709269</v>
      </c>
      <c r="K17" s="352">
        <f>('3 Statement Model'!H241+'3 Statement Model'!H243-'3 Statement Model'!H230)/'3 Statement Model'!H222</f>
        <v>4.8189562311973022</v>
      </c>
      <c r="L17" s="352">
        <f>('3 Statement Model'!I241+'3 Statement Model'!I243-'3 Statement Model'!I230)/'3 Statement Model'!I222</f>
        <v>4.5005627900417897</v>
      </c>
    </row>
    <row r="18" spans="2:14" ht="12" customHeight="1">
      <c r="B18" s="86"/>
    </row>
    <row r="19" spans="2:14" ht="12" customHeight="1"/>
    <row r="20" spans="2:14" ht="12" customHeight="1">
      <c r="E20" s="3" t="s">
        <v>262</v>
      </c>
    </row>
    <row r="21" spans="2:14" ht="12" customHeight="1">
      <c r="E21" s="3">
        <v>2020</v>
      </c>
      <c r="F21" s="3">
        <f t="shared" ref="F21:I21" si="3">E21+1</f>
        <v>2021</v>
      </c>
      <c r="G21" s="3">
        <f t="shared" si="3"/>
        <v>2022</v>
      </c>
      <c r="H21" s="3">
        <f t="shared" si="3"/>
        <v>2023</v>
      </c>
      <c r="I21" s="3">
        <f t="shared" si="3"/>
        <v>2024</v>
      </c>
      <c r="J21" s="3"/>
    </row>
    <row r="22" spans="2:14" ht="12" customHeight="1">
      <c r="E22" s="354">
        <f>-CF!G25</f>
        <v>117</v>
      </c>
      <c r="F22" s="354">
        <f>-CF!H25</f>
        <v>106</v>
      </c>
      <c r="G22" s="354">
        <f>-CF!I25</f>
        <v>100</v>
      </c>
      <c r="H22" s="354">
        <f>-CF!J25</f>
        <v>120</v>
      </c>
      <c r="I22" s="354">
        <f>-CF!K25</f>
        <v>201</v>
      </c>
      <c r="J22" s="354"/>
    </row>
    <row r="23" spans="2:14" ht="12" customHeight="1"/>
    <row r="24" spans="2:14" ht="12" customHeight="1">
      <c r="E24" s="3" t="s">
        <v>317</v>
      </c>
    </row>
    <row r="25" spans="2:14" ht="12" customHeight="1">
      <c r="E25" s="3">
        <v>2020</v>
      </c>
      <c r="F25" s="3">
        <f t="shared" ref="F25:N25" si="4">E25+1</f>
        <v>2021</v>
      </c>
      <c r="G25" s="3">
        <f t="shared" si="4"/>
        <v>2022</v>
      </c>
      <c r="H25" s="3">
        <f t="shared" si="4"/>
        <v>2023</v>
      </c>
      <c r="I25" s="3">
        <f t="shared" si="4"/>
        <v>2024</v>
      </c>
      <c r="J25" s="3">
        <f t="shared" si="4"/>
        <v>2025</v>
      </c>
      <c r="K25" s="3">
        <f t="shared" si="4"/>
        <v>2026</v>
      </c>
      <c r="L25" s="3">
        <f t="shared" si="4"/>
        <v>2027</v>
      </c>
      <c r="M25" s="3">
        <f t="shared" si="4"/>
        <v>2028</v>
      </c>
      <c r="N25" s="3">
        <f t="shared" si="4"/>
        <v>2029</v>
      </c>
    </row>
    <row r="26" spans="2:14" ht="12" customHeight="1">
      <c r="E26" s="355">
        <f>'2024 Segments'!H171</f>
        <v>27025</v>
      </c>
      <c r="F26" s="355">
        <f>'2024 Segments'!I171</f>
        <v>29456</v>
      </c>
      <c r="G26" s="355">
        <f>'2024 Segments'!J171</f>
        <v>30722</v>
      </c>
      <c r="H26" s="355">
        <f>'2024 Segments'!K171</f>
        <v>31070</v>
      </c>
      <c r="I26" s="355">
        <f>'2024 Segments'!L171</f>
        <v>32125</v>
      </c>
      <c r="J26" s="355">
        <f>SUM('3 Statement Model'!E37,'3 Statement Model'!E56,'3 Statement Model'!E74,'3 Statement Model'!E92,'3 Statement Model'!E110,'3 Statement Model'!E127+'3 Statement Model'!E133)</f>
        <v>34128</v>
      </c>
      <c r="K26" s="355">
        <f>SUM('3 Statement Model'!F37,'3 Statement Model'!F56,'3 Statement Model'!F74,'3 Statement Model'!F92,'3 Statement Model'!F110,'3 Statement Model'!F127+'3 Statement Model'!F133)</f>
        <v>35438.820000000007</v>
      </c>
      <c r="L26" s="355">
        <f>SUM('3 Statement Model'!G37,'3 Statement Model'!G56,'3 Statement Model'!G74,'3 Statement Model'!G92,'3 Statement Model'!G110,'3 Statement Model'!G127+'3 Statement Model'!G133)</f>
        <v>36870.321600000003</v>
      </c>
      <c r="M26" s="355">
        <f>SUM('3 Statement Model'!H37,'3 Statement Model'!H56,'3 Statement Model'!H74,'3 Statement Model'!H92,'3 Statement Model'!H110,'3 Statement Model'!H127+'3 Statement Model'!H133)</f>
        <v>38441.239758000003</v>
      </c>
      <c r="N26" s="355">
        <f>SUM('3 Statement Model'!I37,'3 Statement Model'!I56,'3 Statement Model'!I74,'3 Statement Model'!I92,'3 Statement Model'!I110,'3 Statement Model'!I127+'3 Statement Model'!I133)</f>
        <v>39886.016981780005</v>
      </c>
    </row>
    <row r="27" spans="2:14" ht="12" customHeight="1"/>
    <row r="28" spans="2:14" ht="12" customHeight="1">
      <c r="E28" s="86" t="s">
        <v>318</v>
      </c>
    </row>
    <row r="29" spans="2:14" ht="12" customHeight="1">
      <c r="E29" s="3">
        <v>2020</v>
      </c>
      <c r="F29" s="3">
        <f t="shared" ref="F29:I29" si="5">E29+1</f>
        <v>2021</v>
      </c>
      <c r="G29" s="3">
        <f t="shared" si="5"/>
        <v>2022</v>
      </c>
      <c r="H29" s="3">
        <f t="shared" si="5"/>
        <v>2023</v>
      </c>
      <c r="I29" s="3">
        <f t="shared" si="5"/>
        <v>2024</v>
      </c>
    </row>
    <row r="30" spans="2:14" ht="12" customHeight="1">
      <c r="E30" s="352">
        <f>IS!E19/IS!E22</f>
        <v>2.8665377176015472</v>
      </c>
      <c r="F30" s="352">
        <f>IS!F19/IS!F22</f>
        <v>3.9330708661417324</v>
      </c>
      <c r="G30" s="352">
        <f>IS!G19/IS!G22</f>
        <v>3.8292682926829267</v>
      </c>
      <c r="H30" s="352">
        <f>IS!H19/IS!H22</f>
        <v>3.6477663230240549</v>
      </c>
      <c r="I30" s="352">
        <f>IS!I19/IS!I22</f>
        <v>3.7227036395147315</v>
      </c>
    </row>
    <row r="31" spans="2:14" ht="12" customHeight="1"/>
    <row r="32" spans="2:14" ht="12" customHeight="1">
      <c r="E32" s="86" t="s">
        <v>319</v>
      </c>
    </row>
    <row r="33" spans="4:13" ht="12" customHeight="1">
      <c r="E33" s="3">
        <v>2020</v>
      </c>
      <c r="F33" s="3">
        <f t="shared" ref="F33:I33" si="6">E33+1</f>
        <v>2021</v>
      </c>
      <c r="G33" s="3">
        <f t="shared" si="6"/>
        <v>2022</v>
      </c>
      <c r="H33" s="3">
        <f t="shared" si="6"/>
        <v>2023</v>
      </c>
      <c r="I33" s="3">
        <f t="shared" si="6"/>
        <v>2024</v>
      </c>
    </row>
    <row r="34" spans="4:13" ht="12" customHeight="1">
      <c r="E34" s="112">
        <f>IS!E78/IS!E51</f>
        <v>1.2925102880658434</v>
      </c>
      <c r="F34" s="112">
        <f>IS!F78/IS!F51</f>
        <v>0.78424821002386635</v>
      </c>
      <c r="G34" s="112">
        <f>IS!G78/IS!G51</f>
        <v>0.65785714285714281</v>
      </c>
      <c r="H34" s="112">
        <f>IS!H78/IS!H51</f>
        <v>0.60826890756302521</v>
      </c>
      <c r="I34" s="112">
        <f>IS!I78/IS!I51</f>
        <v>0.77484818805093048</v>
      </c>
    </row>
    <row r="35" spans="4:13" ht="12" customHeight="1"/>
    <row r="36" spans="4:13" ht="12" customHeight="1">
      <c r="D36" s="491"/>
      <c r="E36" s="492"/>
      <c r="F36" s="492"/>
      <c r="G36" s="492"/>
      <c r="H36" s="493"/>
      <c r="I36" s="492"/>
      <c r="J36" s="492"/>
      <c r="K36" s="492"/>
      <c r="L36" s="492"/>
    </row>
    <row r="37" spans="4:13" ht="12" customHeight="1">
      <c r="E37" s="356"/>
      <c r="F37" s="1" t="s">
        <v>320</v>
      </c>
      <c r="G37" s="1" t="s">
        <v>321</v>
      </c>
      <c r="H37" s="1" t="s">
        <v>322</v>
      </c>
      <c r="I37" s="2" t="s">
        <v>323</v>
      </c>
      <c r="J37" s="2" t="s">
        <v>324</v>
      </c>
      <c r="K37" s="2" t="s">
        <v>325</v>
      </c>
      <c r="L37" s="2" t="s">
        <v>326</v>
      </c>
      <c r="M37" s="2" t="s">
        <v>327</v>
      </c>
    </row>
    <row r="38" spans="4:13" ht="12" customHeight="1">
      <c r="E38" s="357" t="s">
        <v>328</v>
      </c>
      <c r="F38" s="358"/>
      <c r="G38" s="358"/>
      <c r="H38" s="358"/>
      <c r="I38" s="358"/>
      <c r="J38" s="358"/>
      <c r="K38" s="358"/>
      <c r="L38" s="358"/>
      <c r="M38" s="358"/>
    </row>
    <row r="39" spans="4:13" ht="12" customHeight="1">
      <c r="E39" s="86" t="s">
        <v>329</v>
      </c>
      <c r="F39" s="54">
        <f>'3 Statement Model'!B201</f>
        <v>0.56495003843197544</v>
      </c>
      <c r="G39" s="54">
        <f>'3 Statement Model'!C201</f>
        <v>0.58031899743662774</v>
      </c>
      <c r="H39" s="54">
        <f>'3 Statement Model'!D201</f>
        <v>0.51796335950511541</v>
      </c>
      <c r="I39" s="54">
        <f>'3 Statement Model'!E201</f>
        <v>0.48240407038371846</v>
      </c>
      <c r="J39" s="54">
        <f>'3 Statement Model'!F201</f>
        <v>0.48240407038371852</v>
      </c>
      <c r="K39" s="54">
        <f>'3 Statement Model'!G201</f>
        <v>0.48240407038371846</v>
      </c>
      <c r="L39" s="54">
        <f>'3 Statement Model'!H201</f>
        <v>0.48240407038371846</v>
      </c>
      <c r="M39" s="54">
        <f>'3 Statement Model'!I201</f>
        <v>0.48240407038371846</v>
      </c>
    </row>
    <row r="40" spans="4:13" ht="12" customHeight="1">
      <c r="E40" s="86" t="s">
        <v>330</v>
      </c>
      <c r="F40" s="54">
        <f>'3 Statement Model'!B207</f>
        <v>0.31375864719446578</v>
      </c>
      <c r="G40" s="54">
        <f>'3 Statement Model'!C207</f>
        <v>0.30233551694673882</v>
      </c>
      <c r="H40" s="54">
        <f>'3 Statement Model'!D207</f>
        <v>0.25553176302640973</v>
      </c>
      <c r="I40" s="54">
        <f>'3 Statement Model'!E207</f>
        <v>0.21719313122747508</v>
      </c>
      <c r="J40" s="54">
        <f>'3 Statement Model'!F207</f>
        <v>0.23567325168162809</v>
      </c>
      <c r="K40" s="54">
        <f>'3 Statement Model'!G207</f>
        <v>0.23567325168162806</v>
      </c>
      <c r="L40" s="54">
        <f>'3 Statement Model'!H207</f>
        <v>0.235673251681628</v>
      </c>
      <c r="M40" s="54">
        <f>'3 Statement Model'!I207</f>
        <v>0.23567325168162803</v>
      </c>
    </row>
    <row r="41" spans="4:13" ht="12" customHeight="1">
      <c r="E41" s="86" t="s">
        <v>331</v>
      </c>
      <c r="F41" s="54">
        <f>'3 Statement Model'!B223</f>
        <v>0.28132205995388165</v>
      </c>
      <c r="G41" s="54">
        <f>'3 Statement Model'!C223</f>
        <v>0.26829962973511817</v>
      </c>
      <c r="H41" s="54">
        <f>'3 Statement Model'!D223</f>
        <v>0.24565786343088269</v>
      </c>
      <c r="I41" s="54">
        <f>'3 Statement Model'!E223</f>
        <v>0.21687513249946999</v>
      </c>
      <c r="J41" s="54">
        <f>'3 Statement Model'!F223</f>
        <v>0.26522553092107692</v>
      </c>
      <c r="K41" s="54">
        <f>'3 Statement Model'!G223</f>
        <v>0.26343888643073504</v>
      </c>
      <c r="L41" s="54">
        <f>'3 Statement Model'!H223</f>
        <v>0.26168686315804957</v>
      </c>
      <c r="M41" s="54">
        <f>'3 Statement Model'!I223</f>
        <v>0.260113722799523</v>
      </c>
    </row>
    <row r="42" spans="4:13" ht="12" customHeight="1">
      <c r="E42" s="56" t="s">
        <v>332</v>
      </c>
      <c r="F42" s="359">
        <f>'3 Statement Model'!B220</f>
        <v>0.15495772482705611</v>
      </c>
      <c r="G42" s="359">
        <f>'3 Statement Model'!C220</f>
        <v>0.16946738820848761</v>
      </c>
      <c r="H42" s="359">
        <f>'3 Statement Model'!D220</f>
        <v>0.12146086128955508</v>
      </c>
      <c r="I42" s="359">
        <f>'3 Statement Model'!E220</f>
        <v>8.2255670977316092E-2</v>
      </c>
      <c r="J42" s="359">
        <f>'3 Statement Model'!F220</f>
        <v>0.10593638135903885</v>
      </c>
      <c r="K42" s="359">
        <f>'3 Statement Model'!G220</f>
        <v>0.10850220196538451</v>
      </c>
      <c r="L42" s="359">
        <f>'3 Statement Model'!H220</f>
        <v>0.11091458482719821</v>
      </c>
      <c r="M42" s="359">
        <f>'3 Statement Model'!I220</f>
        <v>0.11274635852525623</v>
      </c>
    </row>
    <row r="43" spans="4:13" ht="12" customHeight="1">
      <c r="E43" s="83" t="s">
        <v>333</v>
      </c>
      <c r="F43" s="360">
        <f t="shared" ref="F43:M43" si="7">F72/F71</f>
        <v>4.3833710210471388E-2</v>
      </c>
      <c r="G43" s="360">
        <f t="shared" si="7"/>
        <v>5.158549537247762E-2</v>
      </c>
      <c r="H43" s="360">
        <f t="shared" si="7"/>
        <v>4.2521291880973699E-2</v>
      </c>
      <c r="I43" s="360">
        <f t="shared" si="7"/>
        <v>3.0887416164149105E-2</v>
      </c>
      <c r="J43" s="360">
        <f t="shared" si="7"/>
        <v>4.2147964668812432E-2</v>
      </c>
      <c r="K43" s="360">
        <f t="shared" si="7"/>
        <v>4.564791726372678E-2</v>
      </c>
      <c r="L43" s="360">
        <f t="shared" si="7"/>
        <v>4.9438025073959981E-2</v>
      </c>
      <c r="M43" s="360">
        <f t="shared" si="7"/>
        <v>5.2799747835024356E-2</v>
      </c>
    </row>
    <row r="44" spans="4:13" ht="12" customHeight="1">
      <c r="E44" s="86" t="s">
        <v>334</v>
      </c>
      <c r="F44" s="54">
        <f t="shared" ref="F44:M44" si="8">F79/F78</f>
        <v>0.24824528998891762</v>
      </c>
      <c r="G44" s="54">
        <f t="shared" si="8"/>
        <v>0.26450322293843076</v>
      </c>
      <c r="H44" s="54">
        <f t="shared" si="8"/>
        <v>0.21330826282252169</v>
      </c>
      <c r="I44" s="54">
        <f t="shared" si="8"/>
        <v>0.15516896620675866</v>
      </c>
      <c r="J44" s="54">
        <f t="shared" si="8"/>
        <v>0.20967033978441452</v>
      </c>
      <c r="K44" s="54">
        <f t="shared" si="8"/>
        <v>0.22679101619057265</v>
      </c>
      <c r="L44" s="54">
        <f t="shared" si="8"/>
        <v>0.24973142480682675</v>
      </c>
      <c r="M44" s="54">
        <f t="shared" si="8"/>
        <v>0.26924807427885317</v>
      </c>
    </row>
    <row r="45" spans="4:13" ht="12" customHeight="1">
      <c r="E45" s="86" t="s">
        <v>335</v>
      </c>
      <c r="F45" s="54">
        <f t="shared" ref="F45:M45" si="9">F82/F83</f>
        <v>0.1264013950797363</v>
      </c>
      <c r="G45" s="54">
        <f t="shared" si="9"/>
        <v>0.13896121887033761</v>
      </c>
      <c r="H45" s="54">
        <f t="shared" si="9"/>
        <v>8.8283392231877242E-2</v>
      </c>
      <c r="I45" s="54">
        <f t="shared" si="9"/>
        <v>7.4272516275462011E-2</v>
      </c>
      <c r="J45" s="54">
        <f t="shared" si="9"/>
        <v>9.2734007099125132E-2</v>
      </c>
      <c r="K45" s="54">
        <f t="shared" si="9"/>
        <v>9.8523833920392115E-2</v>
      </c>
      <c r="L45" s="54">
        <f t="shared" si="9"/>
        <v>0.1050043084956133</v>
      </c>
      <c r="M45" s="54">
        <f t="shared" si="9"/>
        <v>0.1116028239938836</v>
      </c>
    </row>
    <row r="46" spans="4:13" ht="12" customHeight="1">
      <c r="E46" s="357" t="s">
        <v>336</v>
      </c>
      <c r="F46" s="358"/>
      <c r="G46" s="358"/>
      <c r="H46" s="358"/>
      <c r="I46" s="358"/>
      <c r="J46" s="358"/>
      <c r="K46" s="358"/>
      <c r="L46" s="358"/>
      <c r="M46" s="358"/>
    </row>
    <row r="47" spans="4:13" ht="12" customHeight="1">
      <c r="E47" s="86" t="s">
        <v>337</v>
      </c>
      <c r="F47" s="112">
        <f>(SUM('3 Statement Model'!B230:B233)/(SUM('3 Statement Model'!B240:B242)))</f>
        <v>0.9678638941398866</v>
      </c>
      <c r="G47" s="112">
        <f>(SUM('3 Statement Model'!C230:C233)/(SUM('3 Statement Model'!C240:C242)))</f>
        <v>1.013526119402985</v>
      </c>
      <c r="H47" s="112">
        <f>(SUM('3 Statement Model'!D230:D233)/(SUM('3 Statement Model'!D240:D242)))</f>
        <v>0.9653130287648054</v>
      </c>
      <c r="I47" s="112">
        <f>(SUM('3 Statement Model'!E230:E233)/(SUM('3 Statement Model'!E240:E242)))</f>
        <v>0.97890003459010722</v>
      </c>
      <c r="J47" s="112">
        <f>(SUM('3 Statement Model'!F230:F233)/(SUM('3 Statement Model'!F240:F242)))</f>
        <v>0.94045335800749907</v>
      </c>
      <c r="K47" s="112">
        <f>(SUM('3 Statement Model'!G230:G233)/(SUM('3 Statement Model'!G240:G242)))</f>
        <v>0.9246712071931783</v>
      </c>
      <c r="L47" s="112">
        <f>(SUM('3 Statement Model'!H230:H233)/(SUM('3 Statement Model'!H240:H242)))</f>
        <v>0.90945626022961112</v>
      </c>
      <c r="M47" s="112">
        <f>(SUM('3 Statement Model'!I230:I233)/(SUM('3 Statement Model'!I240:I242)))</f>
        <v>0.9754261979058666</v>
      </c>
    </row>
    <row r="48" spans="4:13" ht="12" customHeight="1">
      <c r="E48" s="86" t="s">
        <v>338</v>
      </c>
      <c r="F48" s="112">
        <f>(SUM('3 Statement Model'!B230:B233)-'3 Statement Model'!B232)/SUM('3 Statement Model'!B240:B242)</f>
        <v>0.90500945179584125</v>
      </c>
      <c r="G48" s="112">
        <f>(SUM('3 Statement Model'!C230:C233)-'3 Statement Model'!C232)/SUM('3 Statement Model'!C240:C242)</f>
        <v>0.93610074626865669</v>
      </c>
      <c r="H48" s="112">
        <f>(SUM('3 Statement Model'!D230:D233)-'3 Statement Model'!D232)/SUM('3 Statement Model'!D240:D242)</f>
        <v>0.90524534686971236</v>
      </c>
      <c r="I48" s="112">
        <f>(SUM('3 Statement Model'!E230:E233)-'3 Statement Model'!E232)/SUM('3 Statement Model'!E240:E242)</f>
        <v>0.90799031476997583</v>
      </c>
      <c r="J48" s="112">
        <f>(SUM('3 Statement Model'!F230:F233)-'3 Statement Model'!F232)/SUM('3 Statement Model'!F240:F242)</f>
        <v>0.86756013794098064</v>
      </c>
      <c r="K48" s="112">
        <f>(SUM('3 Statement Model'!G230:G233)-'3 Statement Model'!G232)/SUM('3 Statement Model'!G240:G242)</f>
        <v>0.85034597020771663</v>
      </c>
      <c r="L48" s="112">
        <f>(SUM('3 Statement Model'!H230:H233)-'3 Statement Model'!H232)/SUM('3 Statement Model'!H240:H242)</f>
        <v>0.83375340274898557</v>
      </c>
      <c r="M48" s="112">
        <f>(SUM('3 Statement Model'!I230:I233)-'3 Statement Model'!I232)/SUM('3 Statement Model'!I240:I242)</f>
        <v>0.89840464791401198</v>
      </c>
    </row>
    <row r="49" spans="5:13" ht="12" customHeight="1">
      <c r="E49" s="357" t="s">
        <v>339</v>
      </c>
      <c r="F49" s="361"/>
      <c r="G49" s="361"/>
      <c r="H49" s="361"/>
      <c r="I49" s="361"/>
      <c r="J49" s="361"/>
      <c r="K49" s="361"/>
      <c r="L49" s="361"/>
      <c r="M49" s="361"/>
    </row>
    <row r="50" spans="5:13" ht="12" customHeight="1">
      <c r="E50" s="86" t="s">
        <v>340</v>
      </c>
      <c r="F50" s="352">
        <f>-'3 Statement Model'!B206/'3 Statement Model'!B209</f>
        <v>3.8292682926829267</v>
      </c>
      <c r="G50" s="352">
        <f>-'3 Statement Model'!C206/'3 Statement Model'!C209</f>
        <v>3.6477663230240549</v>
      </c>
      <c r="H50" s="352">
        <f>-'3 Statement Model'!D206/'3 Statement Model'!D209</f>
        <v>3.7227036395147315</v>
      </c>
      <c r="I50" s="352">
        <f>-'3 Statement Model'!E206/'3 Statement Model'!E209</f>
        <v>3.9709302325581395</v>
      </c>
      <c r="J50" s="352">
        <f>-'3 Statement Model'!F206/'3 Statement Model'!F209</f>
        <v>4.8007016620503702</v>
      </c>
      <c r="K50" s="352">
        <f>-'3 Statement Model'!G206/'3 Statement Model'!G209</f>
        <v>5.2874336218281819</v>
      </c>
      <c r="L50" s="352">
        <f>-'3 Statement Model'!H206/'3 Statement Model'!H209</f>
        <v>5.8445645261420163</v>
      </c>
      <c r="M50" s="352">
        <f>-'3 Statement Model'!I206/'3 Statement Model'!I209</f>
        <v>6.3528484842423403</v>
      </c>
    </row>
    <row r="51" spans="5:13" ht="12" customHeight="1">
      <c r="E51" s="86" t="s">
        <v>314</v>
      </c>
      <c r="F51" s="352">
        <f t="shared" ref="F51:M51" si="10">E13</f>
        <v>7.8912568306010931</v>
      </c>
      <c r="G51" s="352">
        <f t="shared" si="10"/>
        <v>7.6820594479830149</v>
      </c>
      <c r="H51" s="352">
        <f t="shared" si="10"/>
        <v>7.712348668280872</v>
      </c>
      <c r="I51" s="352">
        <f t="shared" si="10"/>
        <v>7.6632453567937437</v>
      </c>
      <c r="J51" s="352">
        <f t="shared" si="10"/>
        <v>5.7530723839991662</v>
      </c>
      <c r="K51" s="352">
        <f t="shared" si="10"/>
        <v>5.4304285571640225</v>
      </c>
      <c r="L51" s="352">
        <f t="shared" si="10"/>
        <v>5.188813183163818</v>
      </c>
      <c r="M51" s="352">
        <f t="shared" si="10"/>
        <v>4.9393654704673615</v>
      </c>
    </row>
    <row r="52" spans="5:13" ht="12" customHeight="1">
      <c r="E52" s="86" t="s">
        <v>316</v>
      </c>
      <c r="F52" s="352">
        <f t="shared" ref="F52:M52" si="11">E17</f>
        <v>7.247540983606557</v>
      </c>
      <c r="G52" s="352">
        <f t="shared" si="11"/>
        <v>7.0774946921443735</v>
      </c>
      <c r="H52" s="352">
        <f t="shared" si="11"/>
        <v>7.0663438256658599</v>
      </c>
      <c r="I52" s="352">
        <f t="shared" si="11"/>
        <v>7.0948191593352883</v>
      </c>
      <c r="J52" s="352">
        <f t="shared" si="11"/>
        <v>5.3424134069469753</v>
      </c>
      <c r="K52" s="352">
        <f t="shared" si="11"/>
        <v>5.0413278769709269</v>
      </c>
      <c r="L52" s="352">
        <f t="shared" si="11"/>
        <v>4.8189562311973022</v>
      </c>
      <c r="M52" s="352">
        <f t="shared" si="11"/>
        <v>4.5005627900417897</v>
      </c>
    </row>
    <row r="53" spans="5:13" ht="12" customHeight="1"/>
    <row r="54" spans="5:13" ht="12" customHeight="1">
      <c r="E54" s="86" t="s">
        <v>341</v>
      </c>
    </row>
    <row r="55" spans="5:13" ht="12" customHeight="1">
      <c r="E55" s="3">
        <v>2022</v>
      </c>
      <c r="F55" s="3">
        <f t="shared" ref="F55:L55" si="12">E55+1</f>
        <v>2023</v>
      </c>
      <c r="G55" s="3">
        <f t="shared" si="12"/>
        <v>2024</v>
      </c>
      <c r="H55" s="3">
        <f t="shared" si="12"/>
        <v>2025</v>
      </c>
      <c r="I55" s="3">
        <f t="shared" si="12"/>
        <v>2026</v>
      </c>
      <c r="J55" s="3">
        <f t="shared" si="12"/>
        <v>2027</v>
      </c>
      <c r="K55" s="3">
        <f t="shared" si="12"/>
        <v>2028</v>
      </c>
      <c r="L55" s="3">
        <f t="shared" si="12"/>
        <v>2029</v>
      </c>
    </row>
    <row r="56" spans="5:13" ht="12" customHeight="1"/>
    <row r="57" spans="5:13" ht="12" customHeight="1"/>
    <row r="58" spans="5:13" ht="12" customHeight="1">
      <c r="E58" s="86" t="s">
        <v>342</v>
      </c>
    </row>
    <row r="59" spans="5:13" ht="12" customHeight="1">
      <c r="E59" s="86"/>
      <c r="F59" s="3">
        <v>2022</v>
      </c>
      <c r="G59" s="3">
        <f t="shared" ref="G59:M59" si="13">F59+1</f>
        <v>2023</v>
      </c>
      <c r="H59" s="3">
        <f t="shared" si="13"/>
        <v>2024</v>
      </c>
      <c r="I59" s="3">
        <f t="shared" si="13"/>
        <v>2025</v>
      </c>
      <c r="J59" s="3">
        <f t="shared" si="13"/>
        <v>2026</v>
      </c>
      <c r="K59" s="3">
        <f t="shared" si="13"/>
        <v>2027</v>
      </c>
      <c r="L59" s="3">
        <f t="shared" si="13"/>
        <v>2028</v>
      </c>
      <c r="M59" s="3">
        <f t="shared" si="13"/>
        <v>2029</v>
      </c>
    </row>
    <row r="60" spans="5:13" ht="12" customHeight="1">
      <c r="E60" s="6" t="s">
        <v>343</v>
      </c>
    </row>
    <row r="61" spans="5:13" ht="12" customHeight="1">
      <c r="E61" s="6" t="s">
        <v>344</v>
      </c>
    </row>
    <row r="62" spans="5:13" ht="12" customHeight="1">
      <c r="E62" s="6" t="s">
        <v>345</v>
      </c>
    </row>
    <row r="63" spans="5:13" ht="12" customHeight="1">
      <c r="E63" s="6" t="s">
        <v>346</v>
      </c>
    </row>
    <row r="64" spans="5:13" ht="12" customHeight="1">
      <c r="E64" s="6" t="s">
        <v>347</v>
      </c>
    </row>
    <row r="65" spans="5:13" ht="12" customHeight="1">
      <c r="E65" s="6" t="s">
        <v>47</v>
      </c>
    </row>
    <row r="66" spans="5:13" ht="12" customHeight="1"/>
    <row r="67" spans="5:13" ht="12" customHeight="1">
      <c r="E67" s="6" t="s">
        <v>333</v>
      </c>
    </row>
    <row r="68" spans="5:13" ht="12" customHeight="1">
      <c r="F68" s="3">
        <v>2022</v>
      </c>
      <c r="G68" s="3">
        <f t="shared" ref="G68:M68" si="14">F68+1</f>
        <v>2023</v>
      </c>
      <c r="H68" s="3">
        <f t="shared" si="14"/>
        <v>2024</v>
      </c>
      <c r="I68" s="3">
        <f t="shared" si="14"/>
        <v>2025</v>
      </c>
      <c r="J68" s="3">
        <f t="shared" si="14"/>
        <v>2026</v>
      </c>
      <c r="K68" s="3">
        <f t="shared" si="14"/>
        <v>2027</v>
      </c>
      <c r="L68" s="3">
        <f t="shared" si="14"/>
        <v>2028</v>
      </c>
      <c r="M68" s="3">
        <f t="shared" si="14"/>
        <v>2029</v>
      </c>
    </row>
    <row r="69" spans="5:13" ht="12" customHeight="1">
      <c r="E69" s="6" t="s">
        <v>148</v>
      </c>
      <c r="F69" s="355">
        <f>BS!I35</f>
        <v>23246</v>
      </c>
      <c r="G69" s="355">
        <f t="shared" ref="G69:M69" si="15">F70</f>
        <v>22746</v>
      </c>
      <c r="H69" s="355">
        <f t="shared" si="15"/>
        <v>23391</v>
      </c>
      <c r="I69" s="355">
        <f t="shared" si="15"/>
        <v>24632</v>
      </c>
      <c r="J69" s="355">
        <f t="shared" si="15"/>
        <v>25615</v>
      </c>
      <c r="K69" s="355">
        <f t="shared" si="15"/>
        <v>25617.043377776743</v>
      </c>
      <c r="L69" s="355">
        <f t="shared" si="15"/>
        <v>25650.584602014409</v>
      </c>
      <c r="M69" s="355">
        <f t="shared" si="15"/>
        <v>25698.091786962996</v>
      </c>
    </row>
    <row r="70" spans="5:13" ht="12" customHeight="1">
      <c r="E70" s="6" t="s">
        <v>348</v>
      </c>
      <c r="F70" s="355">
        <f>'3 Statement Model'!B237</f>
        <v>22746</v>
      </c>
      <c r="G70" s="355">
        <f>'3 Statement Model'!C237</f>
        <v>23391</v>
      </c>
      <c r="H70" s="355">
        <f>'3 Statement Model'!D237</f>
        <v>24632</v>
      </c>
      <c r="I70" s="355">
        <f>'3 Statement Model'!E237</f>
        <v>25615</v>
      </c>
      <c r="J70" s="355">
        <f>'3 Statement Model'!F237</f>
        <v>25617.043377776743</v>
      </c>
      <c r="K70" s="355">
        <f>'3 Statement Model'!G237</f>
        <v>25650.584602014409</v>
      </c>
      <c r="L70" s="355">
        <f>'3 Statement Model'!H237</f>
        <v>25698.091786962996</v>
      </c>
      <c r="M70" s="355">
        <f>'3 Statement Model'!I237</f>
        <v>26018.818795847212</v>
      </c>
    </row>
    <row r="71" spans="5:13" ht="12" customHeight="1">
      <c r="E71" s="6" t="s">
        <v>193</v>
      </c>
      <c r="F71" s="355">
        <f t="shared" ref="F71:M71" si="16">AVERAGE(F69:F70)</f>
        <v>22996</v>
      </c>
      <c r="G71" s="355">
        <f t="shared" si="16"/>
        <v>23068.5</v>
      </c>
      <c r="H71" s="355">
        <f t="shared" si="16"/>
        <v>24011.5</v>
      </c>
      <c r="I71" s="355">
        <f t="shared" si="16"/>
        <v>25123.5</v>
      </c>
      <c r="J71" s="355">
        <f t="shared" si="16"/>
        <v>25616.021688888373</v>
      </c>
      <c r="K71" s="355">
        <f t="shared" si="16"/>
        <v>25633.813989895578</v>
      </c>
      <c r="L71" s="355">
        <f t="shared" si="16"/>
        <v>25674.338194488701</v>
      </c>
      <c r="M71" s="355">
        <f t="shared" si="16"/>
        <v>25858.455291405102</v>
      </c>
    </row>
    <row r="72" spans="5:13" ht="12" customHeight="1">
      <c r="E72" s="6" t="s">
        <v>85</v>
      </c>
      <c r="F72" s="355">
        <f>'3 Statement Model'!B219</f>
        <v>1008</v>
      </c>
      <c r="G72" s="355">
        <f>'3 Statement Model'!C219</f>
        <v>1190</v>
      </c>
      <c r="H72" s="355">
        <f>'3 Statement Model'!D219</f>
        <v>1021</v>
      </c>
      <c r="I72" s="355">
        <f>'3 Statement Model'!E219</f>
        <v>776</v>
      </c>
      <c r="J72" s="355">
        <f>'3 Statement Model'!F219</f>
        <v>1079.6631770988001</v>
      </c>
      <c r="K72" s="355">
        <f>'3 Statement Model'!G219</f>
        <v>1170.1302201645153</v>
      </c>
      <c r="L72" s="355">
        <f>'3 Statement Model'!H219</f>
        <v>1269.2885754164608</v>
      </c>
      <c r="M72" s="355">
        <f>'3 Statement Model'!I219</f>
        <v>1365.3199187894406</v>
      </c>
    </row>
    <row r="73" spans="5:13" ht="12" customHeight="1">
      <c r="F73" s="355"/>
      <c r="G73" s="355"/>
      <c r="H73" s="355"/>
      <c r="I73" s="355"/>
      <c r="J73" s="355"/>
      <c r="K73" s="355"/>
      <c r="L73" s="355"/>
      <c r="M73" s="355"/>
    </row>
    <row r="74" spans="5:13" ht="12" customHeight="1">
      <c r="E74" s="6" t="s">
        <v>334</v>
      </c>
      <c r="F74" s="355"/>
      <c r="G74" s="355"/>
      <c r="H74" s="355"/>
      <c r="I74" s="355"/>
      <c r="J74" s="355"/>
      <c r="K74" s="355"/>
      <c r="L74" s="355"/>
      <c r="M74" s="355"/>
    </row>
    <row r="75" spans="5:13" ht="12" customHeight="1">
      <c r="F75" s="355"/>
      <c r="G75" s="355"/>
      <c r="H75" s="355"/>
      <c r="I75" s="355"/>
      <c r="J75" s="355"/>
      <c r="K75" s="355"/>
      <c r="L75" s="355"/>
      <c r="M75" s="355"/>
    </row>
    <row r="76" spans="5:13" ht="12" customHeight="1">
      <c r="E76" s="6" t="s">
        <v>349</v>
      </c>
      <c r="F76" s="355">
        <f>BS!I77</f>
        <v>3853</v>
      </c>
      <c r="G76" s="355">
        <f t="shared" ref="G76:M76" si="17">F77</f>
        <v>4268</v>
      </c>
      <c r="H76" s="355">
        <f t="shared" si="17"/>
        <v>4730</v>
      </c>
      <c r="I76" s="355">
        <f t="shared" si="17"/>
        <v>4843</v>
      </c>
      <c r="J76" s="355">
        <f t="shared" si="17"/>
        <v>5159</v>
      </c>
      <c r="K76" s="355">
        <f t="shared" si="17"/>
        <v>5139.6734147416591</v>
      </c>
      <c r="L76" s="355">
        <f t="shared" si="17"/>
        <v>5179.3439768577873</v>
      </c>
      <c r="M76" s="355">
        <f t="shared" si="17"/>
        <v>4985.8851399687073</v>
      </c>
    </row>
    <row r="77" spans="5:13" ht="12" customHeight="1">
      <c r="E77" s="6" t="s">
        <v>350</v>
      </c>
      <c r="F77" s="355">
        <f>'3 Statement Model'!B251</f>
        <v>4268</v>
      </c>
      <c r="G77" s="355">
        <f>'3 Statement Model'!C251</f>
        <v>4730</v>
      </c>
      <c r="H77" s="355">
        <f>'3 Statement Model'!D251</f>
        <v>4843</v>
      </c>
      <c r="I77" s="355">
        <f>'3 Statement Model'!E251</f>
        <v>5159</v>
      </c>
      <c r="J77" s="355">
        <f>'3 Statement Model'!F251</f>
        <v>5139.6734147416591</v>
      </c>
      <c r="K77" s="355">
        <f>'3 Statement Model'!G251</f>
        <v>5179.3439768577873</v>
      </c>
      <c r="L77" s="355">
        <f>'3 Statement Model'!H251</f>
        <v>4985.8851399687073</v>
      </c>
      <c r="M77" s="355">
        <f>'3 Statement Model'!I251</f>
        <v>5155.8395312013781</v>
      </c>
    </row>
    <row r="78" spans="5:13" ht="12" customHeight="1">
      <c r="E78" s="6" t="s">
        <v>193</v>
      </c>
      <c r="F78" s="355">
        <f t="shared" ref="F78:M78" si="18">AVERAGE(F76:F77)</f>
        <v>4060.5</v>
      </c>
      <c r="G78" s="355">
        <f t="shared" si="18"/>
        <v>4499</v>
      </c>
      <c r="H78" s="355">
        <f t="shared" si="18"/>
        <v>4786.5</v>
      </c>
      <c r="I78" s="355">
        <f t="shared" si="18"/>
        <v>5001</v>
      </c>
      <c r="J78" s="355">
        <f t="shared" si="18"/>
        <v>5149.3367073708296</v>
      </c>
      <c r="K78" s="355">
        <f t="shared" si="18"/>
        <v>5159.5086957997228</v>
      </c>
      <c r="L78" s="355">
        <f t="shared" si="18"/>
        <v>5082.6145584132473</v>
      </c>
      <c r="M78" s="355">
        <f t="shared" si="18"/>
        <v>5070.8623355850432</v>
      </c>
    </row>
    <row r="79" spans="5:13" ht="12" customHeight="1">
      <c r="E79" s="6" t="s">
        <v>85</v>
      </c>
      <c r="F79" s="355">
        <f>'3 Statement Model'!B219</f>
        <v>1008</v>
      </c>
      <c r="G79" s="355">
        <f>'3 Statement Model'!C219</f>
        <v>1190</v>
      </c>
      <c r="H79" s="355">
        <f>'3 Statement Model'!D219</f>
        <v>1021</v>
      </c>
      <c r="I79" s="355">
        <f>'3 Statement Model'!E219</f>
        <v>776</v>
      </c>
      <c r="J79" s="355">
        <f>'3 Statement Model'!F219</f>
        <v>1079.6631770988001</v>
      </c>
      <c r="K79" s="355">
        <f>'3 Statement Model'!G219</f>
        <v>1170.1302201645153</v>
      </c>
      <c r="L79" s="355">
        <f>'3 Statement Model'!H219</f>
        <v>1269.2885754164608</v>
      </c>
      <c r="M79" s="355">
        <f>'3 Statement Model'!I219</f>
        <v>1365.3199187894406</v>
      </c>
    </row>
    <row r="80" spans="5:13" ht="12" customHeight="1">
      <c r="F80" s="355"/>
      <c r="G80" s="355"/>
      <c r="H80" s="355"/>
      <c r="I80" s="355"/>
      <c r="J80" s="355"/>
      <c r="K80" s="355"/>
      <c r="L80" s="355"/>
      <c r="M80" s="355"/>
    </row>
    <row r="81" spans="5:17" ht="12" customHeight="1">
      <c r="E81" s="86" t="s">
        <v>335</v>
      </c>
      <c r="F81" s="355"/>
      <c r="G81" s="355"/>
      <c r="H81" s="355"/>
      <c r="I81" s="355"/>
      <c r="J81" s="355"/>
      <c r="K81" s="355"/>
      <c r="L81" s="355"/>
      <c r="M81" s="355"/>
    </row>
    <row r="82" spans="5:17" ht="12" customHeight="1">
      <c r="E82" s="6" t="s">
        <v>260</v>
      </c>
      <c r="F82" s="355">
        <f>'3 Statement Model'!B206*(1-'3 Statement Model'!B14)</f>
        <v>2215.9428571428571</v>
      </c>
      <c r="G82" s="355">
        <f>'3 Statement Model'!C206*(1-'3 Statement Model'!C14)</f>
        <v>2510.1954576737785</v>
      </c>
      <c r="H82" s="355">
        <f>'3 Statement Model'!D206*(1-'3 Statement Model'!D14)</f>
        <v>1715.7877280265341</v>
      </c>
      <c r="I82" s="355">
        <f>'3 Statement Model'!E206*(1-'3 Statement Model'!E14)</f>
        <v>1461.3117577197149</v>
      </c>
      <c r="J82" s="355">
        <f>'3 Statement Model'!F206*(1-'3 Statement Model'!F14)</f>
        <v>1815.7903195025742</v>
      </c>
      <c r="K82" s="355">
        <f>'3 Statement Model'!G206*(1-'3 Statement Model'!G14)</f>
        <v>1921.4017616277429</v>
      </c>
      <c r="L82" s="355">
        <f>'3 Statement Model'!H206*(1-'3 Statement Model'!H14)</f>
        <v>2038.8921507159264</v>
      </c>
      <c r="M82" s="355">
        <f>'3 Statement Model'!I206*(1-'3 Statement Model'!I14)</f>
        <v>2157.5180762481023</v>
      </c>
    </row>
    <row r="83" spans="5:17" ht="12" customHeight="1">
      <c r="E83" s="6" t="s">
        <v>351</v>
      </c>
      <c r="F83" s="355">
        <f>('3 Statement Model'!B241+'3 Statement Model'!B243)+'3 Statement Model'!B251-'3 Statement Model'!B230</f>
        <v>17531</v>
      </c>
      <c r="G83" s="355">
        <f>('3 Statement Model'!C241+'3 Statement Model'!C243)+'3 Statement Model'!C251-'3 Statement Model'!C230</f>
        <v>18064</v>
      </c>
      <c r="H83" s="355">
        <f>('3 Statement Model'!D241+'3 Statement Model'!D243)+'3 Statement Model'!D251-'3 Statement Model'!D230</f>
        <v>19435</v>
      </c>
      <c r="I83" s="355">
        <f>('3 Statement Model'!E241+'3 Statement Model'!E243)+'3 Statement Model'!E251-'3 Statement Model'!E230</f>
        <v>19675</v>
      </c>
      <c r="J83" s="355">
        <f>('3 Statement Model'!F241+'3 Statement Model'!F243)+'3 Statement Model'!F251-'3 Statement Model'!F230</f>
        <v>19580.630410606991</v>
      </c>
      <c r="K83" s="355">
        <f>('3 Statement Model'!G241+'3 Statement Model'!G243)+'3 Statement Model'!G251-'3 Statement Model'!G230</f>
        <v>19501.898019724322</v>
      </c>
      <c r="L83" s="355">
        <f>('3 Statement Model'!H241+'3 Statement Model'!H243)+'3 Statement Model'!H251-'3 Statement Model'!H230</f>
        <v>19417.223730406298</v>
      </c>
      <c r="M83" s="355">
        <f>('3 Statement Model'!I241+'3 Statement Model'!I243)+'3 Statement Model'!I251-'3 Statement Model'!I230</f>
        <v>19332.110058132086</v>
      </c>
    </row>
    <row r="84" spans="5:17" ht="12" customHeight="1"/>
    <row r="85" spans="5:17" ht="12" customHeight="1"/>
    <row r="86" spans="5:17" ht="12" customHeight="1">
      <c r="E86" s="86" t="s">
        <v>352</v>
      </c>
    </row>
    <row r="87" spans="5:17" ht="12" customHeight="1">
      <c r="E87" s="86"/>
      <c r="F87" s="3">
        <v>2025</v>
      </c>
      <c r="G87" s="3">
        <f t="shared" ref="G87:J87" si="19">F87+1</f>
        <v>2026</v>
      </c>
      <c r="H87" s="3">
        <f t="shared" si="19"/>
        <v>2027</v>
      </c>
      <c r="I87" s="3">
        <f t="shared" si="19"/>
        <v>2028</v>
      </c>
      <c r="J87" s="3">
        <f t="shared" si="19"/>
        <v>2029</v>
      </c>
      <c r="M87" s="3">
        <v>2025</v>
      </c>
      <c r="N87" s="3">
        <f t="shared" ref="N87:Q87" si="20">M87+1</f>
        <v>2026</v>
      </c>
      <c r="O87" s="3">
        <f t="shared" si="20"/>
        <v>2027</v>
      </c>
      <c r="P87" s="3">
        <f t="shared" si="20"/>
        <v>2028</v>
      </c>
      <c r="Q87" s="3">
        <f t="shared" si="20"/>
        <v>2029</v>
      </c>
    </row>
    <row r="88" spans="5:17" ht="12" customHeight="1">
      <c r="E88" s="6" t="s">
        <v>343</v>
      </c>
      <c r="F88" s="54">
        <f>('3 Statement Model'!E156-'3 Statement Model'!D156)/'3 Statement Model'!D156</f>
        <v>5.1485148514851482E-2</v>
      </c>
      <c r="G88" s="54">
        <f>('3 Statement Model'!F156-'3 Statement Model'!E156)/'3 Statement Model'!E156</f>
        <v>6.458902971259961E-2</v>
      </c>
      <c r="H88" s="54">
        <f>('3 Statement Model'!G156-'3 Statement Model'!F156)/'3 Statement Model'!F156</f>
        <v>4.7539999999999763E-2</v>
      </c>
      <c r="I88" s="54">
        <f>('3 Statement Model'!H156-'3 Statement Model'!G156)/'3 Statement Model'!G156</f>
        <v>4.7539999999999825E-2</v>
      </c>
      <c r="J88" s="54">
        <f>('3 Statement Model'!I156-'3 Statement Model'!H156)/'3 Statement Model'!H156</f>
        <v>4.7539999999999992E-2</v>
      </c>
      <c r="L88" s="6" t="s">
        <v>47</v>
      </c>
      <c r="M88" s="54">
        <f>('3 Statement Model'!E190-'3 Statement Model'!D190)/'3 Statement Model'!D190</f>
        <v>0.64874551971326166</v>
      </c>
      <c r="N88" s="54">
        <f>('3 Statement Model'!F190-'3 Statement Model'!E190)/'3 Statement Model'!E190</f>
        <v>7.4974078191238677E-2</v>
      </c>
      <c r="O88" s="54">
        <f>('3 Statement Model'!G190-'3 Statement Model'!F190)/'3 Statement Model'!F190</f>
        <v>5.9331046354387955E-2</v>
      </c>
      <c r="P88" s="54">
        <f>('3 Statement Model'!H190-'3 Statement Model'!G190)/'3 Statement Model'!G190</f>
        <v>6.9160770131263774E-2</v>
      </c>
      <c r="Q88" s="54">
        <f>('3 Statement Model'!I190-'3 Statement Model'!H190)/'3 Statement Model'!H190</f>
        <v>5.8638170697254161E-2</v>
      </c>
    </row>
    <row r="89" spans="5:17" ht="12" customHeight="1">
      <c r="E89" s="6" t="s">
        <v>344</v>
      </c>
      <c r="F89" s="54">
        <f>('3 Statement Model'!E163-'3 Statement Model'!D163)/'3 Statement Model'!D163</f>
        <v>4.2729152308752585E-2</v>
      </c>
      <c r="G89" s="54">
        <f>('3 Statement Model'!F163-'3 Statement Model'!E163)/'3 Statement Model'!E163</f>
        <v>1.0799248599985692E-2</v>
      </c>
      <c r="H89" s="54">
        <f>('3 Statement Model'!G163-'3 Statement Model'!F163)/'3 Statement Model'!F163</f>
        <v>2.4824120603015202E-2</v>
      </c>
      <c r="I89" s="54">
        <f>('3 Statement Model'!H163-'3 Statement Model'!G163)/'3 Statement Model'!G163</f>
        <v>3.5150000000000153E-2</v>
      </c>
      <c r="J89" s="54">
        <f>('3 Statement Model'!I163-'3 Statement Model'!H163)/'3 Statement Model'!H163</f>
        <v>4.0299999999999628E-2</v>
      </c>
    </row>
    <row r="90" spans="5:17" ht="12" customHeight="1">
      <c r="E90" s="6" t="s">
        <v>345</v>
      </c>
      <c r="F90" s="54">
        <f>('3 Statement Model'!E170-'3 Statement Model'!D170)/'3 Statement Model'!D170</f>
        <v>4.1666666666666664E-2</v>
      </c>
      <c r="G90" s="54">
        <f>('3 Statement Model'!F170-'3 Statement Model'!E170)/'3 Statement Model'!E170</f>
        <v>-2.5445562130177565E-2</v>
      </c>
      <c r="H90" s="54">
        <f>('3 Statement Model'!G170-'3 Statement Model'!F170)/'3 Statement Model'!F170</f>
        <v>5.0600000000000214E-2</v>
      </c>
      <c r="I90" s="54">
        <f>('3 Statement Model'!H170-'3 Statement Model'!G170)/'3 Statement Model'!G170</f>
        <v>6.0900000000000294E-2</v>
      </c>
      <c r="J90" s="54">
        <f>('3 Statement Model'!I170-'3 Statement Model'!H170)/'3 Statement Model'!H170</f>
        <v>6.0899999999999829E-2</v>
      </c>
    </row>
    <row r="91" spans="5:17" ht="12" customHeight="1">
      <c r="E91" s="6" t="s">
        <v>346</v>
      </c>
      <c r="F91" s="54">
        <f>('3 Statement Model'!E177-'3 Statement Model'!D177)/'3 Statement Model'!D177</f>
        <v>8.8785046728971959E-2</v>
      </c>
      <c r="G91" s="54">
        <f>('3 Statement Model'!F177-'3 Statement Model'!E177)/'3 Statement Model'!E177</f>
        <v>0.12144509663564799</v>
      </c>
      <c r="H91" s="54">
        <f>('3 Statement Model'!G177-'3 Statement Model'!F177)/'3 Statement Model'!F177</f>
        <v>0.1481584905660378</v>
      </c>
      <c r="I91" s="54">
        <f>('3 Statement Model'!H177-'3 Statement Model'!G177)/'3 Statement Model'!G177</f>
        <v>0.13788151658767747</v>
      </c>
      <c r="J91" s="54">
        <f>('3 Statement Model'!I177-'3 Statement Model'!H177)/'3 Statement Model'!H177</f>
        <v>0.12760476190476233</v>
      </c>
    </row>
    <row r="92" spans="5:17" ht="12" customHeight="1">
      <c r="E92" s="6" t="s">
        <v>347</v>
      </c>
      <c r="F92" s="54">
        <f>('3 Statement Model'!E183-'3 Statement Model'!D183)/'3 Statement Model'!D183</f>
        <v>6.737967914438503E-2</v>
      </c>
      <c r="G92" s="54">
        <f>('3 Statement Model'!F183-'3 Statement Model'!E183)/'3 Statement Model'!E183</f>
        <v>0.1232589289058115</v>
      </c>
      <c r="H92" s="54">
        <f>('3 Statement Model'!G183-'3 Statement Model'!F183)/'3 Statement Model'!F183</f>
        <v>0.12872077294685999</v>
      </c>
      <c r="I92" s="54">
        <f>('3 Statement Model'!H183-'3 Statement Model'!G183)/'3 Statement Model'!G183</f>
        <v>0.11300000000000006</v>
      </c>
      <c r="J92" s="54">
        <f>('3 Statement Model'!I183-'3 Statement Model'!H183)/'3 Statement Model'!H183</f>
        <v>9.704854368932038E-2</v>
      </c>
    </row>
    <row r="93" spans="5:17" ht="12" customHeight="1"/>
    <row r="94" spans="5:17" ht="12" customHeight="1"/>
    <row r="95" spans="5:17" ht="12" customHeight="1">
      <c r="E95" s="6" t="s">
        <v>353</v>
      </c>
    </row>
    <row r="96" spans="5:17" ht="12" customHeight="1">
      <c r="E96" s="3">
        <v>2018</v>
      </c>
      <c r="F96" s="3">
        <f t="shared" ref="F96:K96" si="21">E96+1</f>
        <v>2019</v>
      </c>
      <c r="G96" s="3">
        <f t="shared" si="21"/>
        <v>2020</v>
      </c>
      <c r="H96" s="3">
        <f t="shared" si="21"/>
        <v>2021</v>
      </c>
      <c r="I96" s="3">
        <f t="shared" si="21"/>
        <v>2022</v>
      </c>
      <c r="J96" s="3">
        <f t="shared" si="21"/>
        <v>2023</v>
      </c>
      <c r="K96" s="3">
        <f t="shared" si="21"/>
        <v>2024</v>
      </c>
    </row>
    <row r="97" spans="5:13" ht="12" customHeight="1">
      <c r="E97" s="3">
        <v>19.86</v>
      </c>
      <c r="F97" s="3">
        <v>20.56</v>
      </c>
      <c r="G97" s="3">
        <v>30.81</v>
      </c>
      <c r="H97" s="3">
        <v>24.13</v>
      </c>
      <c r="I97" s="3">
        <v>19.149999999999999</v>
      </c>
      <c r="J97" s="3">
        <v>21.04</v>
      </c>
      <c r="K97" s="3">
        <v>15.75</v>
      </c>
    </row>
    <row r="98" spans="5:13" ht="12" customHeight="1"/>
    <row r="99" spans="5:13" ht="12" customHeight="1"/>
    <row r="100" spans="5:13" ht="12" customHeight="1">
      <c r="E100" s="475" t="s">
        <v>1</v>
      </c>
      <c r="F100" s="476"/>
      <c r="G100" s="476"/>
      <c r="H100" s="477"/>
      <c r="I100" s="478" t="s">
        <v>2</v>
      </c>
      <c r="J100" s="476"/>
      <c r="K100" s="476"/>
      <c r="L100" s="476"/>
      <c r="M100" s="477"/>
    </row>
    <row r="101" spans="5:13" ht="12" customHeight="1">
      <c r="E101" s="1"/>
      <c r="F101" s="1" t="s">
        <v>321</v>
      </c>
      <c r="G101" s="1" t="s">
        <v>322</v>
      </c>
      <c r="H101" s="1" t="s">
        <v>354</v>
      </c>
      <c r="I101" s="2" t="s">
        <v>324</v>
      </c>
      <c r="J101" s="2" t="s">
        <v>325</v>
      </c>
      <c r="K101" s="2" t="s">
        <v>326</v>
      </c>
      <c r="L101" s="2" t="s">
        <v>327</v>
      </c>
      <c r="M101" s="2" t="s">
        <v>355</v>
      </c>
    </row>
    <row r="102" spans="5:13" ht="6" customHeight="1">
      <c r="M102" s="58"/>
    </row>
    <row r="103" spans="5:13" ht="12" customHeight="1">
      <c r="E103" s="362" t="s">
        <v>356</v>
      </c>
      <c r="F103" s="8"/>
      <c r="G103" s="8"/>
      <c r="H103" s="8"/>
      <c r="I103" s="8"/>
      <c r="J103" s="8"/>
      <c r="K103" s="8"/>
      <c r="L103" s="8"/>
      <c r="M103" s="8"/>
    </row>
    <row r="104" spans="5:13" ht="6" customHeight="1">
      <c r="E104" s="363"/>
      <c r="F104" s="363"/>
      <c r="G104" s="363"/>
      <c r="H104" s="363"/>
      <c r="I104" s="363"/>
      <c r="J104" s="363"/>
      <c r="K104" s="363"/>
      <c r="L104" s="363"/>
    </row>
    <row r="105" spans="5:13" ht="15.75" customHeight="1">
      <c r="E105" s="49" t="s">
        <v>25</v>
      </c>
      <c r="F105" s="61">
        <f>'3 Statement Model'!C37</f>
        <v>4525</v>
      </c>
      <c r="G105" s="61">
        <f>'3 Statement Model'!D37</f>
        <v>4539</v>
      </c>
      <c r="H105" s="61">
        <f>'3 Statement Model'!E37</f>
        <v>4586</v>
      </c>
      <c r="I105" s="61">
        <f>'3 Statement Model'!F37</f>
        <v>4677.72</v>
      </c>
      <c r="J105" s="61">
        <f>'3 Statement Model'!G37</f>
        <v>4771.2744000000002</v>
      </c>
      <c r="K105" s="61">
        <f>'3 Statement Model'!H37</f>
        <v>4866.6998880000001</v>
      </c>
      <c r="L105" s="61">
        <f>'3 Statement Model'!I37</f>
        <v>4964.03388576</v>
      </c>
      <c r="M105" s="61">
        <f>'3 Statement Model'!J37</f>
        <v>5063.3145634752</v>
      </c>
    </row>
    <row r="106" spans="5:13" ht="15.75" customHeight="1">
      <c r="E106" s="70" t="s">
        <v>41</v>
      </c>
      <c r="F106" s="74">
        <f>'3 Statement Model'!C36</f>
        <v>1.3277273733126797E-3</v>
      </c>
      <c r="G106" s="74">
        <f>'3 Statement Model'!D36</f>
        <v>3.0939226519337017E-3</v>
      </c>
      <c r="H106" s="74">
        <f>'3 Statement Model'!E36</f>
        <v>1.0354703679224499E-2</v>
      </c>
      <c r="I106" s="74">
        <f>'3 Statement Model'!F36</f>
        <v>0.02</v>
      </c>
      <c r="J106" s="74">
        <f>'3 Statement Model'!G36</f>
        <v>0.02</v>
      </c>
      <c r="K106" s="74">
        <f>'3 Statement Model'!H36</f>
        <v>0.02</v>
      </c>
      <c r="L106" s="74">
        <f>'3 Statement Model'!I36</f>
        <v>0.02</v>
      </c>
      <c r="M106" s="74">
        <f>'3 Statement Model'!J36</f>
        <v>0.02</v>
      </c>
    </row>
    <row r="107" spans="5:13" ht="15.75" customHeight="1">
      <c r="E107" s="49" t="s">
        <v>39</v>
      </c>
      <c r="F107" s="61">
        <f>'3 Statement Model'!C56</f>
        <v>7144</v>
      </c>
      <c r="G107" s="61">
        <f>'3 Statement Model'!D56</f>
        <v>7082</v>
      </c>
      <c r="H107" s="61">
        <f>'3 Statement Model'!E56</f>
        <v>7025</v>
      </c>
      <c r="I107" s="61">
        <f>'3 Statement Model'!F56</f>
        <v>6954.75</v>
      </c>
      <c r="J107" s="61">
        <f>'3 Statement Model'!G56</f>
        <v>6954.75</v>
      </c>
      <c r="K107" s="61">
        <f>'3 Statement Model'!H56</f>
        <v>7024.2974999999997</v>
      </c>
      <c r="L107" s="61">
        <f>'3 Statement Model'!I56</f>
        <v>7094.5404749999998</v>
      </c>
      <c r="M107" s="61">
        <f>'3 Statement Model'!J56</f>
        <v>7165.4858797500001</v>
      </c>
    </row>
    <row r="108" spans="5:13" ht="15.75" customHeight="1">
      <c r="E108" s="70" t="s">
        <v>41</v>
      </c>
      <c r="F108" s="74">
        <f>'3 Statement Model'!C55</f>
        <v>-3.3157396129381511E-2</v>
      </c>
      <c r="G108" s="74">
        <f>'3 Statement Model'!D55</f>
        <v>-8.6786114221724525E-3</v>
      </c>
      <c r="H108" s="74">
        <f>'3 Statement Model'!E55</f>
        <v>-8.0485738491951429E-3</v>
      </c>
      <c r="I108" s="74">
        <f>'3 Statement Model'!F55</f>
        <v>-0.01</v>
      </c>
      <c r="J108" s="74">
        <f>'3 Statement Model'!G55</f>
        <v>0</v>
      </c>
      <c r="K108" s="74">
        <f>'3 Statement Model'!H55</f>
        <v>0.01</v>
      </c>
      <c r="L108" s="74">
        <f>'3 Statement Model'!I55</f>
        <v>0.01</v>
      </c>
      <c r="M108" s="74">
        <f>'3 Statement Model'!J55</f>
        <v>0.01</v>
      </c>
    </row>
    <row r="109" spans="5:13" ht="15.75" customHeight="1">
      <c r="E109" s="29" t="s">
        <v>44</v>
      </c>
      <c r="F109" s="61">
        <f>'3 Statement Model'!C74</f>
        <v>3394</v>
      </c>
      <c r="G109" s="61">
        <f>'3 Statement Model'!D74</f>
        <v>3520</v>
      </c>
      <c r="H109" s="61">
        <f>'3 Statement Model'!E74</f>
        <v>3578</v>
      </c>
      <c r="I109" s="61">
        <f>'3 Statement Model'!F74</f>
        <v>3545.26</v>
      </c>
      <c r="J109" s="61">
        <f>'3 Statement Model'!G74</f>
        <v>3651.6178000000004</v>
      </c>
      <c r="K109" s="61">
        <f>'3 Statement Model'!H74</f>
        <v>3761.1663340000005</v>
      </c>
      <c r="L109" s="61">
        <f>'3 Statement Model'!I74</f>
        <v>3874.0013240200005</v>
      </c>
      <c r="M109" s="61">
        <f>'3 Statement Model'!J74</f>
        <v>3990.2213637406007</v>
      </c>
    </row>
    <row r="110" spans="5:13" ht="15.75" customHeight="1">
      <c r="E110" s="70" t="s">
        <v>41</v>
      </c>
      <c r="F110" s="74">
        <f>'3 Statement Model'!C73</f>
        <v>4.9149922720247298E-2</v>
      </c>
      <c r="G110" s="74">
        <f>'3 Statement Model'!D73</f>
        <v>3.7124337065409546E-2</v>
      </c>
      <c r="H110" s="74">
        <f>'3 Statement Model'!E73</f>
        <v>1.6477272727272726E-2</v>
      </c>
      <c r="I110" s="74">
        <f>'3 Statement Model'!F73</f>
        <v>0.03</v>
      </c>
      <c r="J110" s="74">
        <f>'3 Statement Model'!G73</f>
        <v>0.03</v>
      </c>
      <c r="K110" s="74">
        <f>'3 Statement Model'!H73</f>
        <v>0.03</v>
      </c>
      <c r="L110" s="74">
        <f>'3 Statement Model'!I73</f>
        <v>0.03</v>
      </c>
      <c r="M110" s="74">
        <f>'3 Statement Model'!J73</f>
        <v>0.03</v>
      </c>
    </row>
    <row r="111" spans="5:13" ht="15.75" customHeight="1">
      <c r="E111" s="49" t="s">
        <v>45</v>
      </c>
      <c r="F111" s="61">
        <f>'3 Statement Model'!C92</f>
        <v>1265</v>
      </c>
      <c r="G111" s="61">
        <f>'3 Statement Model'!D92</f>
        <v>1345</v>
      </c>
      <c r="H111" s="61">
        <f>'3 Statement Model'!E92</f>
        <v>1449</v>
      </c>
      <c r="I111" s="61">
        <f>'3 Statement Model'!F92</f>
        <v>1622.88</v>
      </c>
      <c r="J111" s="61">
        <f>'3 Statement Model'!G92</f>
        <v>1801.3968000000002</v>
      </c>
      <c r="K111" s="61">
        <f>'3 Statement Model'!H92</f>
        <v>1981.5364800000004</v>
      </c>
      <c r="L111" s="61">
        <f>'3 Statement Model'!I92</f>
        <v>2159.8747632000004</v>
      </c>
      <c r="M111" s="61">
        <f>'3 Statement Model'!J92</f>
        <v>2332.6647442560006</v>
      </c>
    </row>
    <row r="112" spans="5:13" ht="15.75" customHeight="1">
      <c r="E112" s="70" t="s">
        <v>41</v>
      </c>
      <c r="F112" s="74">
        <f>'3 Statement Model'!C91</f>
        <v>1.8518518518518517E-2</v>
      </c>
      <c r="G112" s="74">
        <f>'3 Statement Model'!D91</f>
        <v>6.3241106719367585E-2</v>
      </c>
      <c r="H112" s="74">
        <f>'3 Statement Model'!E91</f>
        <v>7.7323420074349447E-2</v>
      </c>
      <c r="I112" s="74">
        <f>'3 Statement Model'!F91</f>
        <v>0.12</v>
      </c>
      <c r="J112" s="74">
        <f>'3 Statement Model'!G91</f>
        <v>0.11</v>
      </c>
      <c r="K112" s="74">
        <f>'3 Statement Model'!H91</f>
        <v>0.1</v>
      </c>
      <c r="L112" s="74">
        <f>'3 Statement Model'!I91</f>
        <v>0.09</v>
      </c>
      <c r="M112" s="74">
        <f>'3 Statement Model'!J91</f>
        <v>0.08</v>
      </c>
    </row>
    <row r="113" spans="5:13" ht="15.75" customHeight="1">
      <c r="E113" s="49" t="s">
        <v>60</v>
      </c>
      <c r="F113" s="61">
        <f>'3 Statement Model'!C110</f>
        <v>14742</v>
      </c>
      <c r="G113" s="61">
        <f>'3 Statement Model'!D110</f>
        <v>15639</v>
      </c>
      <c r="H113" s="61">
        <f>'3 Statement Model'!E110</f>
        <v>16403</v>
      </c>
      <c r="I113" s="61">
        <f>'3 Statement Model'!F110</f>
        <v>17551.210000000003</v>
      </c>
      <c r="J113" s="61">
        <f>'3 Statement Model'!G110</f>
        <v>18604.282600000002</v>
      </c>
      <c r="K113" s="61">
        <f>'3 Statement Model'!H110</f>
        <v>19720.539556000003</v>
      </c>
      <c r="L113" s="61">
        <f>'3 Statement Model'!I110</f>
        <v>20706.566533800004</v>
      </c>
      <c r="M113" s="61">
        <f>'3 Statement Model'!J110</f>
        <v>21741.894860490003</v>
      </c>
    </row>
    <row r="114" spans="5:13" ht="15.75" customHeight="1">
      <c r="E114" s="70" t="s">
        <v>41</v>
      </c>
      <c r="F114" s="74">
        <f>'3 Statement Model'!C109</f>
        <v>9.0626618332470224E-2</v>
      </c>
      <c r="G114" s="74">
        <f>'3 Statement Model'!D109</f>
        <v>6.0846560846560843E-2</v>
      </c>
      <c r="H114" s="74">
        <f>'3 Statement Model'!E109</f>
        <v>4.88522284033506E-2</v>
      </c>
      <c r="I114" s="74">
        <f>'3 Statement Model'!F109</f>
        <v>7.0000000000000007E-2</v>
      </c>
      <c r="J114" s="74">
        <f>'3 Statement Model'!G109</f>
        <v>0.06</v>
      </c>
      <c r="K114" s="74">
        <f>'3 Statement Model'!H109</f>
        <v>0.06</v>
      </c>
      <c r="L114" s="74">
        <f>'3 Statement Model'!I109</f>
        <v>0.05</v>
      </c>
      <c r="M114" s="74">
        <f>'3 Statement Model'!J109</f>
        <v>0.05</v>
      </c>
    </row>
    <row r="115" spans="5:13" ht="15.75" customHeight="1">
      <c r="E115" s="49" t="s">
        <v>47</v>
      </c>
      <c r="F115" s="67">
        <f>'3 Statement Model'!C127+'3 Statement Model'!C133</f>
        <v>0</v>
      </c>
      <c r="G115" s="67">
        <f>'3 Statement Model'!D127+'3 Statement Model'!D133</f>
        <v>1036</v>
      </c>
      <c r="H115" s="67">
        <f>'3 Statement Model'!E127+'3 Statement Model'!E133</f>
        <v>1087</v>
      </c>
      <c r="I115" s="67">
        <f>'3 Statement Model'!F127+'3 Statement Model'!F133</f>
        <v>1087</v>
      </c>
      <c r="J115" s="67">
        <f>'3 Statement Model'!G127+'3 Statement Model'!G133</f>
        <v>1087</v>
      </c>
      <c r="K115" s="67">
        <f>'3 Statement Model'!H127+'3 Statement Model'!H133</f>
        <v>1087</v>
      </c>
      <c r="L115" s="67">
        <f>'3 Statement Model'!I127+'3 Statement Model'!I133</f>
        <v>1087</v>
      </c>
      <c r="M115" s="364">
        <f>'3 Statement Model'!J127+'3 Statement Model'!J133</f>
        <v>1087</v>
      </c>
    </row>
    <row r="116" spans="5:13" ht="12" customHeight="1">
      <c r="E116" s="70" t="s">
        <v>357</v>
      </c>
    </row>
    <row r="117" spans="5:13" ht="12" customHeight="1"/>
    <row r="118" spans="5:13" ht="12" customHeight="1"/>
    <row r="119" spans="5:13" ht="12" customHeight="1"/>
    <row r="120" spans="5:13" ht="12" customHeight="1"/>
    <row r="121" spans="5:13" ht="12" customHeight="1"/>
    <row r="122" spans="5:13" ht="12" customHeight="1"/>
    <row r="123" spans="5:13" ht="12" customHeight="1"/>
    <row r="124" spans="5:13" ht="12" customHeight="1"/>
    <row r="125" spans="5:13" ht="12" customHeight="1"/>
    <row r="126" spans="5:13" ht="12" customHeight="1"/>
    <row r="127" spans="5:13" ht="12" customHeight="1"/>
    <row r="128" spans="5:13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</sheetData>
  <mergeCells count="4">
    <mergeCell ref="D36:G36"/>
    <mergeCell ref="H36:L36"/>
    <mergeCell ref="E100:H100"/>
    <mergeCell ref="I100:M100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BV1273"/>
  <sheetViews>
    <sheetView showGridLines="0" workbookViewId="0"/>
  </sheetViews>
  <sheetFormatPr defaultColWidth="12.6328125" defaultRowHeight="15" customHeight="1"/>
  <cols>
    <col min="1" max="1" width="8.6328125" customWidth="1"/>
    <col min="2" max="2" width="10.08984375" customWidth="1"/>
    <col min="3" max="14" width="8.6328125" customWidth="1"/>
    <col min="15" max="15" width="10.08984375" customWidth="1"/>
    <col min="16" max="31" width="8.6328125" customWidth="1"/>
    <col min="32" max="32" width="10.08984375" customWidth="1"/>
    <col min="33" max="52" width="8.6328125" customWidth="1"/>
    <col min="53" max="53" width="10.08984375" customWidth="1"/>
    <col min="54" max="56" width="8.6328125" customWidth="1"/>
    <col min="57" max="57" width="10.08984375" customWidth="1"/>
    <col min="58" max="71" width="8.6328125" customWidth="1"/>
    <col min="72" max="72" width="10.453125" customWidth="1"/>
    <col min="73" max="88" width="8.6328125" customWidth="1"/>
  </cols>
  <sheetData>
    <row r="1" spans="2:74" ht="12" customHeight="1"/>
    <row r="2" spans="2:74" ht="12" customHeight="1">
      <c r="B2" s="365" t="s">
        <v>240</v>
      </c>
      <c r="C2" s="365" t="s">
        <v>358</v>
      </c>
      <c r="O2" s="366" t="s">
        <v>240</v>
      </c>
      <c r="P2" s="366" t="s">
        <v>196</v>
      </c>
      <c r="Q2" s="366" t="s">
        <v>182</v>
      </c>
      <c r="R2" s="366" t="s">
        <v>184</v>
      </c>
      <c r="S2" s="366" t="s">
        <v>186</v>
      </c>
      <c r="T2" s="366" t="s">
        <v>188</v>
      </c>
      <c r="U2" s="366" t="s">
        <v>190</v>
      </c>
      <c r="V2" s="366" t="s">
        <v>192</v>
      </c>
      <c r="AF2" s="366" t="s">
        <v>240</v>
      </c>
      <c r="AG2" s="366" t="s">
        <v>196</v>
      </c>
      <c r="AH2" s="366" t="s">
        <v>182</v>
      </c>
      <c r="AI2" s="366" t="s">
        <v>184</v>
      </c>
      <c r="AJ2" s="366" t="s">
        <v>186</v>
      </c>
      <c r="AK2" s="366" t="s">
        <v>188</v>
      </c>
      <c r="AL2" s="366" t="s">
        <v>190</v>
      </c>
      <c r="AM2" s="366" t="s">
        <v>192</v>
      </c>
      <c r="BA2" s="366" t="s">
        <v>240</v>
      </c>
      <c r="BB2" s="366" t="s">
        <v>196</v>
      </c>
      <c r="BC2" s="366" t="s">
        <v>359</v>
      </c>
      <c r="BD2" s="86"/>
      <c r="BE2" s="366" t="s">
        <v>240</v>
      </c>
      <c r="BF2" s="366" t="s">
        <v>196</v>
      </c>
      <c r="BG2" s="366" t="s">
        <v>359</v>
      </c>
    </row>
    <row r="3" spans="2:74" ht="12" customHeight="1">
      <c r="B3" s="367">
        <v>46045</v>
      </c>
      <c r="C3" s="365">
        <v>68.400000000000006</v>
      </c>
      <c r="O3" s="368">
        <v>46045</v>
      </c>
      <c r="P3" s="369">
        <v>68.400000000000006</v>
      </c>
      <c r="Q3" s="369">
        <v>309.25</v>
      </c>
      <c r="R3" s="369">
        <v>152.97</v>
      </c>
      <c r="S3" s="369">
        <v>97.62</v>
      </c>
      <c r="T3" s="369">
        <v>40.869999999999997</v>
      </c>
      <c r="U3" s="369">
        <v>92.25</v>
      </c>
      <c r="V3" s="369">
        <v>8.42</v>
      </c>
      <c r="AF3" s="368">
        <v>46045</v>
      </c>
      <c r="AG3" s="370">
        <f t="shared" ref="AG3:AM3" si="0">(P3-AG$1256)/AG$1256</f>
        <v>0.19768867098581697</v>
      </c>
      <c r="AH3" s="370">
        <f t="shared" si="0"/>
        <v>0.4939613526570048</v>
      </c>
      <c r="AI3" s="370">
        <f t="shared" si="0"/>
        <v>0.49941188002352482</v>
      </c>
      <c r="AJ3" s="370">
        <f t="shared" si="0"/>
        <v>-2.5544089097782772E-3</v>
      </c>
      <c r="AK3" s="370">
        <f t="shared" si="0"/>
        <v>0.39358684088491214</v>
      </c>
      <c r="AL3" s="370">
        <f t="shared" si="0"/>
        <v>-0.26200000000000001</v>
      </c>
      <c r="AM3" s="370">
        <f t="shared" si="0"/>
        <v>-0.59244917715392065</v>
      </c>
      <c r="BA3" s="368">
        <v>46045</v>
      </c>
      <c r="BB3" s="369">
        <v>68.400000000000006</v>
      </c>
      <c r="BC3" s="369">
        <v>6915.61</v>
      </c>
      <c r="BD3" s="86"/>
      <c r="BE3" s="368">
        <v>46045</v>
      </c>
      <c r="BF3" s="370">
        <f t="shared" ref="BF3:BG3" si="1">(BB3-BF$1256)/BF$1256</f>
        <v>0.19768867098581697</v>
      </c>
      <c r="BG3" s="370">
        <f t="shared" si="1"/>
        <v>0.84378407633632557</v>
      </c>
      <c r="BT3" s="365" t="s">
        <v>240</v>
      </c>
      <c r="BU3" s="86" t="s">
        <v>360</v>
      </c>
    </row>
    <row r="4" spans="2:74" ht="12" customHeight="1">
      <c r="B4" s="367">
        <v>46044</v>
      </c>
      <c r="C4" s="365">
        <v>68.55</v>
      </c>
      <c r="O4" s="368">
        <v>46044</v>
      </c>
      <c r="P4" s="369">
        <v>68.55</v>
      </c>
      <c r="Q4" s="369">
        <v>306.02999999999997</v>
      </c>
      <c r="R4" s="369">
        <v>153.53</v>
      </c>
      <c r="S4" s="369">
        <v>95.83</v>
      </c>
      <c r="T4" s="369">
        <v>40.54</v>
      </c>
      <c r="U4" s="369">
        <v>92.59</v>
      </c>
      <c r="V4" s="369">
        <v>8.43</v>
      </c>
      <c r="AF4" s="368">
        <v>46044</v>
      </c>
      <c r="AG4" s="370">
        <f t="shared" ref="AG4:AM4" si="2">(P4-AG$1256)/AG$1256</f>
        <v>0.20031518122920675</v>
      </c>
      <c r="AH4" s="370">
        <f t="shared" si="2"/>
        <v>0.47840579710144915</v>
      </c>
      <c r="AI4" s="370">
        <f t="shared" si="2"/>
        <v>0.50490099980396008</v>
      </c>
      <c r="AJ4" s="370">
        <f t="shared" si="2"/>
        <v>-2.0843976703790807E-2</v>
      </c>
      <c r="AK4" s="370">
        <f t="shared" si="2"/>
        <v>0.38233448812024323</v>
      </c>
      <c r="AL4" s="370">
        <f t="shared" si="2"/>
        <v>-0.25927999999999995</v>
      </c>
      <c r="AM4" s="370">
        <f t="shared" si="2"/>
        <v>-0.59196515004840278</v>
      </c>
      <c r="BA4" s="368">
        <v>46044</v>
      </c>
      <c r="BB4" s="369">
        <v>68.55</v>
      </c>
      <c r="BC4" s="369">
        <v>6913.35</v>
      </c>
      <c r="BD4" s="86"/>
      <c r="BE4" s="368">
        <v>46044</v>
      </c>
      <c r="BF4" s="370">
        <f t="shared" ref="BF4:BG4" si="3">(BB4-BF$1256)/BF$1256</f>
        <v>0.20031518122920675</v>
      </c>
      <c r="BG4" s="370">
        <f t="shared" si="3"/>
        <v>0.84318153339181035</v>
      </c>
      <c r="BT4" s="367">
        <v>46045</v>
      </c>
      <c r="BU4" s="365">
        <f t="shared" ref="BU4:BU258" si="4">BV4/100</f>
        <v>3.6257000000000005E-2</v>
      </c>
      <c r="BV4" s="86">
        <v>3.6257000000000001</v>
      </c>
    </row>
    <row r="5" spans="2:74" ht="12" customHeight="1">
      <c r="B5" s="367">
        <v>46043</v>
      </c>
      <c r="C5" s="365">
        <v>68.02</v>
      </c>
      <c r="O5" s="368">
        <v>46043</v>
      </c>
      <c r="P5" s="369">
        <v>68.02</v>
      </c>
      <c r="Q5" s="369">
        <v>305.69</v>
      </c>
      <c r="R5" s="369">
        <v>154.41</v>
      </c>
      <c r="S5" s="369">
        <v>96.43</v>
      </c>
      <c r="T5" s="369">
        <v>40.72</v>
      </c>
      <c r="U5" s="369">
        <v>94.81</v>
      </c>
      <c r="V5" s="369">
        <v>8.36</v>
      </c>
      <c r="AF5" s="368">
        <v>46043</v>
      </c>
      <c r="AG5" s="370">
        <f t="shared" ref="AG5:AM5" si="5">(P5-AG$1256)/AG$1256</f>
        <v>0.19103484503589557</v>
      </c>
      <c r="AH5" s="370">
        <f t="shared" si="5"/>
        <v>0.4767632850241546</v>
      </c>
      <c r="AI5" s="370">
        <f t="shared" si="5"/>
        <v>0.51352675945892967</v>
      </c>
      <c r="AJ5" s="370">
        <f t="shared" si="5"/>
        <v>-1.4713395320322854E-2</v>
      </c>
      <c r="AK5" s="370">
        <f t="shared" si="5"/>
        <v>0.38847213508278994</v>
      </c>
      <c r="AL5" s="370">
        <f t="shared" si="5"/>
        <v>-0.24151999999999998</v>
      </c>
      <c r="AM5" s="370">
        <f t="shared" si="5"/>
        <v>-0.59535333978702809</v>
      </c>
      <c r="BA5" s="368">
        <v>46043</v>
      </c>
      <c r="BB5" s="369">
        <v>68.02</v>
      </c>
      <c r="BC5" s="369">
        <v>6875.62</v>
      </c>
      <c r="BD5" s="86"/>
      <c r="BE5" s="368">
        <v>46043</v>
      </c>
      <c r="BF5" s="370">
        <f t="shared" ref="BF5:BG5" si="6">(BB5-BF$1256)/BF$1256</f>
        <v>0.19103484503589557</v>
      </c>
      <c r="BG5" s="370">
        <f t="shared" si="6"/>
        <v>0.8331222655614714</v>
      </c>
      <c r="BT5" s="367">
        <v>46044</v>
      </c>
      <c r="BU5" s="365">
        <f t="shared" si="4"/>
        <v>3.6178000000000002E-2</v>
      </c>
      <c r="BV5" s="365">
        <v>3.6177999999999999</v>
      </c>
    </row>
    <row r="6" spans="2:74" ht="12" customHeight="1">
      <c r="B6" s="367">
        <v>46042</v>
      </c>
      <c r="C6" s="365">
        <v>68.28</v>
      </c>
      <c r="O6" s="368">
        <v>46042</v>
      </c>
      <c r="P6" s="369">
        <v>68.28</v>
      </c>
      <c r="Q6" s="369">
        <v>302.83999999999997</v>
      </c>
      <c r="R6" s="369">
        <v>153.19999999999999</v>
      </c>
      <c r="S6" s="369">
        <v>93.66</v>
      </c>
      <c r="T6" s="369">
        <v>39</v>
      </c>
      <c r="U6" s="369">
        <v>97.16</v>
      </c>
      <c r="V6" s="369">
        <v>8.17</v>
      </c>
      <c r="AF6" s="368">
        <v>46042</v>
      </c>
      <c r="AG6" s="370">
        <f t="shared" ref="AG6:AM6" si="7">(P6-AG$1256)/AG$1256</f>
        <v>0.19558746279110492</v>
      </c>
      <c r="AH6" s="370">
        <f t="shared" si="7"/>
        <v>0.46299516908212546</v>
      </c>
      <c r="AI6" s="370">
        <f t="shared" si="7"/>
        <v>0.50166633993334631</v>
      </c>
      <c r="AJ6" s="370">
        <f t="shared" si="7"/>
        <v>-4.301624604066627E-2</v>
      </c>
      <c r="AK6" s="370">
        <f t="shared" si="7"/>
        <v>0.32982350855178805</v>
      </c>
      <c r="AL6" s="370">
        <f t="shared" si="7"/>
        <v>-0.22272000000000003</v>
      </c>
      <c r="AM6" s="370">
        <f t="shared" si="7"/>
        <v>-0.6045498547918684</v>
      </c>
      <c r="BA6" s="368">
        <v>46042</v>
      </c>
      <c r="BB6" s="369">
        <v>68.28</v>
      </c>
      <c r="BC6" s="369">
        <v>6796.86</v>
      </c>
      <c r="BD6" s="86"/>
      <c r="BE6" s="368">
        <v>46042</v>
      </c>
      <c r="BF6" s="370">
        <f t="shared" ref="BF6:BG6" si="8">(BB6-BF$1256)/BF$1256</f>
        <v>0.19558746279110492</v>
      </c>
      <c r="BG6" s="370">
        <f t="shared" si="8"/>
        <v>0.81212391055703226</v>
      </c>
      <c r="BT6" s="367">
        <v>46043</v>
      </c>
      <c r="BU6" s="365">
        <f t="shared" si="4"/>
        <v>3.6459999999999999E-2</v>
      </c>
      <c r="BV6" s="365">
        <v>3.6459999999999999</v>
      </c>
    </row>
    <row r="7" spans="2:74" ht="12" customHeight="1">
      <c r="B7" s="367">
        <v>46038</v>
      </c>
      <c r="C7" s="365">
        <v>68.33</v>
      </c>
      <c r="O7" s="368">
        <v>46038</v>
      </c>
      <c r="P7" s="369">
        <v>68.33</v>
      </c>
      <c r="Q7" s="369">
        <v>307.43</v>
      </c>
      <c r="R7" s="369">
        <v>160.26</v>
      </c>
      <c r="S7" s="369">
        <v>92.99</v>
      </c>
      <c r="T7" s="369">
        <v>39.96</v>
      </c>
      <c r="U7" s="369">
        <v>99.12</v>
      </c>
      <c r="V7" s="369">
        <v>8.32</v>
      </c>
      <c r="AF7" s="368">
        <v>46038</v>
      </c>
      <c r="AG7" s="370">
        <f t="shared" ref="AG7:AM7" si="9">(P7-AG$1256)/AG$1256</f>
        <v>0.19646296620556819</v>
      </c>
      <c r="AH7" s="370">
        <f t="shared" si="9"/>
        <v>0.48516908212560389</v>
      </c>
      <c r="AI7" s="370">
        <f t="shared" si="9"/>
        <v>0.57086845716526169</v>
      </c>
      <c r="AJ7" s="370">
        <f t="shared" si="9"/>
        <v>-4.9862061918872068E-2</v>
      </c>
      <c r="AK7" s="370">
        <f t="shared" si="9"/>
        <v>0.36255762568537053</v>
      </c>
      <c r="AL7" s="370">
        <f t="shared" si="9"/>
        <v>-0.20703999999999997</v>
      </c>
      <c r="AM7" s="370">
        <f t="shared" si="9"/>
        <v>-0.59728944820909968</v>
      </c>
      <c r="BA7" s="368">
        <v>46038</v>
      </c>
      <c r="BB7" s="369">
        <v>68.33</v>
      </c>
      <c r="BC7" s="369">
        <v>6940.01</v>
      </c>
      <c r="BD7" s="86"/>
      <c r="BE7" s="368">
        <v>46038</v>
      </c>
      <c r="BF7" s="370">
        <f t="shared" ref="BF7:BG7" si="10">(BB7-BF$1256)/BF$1256</f>
        <v>0.19646296620556819</v>
      </c>
      <c r="BG7" s="370">
        <f t="shared" si="10"/>
        <v>0.85028940724171309</v>
      </c>
      <c r="BT7" s="367">
        <v>46042</v>
      </c>
      <c r="BU7" s="365">
        <f t="shared" si="4"/>
        <v>3.6320999999999999E-2</v>
      </c>
      <c r="BV7" s="365">
        <v>3.6320999999999999</v>
      </c>
    </row>
    <row r="8" spans="2:74" ht="12" customHeight="1">
      <c r="B8" s="367">
        <v>46037</v>
      </c>
      <c r="C8" s="365">
        <v>69.53</v>
      </c>
      <c r="O8" s="368">
        <v>46037</v>
      </c>
      <c r="P8" s="369">
        <v>69.53</v>
      </c>
      <c r="Q8" s="369">
        <v>308.62</v>
      </c>
      <c r="R8" s="369">
        <v>161.05000000000001</v>
      </c>
      <c r="S8" s="369">
        <v>93.28</v>
      </c>
      <c r="T8" s="369">
        <v>40.36</v>
      </c>
      <c r="U8" s="369">
        <v>100.77</v>
      </c>
      <c r="V8" s="369">
        <v>8.5399999999999991</v>
      </c>
      <c r="AF8" s="368">
        <v>46037</v>
      </c>
      <c r="AG8" s="370">
        <f t="shared" ref="AG8:AM8" si="11">(P8-AG$1256)/AG$1256</f>
        <v>0.21747504815268784</v>
      </c>
      <c r="AH8" s="370">
        <f t="shared" si="11"/>
        <v>0.49091787439613527</v>
      </c>
      <c r="AI8" s="370">
        <f t="shared" si="11"/>
        <v>0.57861203685551865</v>
      </c>
      <c r="AJ8" s="370">
        <f t="shared" si="11"/>
        <v>-4.6898947583529207E-2</v>
      </c>
      <c r="AK8" s="370">
        <f t="shared" si="11"/>
        <v>0.37619684115769653</v>
      </c>
      <c r="AL8" s="370">
        <f t="shared" si="11"/>
        <v>-0.19384000000000004</v>
      </c>
      <c r="AM8" s="370">
        <f t="shared" si="11"/>
        <v>-0.58664085188770576</v>
      </c>
      <c r="BA8" s="368">
        <v>46037</v>
      </c>
      <c r="BB8" s="369">
        <v>69.53</v>
      </c>
      <c r="BC8" s="369">
        <v>6944.47</v>
      </c>
      <c r="BD8" s="86"/>
      <c r="BE8" s="368">
        <v>46037</v>
      </c>
      <c r="BF8" s="370">
        <f t="shared" ref="BF8:BG8" si="12">(BB8-BF$1256)/BF$1256</f>
        <v>0.21747504815268784</v>
      </c>
      <c r="BG8" s="370">
        <f t="shared" si="12"/>
        <v>0.85147849641540274</v>
      </c>
      <c r="BQ8" s="371"/>
      <c r="BT8" s="367">
        <v>46038</v>
      </c>
      <c r="BU8" s="365">
        <f t="shared" si="4"/>
        <v>3.6294E-2</v>
      </c>
      <c r="BV8" s="365">
        <v>3.6294</v>
      </c>
    </row>
    <row r="9" spans="2:74" ht="12" customHeight="1">
      <c r="B9" s="367">
        <v>46036</v>
      </c>
      <c r="C9" s="365">
        <v>69.88</v>
      </c>
      <c r="O9" s="368">
        <v>46036</v>
      </c>
      <c r="P9" s="369">
        <v>69.88</v>
      </c>
      <c r="Q9" s="369">
        <v>308.13</v>
      </c>
      <c r="R9" s="369">
        <v>157.13</v>
      </c>
      <c r="S9" s="369">
        <v>91.15</v>
      </c>
      <c r="T9" s="369">
        <v>40.590000000000003</v>
      </c>
      <c r="U9" s="369">
        <v>99.93</v>
      </c>
      <c r="V9" s="369">
        <v>8.48</v>
      </c>
      <c r="AF9" s="368">
        <v>46036</v>
      </c>
      <c r="AG9" s="370">
        <f t="shared" ref="AG9:AM9" si="13">(P9-AG$1256)/AG$1256</f>
        <v>0.22360357205393094</v>
      </c>
      <c r="AH9" s="370">
        <f t="shared" si="13"/>
        <v>0.48855072463768112</v>
      </c>
      <c r="AI9" s="370">
        <f t="shared" si="13"/>
        <v>0.54018819839247212</v>
      </c>
      <c r="AJ9" s="370">
        <f t="shared" si="13"/>
        <v>-6.8662511494840081E-2</v>
      </c>
      <c r="AK9" s="370">
        <f t="shared" si="13"/>
        <v>0.38403939005428411</v>
      </c>
      <c r="AL9" s="370">
        <f t="shared" si="13"/>
        <v>-0.20055999999999993</v>
      </c>
      <c r="AM9" s="370">
        <f t="shared" si="13"/>
        <v>-0.58954501452081309</v>
      </c>
      <c r="BA9" s="368">
        <v>46036</v>
      </c>
      <c r="BB9" s="369">
        <v>69.88</v>
      </c>
      <c r="BC9" s="369">
        <v>6926.6</v>
      </c>
      <c r="BD9" s="86"/>
      <c r="BE9" s="368">
        <v>46036</v>
      </c>
      <c r="BF9" s="370">
        <f t="shared" ref="BF9:BG9" si="14">(BB9-BF$1256)/BF$1256</f>
        <v>0.22360357205393094</v>
      </c>
      <c r="BG9" s="370">
        <f t="shared" si="14"/>
        <v>0.84671414136297363</v>
      </c>
      <c r="BQ9" s="372"/>
      <c r="BT9" s="367">
        <v>46037</v>
      </c>
      <c r="BU9" s="365">
        <f t="shared" si="4"/>
        <v>3.5668000000000005E-2</v>
      </c>
      <c r="BV9" s="365">
        <v>3.5668000000000002</v>
      </c>
    </row>
    <row r="10" spans="2:74" ht="12" customHeight="1">
      <c r="B10" s="367">
        <v>46035</v>
      </c>
      <c r="C10" s="365">
        <v>69.260000000000005</v>
      </c>
      <c r="O10" s="368">
        <v>46035</v>
      </c>
      <c r="P10" s="369">
        <v>69.260000000000005</v>
      </c>
      <c r="Q10" s="369">
        <v>309.44</v>
      </c>
      <c r="R10" s="369">
        <v>156.36000000000001</v>
      </c>
      <c r="S10" s="369">
        <v>90.56</v>
      </c>
      <c r="T10" s="369">
        <v>39.409999999999997</v>
      </c>
      <c r="U10" s="369">
        <v>98.45</v>
      </c>
      <c r="V10" s="369">
        <v>8.34</v>
      </c>
      <c r="AF10" s="368">
        <v>46035</v>
      </c>
      <c r="AG10" s="370">
        <f t="shared" ref="AG10:AM10" si="15">(P10-AG$1256)/AG$1256</f>
        <v>0.21274732971458599</v>
      </c>
      <c r="AH10" s="370">
        <f t="shared" si="15"/>
        <v>0.49487922705314008</v>
      </c>
      <c r="AI10" s="370">
        <f t="shared" si="15"/>
        <v>0.53264065869437383</v>
      </c>
      <c r="AJ10" s="370">
        <f t="shared" si="15"/>
        <v>-7.4690916521916853E-2</v>
      </c>
      <c r="AK10" s="370">
        <f t="shared" si="15"/>
        <v>0.34380370441092212</v>
      </c>
      <c r="AL10" s="370">
        <f t="shared" si="15"/>
        <v>-0.21239999999999998</v>
      </c>
      <c r="AM10" s="370">
        <f t="shared" si="15"/>
        <v>-0.59632139399806394</v>
      </c>
      <c r="BA10" s="368">
        <v>46035</v>
      </c>
      <c r="BB10" s="369">
        <v>69.260000000000005</v>
      </c>
      <c r="BC10" s="369">
        <v>6963.74</v>
      </c>
      <c r="BD10" s="86"/>
      <c r="BE10" s="368">
        <v>46035</v>
      </c>
      <c r="BF10" s="370">
        <f t="shared" ref="BF10:BG10" si="16">(BB10-BF$1256)/BF$1256</f>
        <v>0.21274732971458599</v>
      </c>
      <c r="BG10" s="370">
        <f t="shared" si="16"/>
        <v>0.85661610815912459</v>
      </c>
      <c r="BQ10" s="373"/>
      <c r="BT10" s="367">
        <v>46036</v>
      </c>
      <c r="BU10" s="365">
        <f t="shared" si="4"/>
        <v>3.5489E-2</v>
      </c>
      <c r="BV10" s="365">
        <v>3.5489000000000002</v>
      </c>
    </row>
    <row r="11" spans="2:74" ht="12" customHeight="1">
      <c r="B11" s="367">
        <v>46034</v>
      </c>
      <c r="C11" s="365">
        <v>69.52</v>
      </c>
      <c r="O11" s="368">
        <v>46034</v>
      </c>
      <c r="P11" s="369">
        <v>69.52</v>
      </c>
      <c r="Q11" s="369">
        <v>306.75</v>
      </c>
      <c r="R11" s="369">
        <v>156.91999999999999</v>
      </c>
      <c r="S11" s="369">
        <v>89.96</v>
      </c>
      <c r="T11" s="369">
        <v>40.340000000000003</v>
      </c>
      <c r="U11" s="369">
        <v>96.72</v>
      </c>
      <c r="V11" s="369">
        <v>8.5</v>
      </c>
      <c r="AF11" s="368">
        <v>46034</v>
      </c>
      <c r="AG11" s="370">
        <f t="shared" ref="AG11:AM11" si="17">(P11-AG$1256)/AG$1256</f>
        <v>0.21729994746979509</v>
      </c>
      <c r="AH11" s="370">
        <f t="shared" si="17"/>
        <v>0.48188405797101447</v>
      </c>
      <c r="AI11" s="370">
        <f t="shared" si="17"/>
        <v>0.53812977847480881</v>
      </c>
      <c r="AJ11" s="370">
        <f t="shared" si="17"/>
        <v>-8.0821497905384801E-2</v>
      </c>
      <c r="AK11" s="370">
        <f t="shared" si="17"/>
        <v>0.37551488038408037</v>
      </c>
      <c r="AL11" s="370">
        <f t="shared" si="17"/>
        <v>-0.22624</v>
      </c>
      <c r="AM11" s="370">
        <f t="shared" si="17"/>
        <v>-0.58857696030977735</v>
      </c>
      <c r="BA11" s="368">
        <v>46034</v>
      </c>
      <c r="BB11" s="369">
        <v>69.52</v>
      </c>
      <c r="BC11" s="369">
        <v>6977.27</v>
      </c>
      <c r="BD11" s="86"/>
      <c r="BE11" s="368">
        <v>46034</v>
      </c>
      <c r="BF11" s="370">
        <f t="shared" ref="BF11:BG11" si="18">(BB11-BF$1256)/BF$1256</f>
        <v>0.21729994746979509</v>
      </c>
      <c r="BG11" s="370">
        <f t="shared" si="18"/>
        <v>0.86022336746854655</v>
      </c>
      <c r="BT11" s="367">
        <v>46035</v>
      </c>
      <c r="BU11" s="365">
        <f t="shared" si="4"/>
        <v>3.5807000000000005E-2</v>
      </c>
      <c r="BV11" s="365">
        <v>3.5807000000000002</v>
      </c>
    </row>
    <row r="12" spans="2:74" ht="12" customHeight="1">
      <c r="B12" s="367">
        <v>46031</v>
      </c>
      <c r="C12" s="365">
        <v>69</v>
      </c>
      <c r="O12" s="368">
        <v>46031</v>
      </c>
      <c r="P12" s="369">
        <v>69</v>
      </c>
      <c r="Q12" s="369">
        <v>307.32</v>
      </c>
      <c r="R12" s="369">
        <v>155.52000000000001</v>
      </c>
      <c r="S12" s="369">
        <v>88.88</v>
      </c>
      <c r="T12" s="369">
        <v>40.11</v>
      </c>
      <c r="U12" s="369">
        <v>93.29</v>
      </c>
      <c r="V12" s="369">
        <v>8.65</v>
      </c>
      <c r="AF12" s="368">
        <v>46031</v>
      </c>
      <c r="AG12" s="370">
        <f t="shared" ref="AG12:AM12" si="19">(P12-AG$1256)/AG$1256</f>
        <v>0.20819471195937667</v>
      </c>
      <c r="AH12" s="370">
        <f t="shared" si="19"/>
        <v>0.48463768115942024</v>
      </c>
      <c r="AI12" s="370">
        <f t="shared" si="19"/>
        <v>0.52440697902372102</v>
      </c>
      <c r="AJ12" s="370">
        <f t="shared" si="19"/>
        <v>-9.1856544395626946E-2</v>
      </c>
      <c r="AK12" s="370">
        <f t="shared" si="19"/>
        <v>0.36767233148749279</v>
      </c>
      <c r="AL12" s="370">
        <f t="shared" si="19"/>
        <v>-0.25367999999999996</v>
      </c>
      <c r="AM12" s="370">
        <f t="shared" si="19"/>
        <v>-0.58131655372700874</v>
      </c>
      <c r="BA12" s="368">
        <v>46031</v>
      </c>
      <c r="BB12" s="369">
        <v>69</v>
      </c>
      <c r="BC12" s="369">
        <v>6966.28</v>
      </c>
      <c r="BD12" s="86"/>
      <c r="BE12" s="368">
        <v>46031</v>
      </c>
      <c r="BF12" s="370">
        <f t="shared" ref="BF12:BG12" si="20">(BB12-BF$1256)/BF$1256</f>
        <v>0.20819471195937667</v>
      </c>
      <c r="BG12" s="370">
        <f t="shared" si="20"/>
        <v>0.8572933024418985</v>
      </c>
      <c r="BT12" s="367">
        <v>46034</v>
      </c>
      <c r="BU12" s="365">
        <f t="shared" si="4"/>
        <v>3.5672999999999996E-2</v>
      </c>
      <c r="BV12" s="365">
        <v>3.5672999999999999</v>
      </c>
    </row>
    <row r="13" spans="2:74" ht="12" customHeight="1">
      <c r="B13" s="367">
        <v>46030</v>
      </c>
      <c r="C13" s="365">
        <v>68.66</v>
      </c>
      <c r="O13" s="368">
        <v>46030</v>
      </c>
      <c r="P13" s="369">
        <v>68.66</v>
      </c>
      <c r="Q13" s="369">
        <v>308.88</v>
      </c>
      <c r="R13" s="369">
        <v>153.47999999999999</v>
      </c>
      <c r="S13" s="369">
        <v>88.18</v>
      </c>
      <c r="T13" s="369">
        <v>39.18</v>
      </c>
      <c r="U13" s="369">
        <v>91.8</v>
      </c>
      <c r="V13" s="369">
        <v>8.3800000000000008</v>
      </c>
      <c r="AF13" s="368">
        <v>46030</v>
      </c>
      <c r="AG13" s="370">
        <f t="shared" ref="AG13:AM13" si="21">(P13-AG$1256)/AG$1256</f>
        <v>0.20224128874102604</v>
      </c>
      <c r="AH13" s="370">
        <f t="shared" si="21"/>
        <v>0.49217391304347824</v>
      </c>
      <c r="AI13" s="370">
        <f t="shared" si="21"/>
        <v>0.50441089982356402</v>
      </c>
      <c r="AJ13" s="370">
        <f t="shared" si="21"/>
        <v>-9.9008889343006001E-2</v>
      </c>
      <c r="AK13" s="370">
        <f t="shared" si="21"/>
        <v>0.33596115551433475</v>
      </c>
      <c r="AL13" s="370">
        <f t="shared" si="21"/>
        <v>-0.2656</v>
      </c>
      <c r="AM13" s="370">
        <f t="shared" si="21"/>
        <v>-0.59438528557599224</v>
      </c>
      <c r="BA13" s="368">
        <v>46030</v>
      </c>
      <c r="BB13" s="369">
        <v>68.66</v>
      </c>
      <c r="BC13" s="369">
        <v>6921.46</v>
      </c>
      <c r="BD13" s="86"/>
      <c r="BE13" s="368">
        <v>46030</v>
      </c>
      <c r="BF13" s="370">
        <f t="shared" ref="BF13:BG13" si="22">(BB13-BF$1256)/BF$1256</f>
        <v>0.20224128874102604</v>
      </c>
      <c r="BG13" s="370">
        <f t="shared" si="22"/>
        <v>0.84534375608208445</v>
      </c>
      <c r="BT13" s="367">
        <v>46031</v>
      </c>
      <c r="BU13" s="365">
        <f t="shared" si="4"/>
        <v>3.5942000000000002E-2</v>
      </c>
      <c r="BV13" s="365">
        <v>3.5941999999999998</v>
      </c>
    </row>
    <row r="14" spans="2:74" ht="12" customHeight="1">
      <c r="B14" s="367">
        <v>46029</v>
      </c>
      <c r="C14" s="365">
        <v>67.459999999999994</v>
      </c>
      <c r="O14" s="368">
        <v>46029</v>
      </c>
      <c r="P14" s="369">
        <v>67.459999999999994</v>
      </c>
      <c r="Q14" s="369">
        <v>304.16000000000003</v>
      </c>
      <c r="R14" s="369">
        <v>150.49</v>
      </c>
      <c r="S14" s="369">
        <v>86.69</v>
      </c>
      <c r="T14" s="369">
        <v>38.869999999999997</v>
      </c>
      <c r="U14" s="369">
        <v>90.55</v>
      </c>
      <c r="V14" s="369">
        <v>8.2200000000000006</v>
      </c>
      <c r="AF14" s="368">
        <v>46029</v>
      </c>
      <c r="AG14" s="370">
        <f t="shared" ref="AG14:AM14" si="23">(P14-AG$1256)/AG$1256</f>
        <v>0.18122920679390639</v>
      </c>
      <c r="AH14" s="370">
        <f t="shared" si="23"/>
        <v>0.46937198067632863</v>
      </c>
      <c r="AI14" s="370">
        <f t="shared" si="23"/>
        <v>0.4751029209958833</v>
      </c>
      <c r="AJ14" s="370">
        <f t="shared" si="23"/>
        <v>-0.11423316644528463</v>
      </c>
      <c r="AK14" s="370">
        <f t="shared" si="23"/>
        <v>0.325390763523282</v>
      </c>
      <c r="AL14" s="370">
        <f t="shared" si="23"/>
        <v>-0.27560000000000001</v>
      </c>
      <c r="AM14" s="370">
        <f t="shared" si="23"/>
        <v>-0.60212971926427872</v>
      </c>
      <c r="BA14" s="368">
        <v>46029</v>
      </c>
      <c r="BB14" s="369">
        <v>67.459999999999994</v>
      </c>
      <c r="BC14" s="369">
        <v>6920.93</v>
      </c>
      <c r="BD14" s="86"/>
      <c r="BE14" s="368">
        <v>46029</v>
      </c>
      <c r="BF14" s="370">
        <f t="shared" ref="BF14:BG14" si="24">(BB14-BF$1256)/BF$1256</f>
        <v>0.18122920679390639</v>
      </c>
      <c r="BG14" s="370">
        <f t="shared" si="24"/>
        <v>0.84520245176323805</v>
      </c>
      <c r="BT14" s="367">
        <v>46030</v>
      </c>
      <c r="BU14" s="365">
        <f t="shared" si="4"/>
        <v>3.6119999999999999E-2</v>
      </c>
      <c r="BV14" s="365">
        <v>3.6120000000000001</v>
      </c>
    </row>
    <row r="15" spans="2:74" ht="12" customHeight="1">
      <c r="B15" s="367">
        <v>46028</v>
      </c>
      <c r="C15" s="365">
        <v>67.680000000000007</v>
      </c>
      <c r="O15" s="368">
        <v>46028</v>
      </c>
      <c r="P15" s="369">
        <v>67.680000000000007</v>
      </c>
      <c r="Q15" s="369">
        <v>302.77</v>
      </c>
      <c r="R15" s="369">
        <v>151.41</v>
      </c>
      <c r="S15" s="369">
        <v>89.46</v>
      </c>
      <c r="T15" s="369">
        <v>38.619999999999997</v>
      </c>
      <c r="U15" s="369">
        <v>89.82</v>
      </c>
      <c r="V15" s="369">
        <v>8.44</v>
      </c>
      <c r="AF15" s="368">
        <v>46028</v>
      </c>
      <c r="AG15" s="370">
        <f t="shared" ref="AG15:AM15" si="25">(P15-AG$1256)/AG$1256</f>
        <v>0.18508142181754522</v>
      </c>
      <c r="AH15" s="370">
        <f t="shared" si="25"/>
        <v>0.46265700483091776</v>
      </c>
      <c r="AI15" s="370">
        <f t="shared" si="25"/>
        <v>0.48412076063516962</v>
      </c>
      <c r="AJ15" s="370">
        <f t="shared" si="25"/>
        <v>-8.593031572494135E-2</v>
      </c>
      <c r="AK15" s="370">
        <f t="shared" si="25"/>
        <v>0.31686625385307821</v>
      </c>
      <c r="AL15" s="370">
        <f t="shared" si="25"/>
        <v>-0.28144000000000008</v>
      </c>
      <c r="AM15" s="370">
        <f t="shared" si="25"/>
        <v>-0.5914811229428848</v>
      </c>
      <c r="BA15" s="368">
        <v>46028</v>
      </c>
      <c r="BB15" s="369">
        <v>67.680000000000007</v>
      </c>
      <c r="BC15" s="369">
        <v>6944.82</v>
      </c>
      <c r="BD15" s="86"/>
      <c r="BE15" s="368">
        <v>46028</v>
      </c>
      <c r="BF15" s="370">
        <f t="shared" ref="BF15:BG15" si="26">(BB15-BF$1256)/BF$1256</f>
        <v>0.18508142181754522</v>
      </c>
      <c r="BG15" s="370">
        <f t="shared" si="26"/>
        <v>0.85157181058822584</v>
      </c>
      <c r="BT15" s="367">
        <v>46029</v>
      </c>
      <c r="BU15" s="365">
        <f t="shared" si="4"/>
        <v>3.6762999999999997E-2</v>
      </c>
      <c r="BV15" s="365">
        <v>3.6762999999999999</v>
      </c>
    </row>
    <row r="16" spans="2:74" ht="12" customHeight="1">
      <c r="B16" s="367">
        <v>46027</v>
      </c>
      <c r="C16" s="365">
        <v>66.739999999999995</v>
      </c>
      <c r="O16" s="368">
        <v>46027</v>
      </c>
      <c r="P16" s="369">
        <v>66.739999999999995</v>
      </c>
      <c r="Q16" s="369">
        <v>299.86</v>
      </c>
      <c r="R16" s="369">
        <v>150.29</v>
      </c>
      <c r="S16" s="369">
        <v>86.56</v>
      </c>
      <c r="T16" s="369">
        <v>38.25</v>
      </c>
      <c r="U16" s="369">
        <v>83.51</v>
      </c>
      <c r="V16" s="369">
        <v>8.11</v>
      </c>
      <c r="AF16" s="368">
        <v>46027</v>
      </c>
      <c r="AG16" s="370">
        <f t="shared" ref="AG16:AM16" si="27">(P16-AG$1256)/AG$1256</f>
        <v>0.16862195762563467</v>
      </c>
      <c r="AH16" s="370">
        <f t="shared" si="27"/>
        <v>0.44859903381642519</v>
      </c>
      <c r="AI16" s="370">
        <f t="shared" si="27"/>
        <v>0.47314252107429916</v>
      </c>
      <c r="AJ16" s="370">
        <f t="shared" si="27"/>
        <v>-0.11556145907836929</v>
      </c>
      <c r="AK16" s="370">
        <f t="shared" si="27"/>
        <v>0.30424997954117672</v>
      </c>
      <c r="AL16" s="370">
        <f t="shared" si="27"/>
        <v>-0.33191999999999994</v>
      </c>
      <c r="AM16" s="370">
        <f t="shared" si="27"/>
        <v>-0.60745401742497585</v>
      </c>
      <c r="BA16" s="368">
        <v>46027</v>
      </c>
      <c r="BB16" s="369">
        <v>66.739999999999995</v>
      </c>
      <c r="BC16" s="369">
        <v>6902.05</v>
      </c>
      <c r="BD16" s="86"/>
      <c r="BE16" s="368">
        <v>46027</v>
      </c>
      <c r="BF16" s="370">
        <f t="shared" ref="BF16:BG16" si="28">(BB16-BF$1256)/BF$1256</f>
        <v>0.16862195762563467</v>
      </c>
      <c r="BG16" s="370">
        <f t="shared" si="28"/>
        <v>0.84016881866923332</v>
      </c>
      <c r="BT16" s="367">
        <v>46028</v>
      </c>
      <c r="BU16" s="365">
        <f t="shared" si="4"/>
        <v>3.6643000000000002E-2</v>
      </c>
      <c r="BV16" s="365">
        <v>3.6642999999999999</v>
      </c>
    </row>
    <row r="17" spans="2:74" ht="12" customHeight="1">
      <c r="B17" s="367">
        <v>46024</v>
      </c>
      <c r="C17" s="365">
        <v>67.81</v>
      </c>
      <c r="O17" s="368">
        <v>46024</v>
      </c>
      <c r="P17" s="369">
        <v>67.81</v>
      </c>
      <c r="Q17" s="369">
        <v>303.26</v>
      </c>
      <c r="R17" s="369">
        <v>150.49</v>
      </c>
      <c r="S17" s="369">
        <v>83.97</v>
      </c>
      <c r="T17" s="369">
        <v>37.49</v>
      </c>
      <c r="U17" s="369">
        <v>83.47</v>
      </c>
      <c r="V17" s="369">
        <v>8.17</v>
      </c>
      <c r="AF17" s="368">
        <v>46024</v>
      </c>
      <c r="AG17" s="370">
        <f t="shared" ref="AG17:AM17" si="29">(P17-AG$1256)/AG$1256</f>
        <v>0.18735773069514977</v>
      </c>
      <c r="AH17" s="370">
        <f t="shared" si="29"/>
        <v>0.46502415458937196</v>
      </c>
      <c r="AI17" s="370">
        <f t="shared" si="29"/>
        <v>0.4751029209958833</v>
      </c>
      <c r="AJ17" s="370">
        <f t="shared" si="29"/>
        <v>-0.14202513538367226</v>
      </c>
      <c r="AK17" s="370">
        <f t="shared" si="29"/>
        <v>0.27833547014375737</v>
      </c>
      <c r="AL17" s="370">
        <f t="shared" si="29"/>
        <v>-0.33224000000000004</v>
      </c>
      <c r="AM17" s="370">
        <f t="shared" si="29"/>
        <v>-0.6045498547918684</v>
      </c>
      <c r="BA17" s="368">
        <v>46024</v>
      </c>
      <c r="BB17" s="369">
        <v>67.81</v>
      </c>
      <c r="BC17" s="369">
        <v>6858.47</v>
      </c>
      <c r="BD17" s="86"/>
      <c r="BE17" s="368">
        <v>46024</v>
      </c>
      <c r="BF17" s="370">
        <f t="shared" ref="BF17:BG17" si="30">(BB17-BF$1256)/BF$1256</f>
        <v>0.18735773069514977</v>
      </c>
      <c r="BG17" s="370">
        <f t="shared" si="30"/>
        <v>0.8285498710931356</v>
      </c>
      <c r="BT17" s="367">
        <v>46027</v>
      </c>
      <c r="BU17" s="365">
        <f t="shared" si="4"/>
        <v>3.7158999999999998E-2</v>
      </c>
      <c r="BV17" s="365">
        <v>3.7159</v>
      </c>
    </row>
    <row r="18" spans="2:74" ht="12" customHeight="1">
      <c r="B18" s="367">
        <v>46022</v>
      </c>
      <c r="C18" s="365">
        <v>68.23</v>
      </c>
      <c r="O18" s="368">
        <v>46022</v>
      </c>
      <c r="P18" s="369">
        <v>68.23</v>
      </c>
      <c r="Q18" s="369">
        <v>305.63</v>
      </c>
      <c r="R18" s="369">
        <v>151.28</v>
      </c>
      <c r="S18" s="369">
        <v>84.21</v>
      </c>
      <c r="T18" s="369">
        <v>37</v>
      </c>
      <c r="U18" s="369">
        <v>81.17</v>
      </c>
      <c r="V18" s="369">
        <v>8.33</v>
      </c>
      <c r="AF18" s="368">
        <v>46022</v>
      </c>
      <c r="AG18" s="370">
        <f t="shared" ref="AG18:AM18" si="31">(P18-AG$1256)/AG$1256</f>
        <v>0.19471195937664165</v>
      </c>
      <c r="AH18" s="370">
        <f t="shared" si="31"/>
        <v>0.47647342995169079</v>
      </c>
      <c r="AI18" s="370">
        <f t="shared" si="31"/>
        <v>0.48284650068614005</v>
      </c>
      <c r="AJ18" s="370">
        <f t="shared" si="31"/>
        <v>-0.13957290283028517</v>
      </c>
      <c r="AK18" s="370">
        <f t="shared" si="31"/>
        <v>0.26162743119015791</v>
      </c>
      <c r="AL18" s="370">
        <f t="shared" si="31"/>
        <v>-0.35064000000000001</v>
      </c>
      <c r="AM18" s="370">
        <f t="shared" si="31"/>
        <v>-0.59680542110358181</v>
      </c>
      <c r="BA18" s="368">
        <v>46022</v>
      </c>
      <c r="BB18" s="369">
        <v>68.23</v>
      </c>
      <c r="BC18" s="369">
        <v>6845.5</v>
      </c>
      <c r="BD18" s="86"/>
      <c r="BE18" s="368">
        <v>46022</v>
      </c>
      <c r="BF18" s="370">
        <f t="shared" ref="BF18:BG18" si="32">(BB18-BF$1256)/BF$1256</f>
        <v>0.19471195937664165</v>
      </c>
      <c r="BG18" s="370">
        <f t="shared" si="32"/>
        <v>0.82509191446023089</v>
      </c>
      <c r="BT18" s="367">
        <v>46024</v>
      </c>
      <c r="BU18" s="365">
        <f t="shared" si="4"/>
        <v>3.6573000000000001E-2</v>
      </c>
      <c r="BV18" s="365">
        <v>3.6573000000000002</v>
      </c>
    </row>
    <row r="19" spans="2:74" ht="12" customHeight="1">
      <c r="B19" s="367">
        <v>46021</v>
      </c>
      <c r="C19" s="365">
        <v>68.75</v>
      </c>
      <c r="O19" s="368">
        <v>46021</v>
      </c>
      <c r="P19" s="369">
        <v>68.75</v>
      </c>
      <c r="Q19" s="369">
        <v>308.02999999999997</v>
      </c>
      <c r="R19" s="369">
        <v>152.18</v>
      </c>
      <c r="S19" s="369">
        <v>85.25</v>
      </c>
      <c r="T19" s="369">
        <v>37.04</v>
      </c>
      <c r="U19" s="369">
        <v>79.95</v>
      </c>
      <c r="V19" s="369">
        <v>8.2799999999999994</v>
      </c>
      <c r="AF19" s="368">
        <v>46021</v>
      </c>
      <c r="AG19" s="370">
        <f t="shared" ref="AG19:AM19" si="33">(P19-AG$1256)/AG$1256</f>
        <v>0.20381719488706007</v>
      </c>
      <c r="AH19" s="370">
        <f t="shared" si="33"/>
        <v>0.48806763285024141</v>
      </c>
      <c r="AI19" s="370">
        <f t="shared" si="33"/>
        <v>0.49166830033326814</v>
      </c>
      <c r="AJ19" s="370">
        <f t="shared" si="33"/>
        <v>-0.12894656176560748</v>
      </c>
      <c r="AK19" s="370">
        <f t="shared" si="33"/>
        <v>0.26299135273739044</v>
      </c>
      <c r="AL19" s="370">
        <f t="shared" si="33"/>
        <v>-0.3604</v>
      </c>
      <c r="AM19" s="370">
        <f t="shared" si="33"/>
        <v>-0.59922555663117139</v>
      </c>
      <c r="BA19" s="368">
        <v>46021</v>
      </c>
      <c r="BB19" s="369">
        <v>68.75</v>
      </c>
      <c r="BC19" s="369">
        <v>6896.24</v>
      </c>
      <c r="BD19" s="86"/>
      <c r="BE19" s="368">
        <v>46021</v>
      </c>
      <c r="BF19" s="370">
        <f t="shared" ref="BF19:BG19" si="34">(BB19-BF$1256)/BF$1256</f>
        <v>0.20381719488706007</v>
      </c>
      <c r="BG19" s="370">
        <f t="shared" si="34"/>
        <v>0.83861980340036846</v>
      </c>
      <c r="BT19" s="367">
        <v>46022</v>
      </c>
      <c r="BU19" s="365">
        <f t="shared" si="4"/>
        <v>3.6347999999999998E-2</v>
      </c>
      <c r="BV19" s="365">
        <v>3.6347999999999998</v>
      </c>
    </row>
    <row r="20" spans="2:74" ht="12" customHeight="1">
      <c r="B20" s="367">
        <v>46020</v>
      </c>
      <c r="C20" s="365">
        <v>68.97</v>
      </c>
      <c r="O20" s="368">
        <v>46020</v>
      </c>
      <c r="P20" s="369">
        <v>68.97</v>
      </c>
      <c r="Q20" s="369">
        <v>308.52999999999997</v>
      </c>
      <c r="R20" s="369">
        <v>152.27000000000001</v>
      </c>
      <c r="S20" s="369">
        <v>85.57</v>
      </c>
      <c r="T20" s="369">
        <v>37.14</v>
      </c>
      <c r="U20" s="369">
        <v>81.92</v>
      </c>
      <c r="V20" s="369">
        <v>8.32</v>
      </c>
      <c r="AF20" s="368">
        <v>46020</v>
      </c>
      <c r="AG20" s="370">
        <f t="shared" ref="AG20:AM20" si="35">(P20-AG$1256)/AG$1256</f>
        <v>0.20766940991069865</v>
      </c>
      <c r="AH20" s="370">
        <f t="shared" si="35"/>
        <v>0.49048309178743948</v>
      </c>
      <c r="AI20" s="370">
        <f t="shared" si="35"/>
        <v>0.49255048029798093</v>
      </c>
      <c r="AJ20" s="370">
        <f t="shared" si="35"/>
        <v>-0.12567691836109135</v>
      </c>
      <c r="AK20" s="370">
        <f t="shared" si="35"/>
        <v>0.26640115660547203</v>
      </c>
      <c r="AL20" s="370">
        <f t="shared" si="35"/>
        <v>-0.34464</v>
      </c>
      <c r="AM20" s="370">
        <f t="shared" si="35"/>
        <v>-0.59728944820909968</v>
      </c>
      <c r="BA20" s="368">
        <v>46020</v>
      </c>
      <c r="BB20" s="369">
        <v>68.97</v>
      </c>
      <c r="BC20" s="369">
        <v>6905.74</v>
      </c>
      <c r="BD20" s="86"/>
      <c r="BE20" s="368">
        <v>46020</v>
      </c>
      <c r="BF20" s="370">
        <f t="shared" ref="BF20:BG20" si="36">(BB20-BF$1256)/BF$1256</f>
        <v>0.20766940991069865</v>
      </c>
      <c r="BG20" s="370">
        <f t="shared" si="36"/>
        <v>0.8411526166627119</v>
      </c>
      <c r="BT20" s="367">
        <v>46021</v>
      </c>
      <c r="BU20" s="365">
        <f t="shared" si="4"/>
        <v>3.6073000000000001E-2</v>
      </c>
      <c r="BV20" s="365">
        <v>3.6073</v>
      </c>
    </row>
    <row r="21" spans="2:74" ht="12" customHeight="1">
      <c r="B21" s="367">
        <v>46017</v>
      </c>
      <c r="C21" s="365">
        <v>69.88</v>
      </c>
      <c r="O21" s="368">
        <v>46017</v>
      </c>
      <c r="P21" s="369">
        <v>69.88</v>
      </c>
      <c r="Q21" s="369">
        <v>310.68</v>
      </c>
      <c r="R21" s="369">
        <v>153.24</v>
      </c>
      <c r="S21" s="369">
        <v>85.08</v>
      </c>
      <c r="T21" s="369">
        <v>37.81</v>
      </c>
      <c r="U21" s="369">
        <v>83.76</v>
      </c>
      <c r="V21" s="369">
        <v>8.35</v>
      </c>
      <c r="AF21" s="368">
        <v>46017</v>
      </c>
      <c r="AG21" s="370">
        <f t="shared" ref="AG21:AM21" si="37">(P21-AG$1256)/AG$1256</f>
        <v>0.22360357205393094</v>
      </c>
      <c r="AH21" s="370">
        <f t="shared" si="37"/>
        <v>0.50086956521739134</v>
      </c>
      <c r="AI21" s="370">
        <f t="shared" si="37"/>
        <v>0.50205841991766331</v>
      </c>
      <c r="AJ21" s="370">
        <f t="shared" si="37"/>
        <v>-0.13068355982425672</v>
      </c>
      <c r="AK21" s="370">
        <f t="shared" si="37"/>
        <v>0.2892468425216182</v>
      </c>
      <c r="AL21" s="370">
        <f t="shared" si="37"/>
        <v>-0.32991999999999994</v>
      </c>
      <c r="AM21" s="370">
        <f t="shared" si="37"/>
        <v>-0.59583736689254596</v>
      </c>
      <c r="BA21" s="368">
        <v>46017</v>
      </c>
      <c r="BB21" s="369">
        <v>69.88</v>
      </c>
      <c r="BC21" s="369">
        <v>6929.94</v>
      </c>
      <c r="BD21" s="86"/>
      <c r="BE21" s="368">
        <v>46017</v>
      </c>
      <c r="BF21" s="370">
        <f t="shared" ref="BF21:BG21" si="38">(BB21-BF$1256)/BF$1256</f>
        <v>0.22360357205393094</v>
      </c>
      <c r="BG21" s="370">
        <f t="shared" si="38"/>
        <v>0.84760462518362889</v>
      </c>
      <c r="BT21" s="367">
        <v>46020</v>
      </c>
      <c r="BU21" s="365">
        <f t="shared" si="4"/>
        <v>3.5958000000000004E-2</v>
      </c>
      <c r="BV21" s="365">
        <v>3.5958000000000001</v>
      </c>
    </row>
    <row r="22" spans="2:74" ht="12" customHeight="1">
      <c r="B22" s="367">
        <v>46015</v>
      </c>
      <c r="C22" s="365">
        <v>69.569999999999993</v>
      </c>
      <c r="O22" s="368">
        <v>46015</v>
      </c>
      <c r="P22" s="369">
        <v>69.569999999999993</v>
      </c>
      <c r="Q22" s="369">
        <v>313.33</v>
      </c>
      <c r="R22" s="369">
        <v>154.32</v>
      </c>
      <c r="S22" s="369">
        <v>84.57</v>
      </c>
      <c r="T22" s="369">
        <v>37.9</v>
      </c>
      <c r="U22" s="369">
        <v>85.11</v>
      </c>
      <c r="V22" s="369">
        <v>8.2899999999999991</v>
      </c>
      <c r="AF22" s="368">
        <v>46015</v>
      </c>
      <c r="AG22" s="370">
        <f t="shared" ref="AG22:AM22" si="39">(P22-AG$1256)/AG$1256</f>
        <v>0.21817545088425835</v>
      </c>
      <c r="AH22" s="370">
        <f t="shared" si="39"/>
        <v>0.513671497584541</v>
      </c>
      <c r="AI22" s="370">
        <f t="shared" si="39"/>
        <v>0.51264457949421682</v>
      </c>
      <c r="AJ22" s="370">
        <f t="shared" si="39"/>
        <v>-0.13589455400020448</v>
      </c>
      <c r="AK22" s="370">
        <f t="shared" si="39"/>
        <v>0.29231566600289138</v>
      </c>
      <c r="AL22" s="370">
        <f t="shared" si="39"/>
        <v>-0.31912000000000001</v>
      </c>
      <c r="AM22" s="370">
        <f t="shared" si="39"/>
        <v>-0.59874152952565352</v>
      </c>
      <c r="BA22" s="368">
        <v>46015</v>
      </c>
      <c r="BB22" s="369">
        <v>69.569999999999993</v>
      </c>
      <c r="BC22" s="369">
        <v>6932.05</v>
      </c>
      <c r="BD22" s="86"/>
      <c r="BE22" s="368">
        <v>46015</v>
      </c>
      <c r="BF22" s="370">
        <f t="shared" ref="BF22:BG22" si="40">(BB22-BF$1256)/BF$1256</f>
        <v>0.21817545088425835</v>
      </c>
      <c r="BG22" s="370">
        <f t="shared" si="40"/>
        <v>0.84816717633979166</v>
      </c>
      <c r="BT22" s="367">
        <v>46017</v>
      </c>
      <c r="BU22" s="365">
        <f t="shared" si="4"/>
        <v>3.5489E-2</v>
      </c>
      <c r="BV22" s="365">
        <v>3.5489000000000002</v>
      </c>
    </row>
    <row r="23" spans="2:74" ht="12" customHeight="1">
      <c r="B23" s="367">
        <v>46014</v>
      </c>
      <c r="C23" s="365">
        <v>68.86</v>
      </c>
      <c r="O23" s="368">
        <v>46014</v>
      </c>
      <c r="P23" s="369">
        <v>68.86</v>
      </c>
      <c r="Q23" s="369">
        <v>310.83999999999997</v>
      </c>
      <c r="R23" s="369">
        <v>154.53</v>
      </c>
      <c r="S23" s="369">
        <v>83.86</v>
      </c>
      <c r="T23" s="369">
        <v>37.79</v>
      </c>
      <c r="U23" s="369">
        <v>84.95</v>
      </c>
      <c r="V23" s="369">
        <v>8.2200000000000006</v>
      </c>
      <c r="AF23" s="368">
        <v>46014</v>
      </c>
      <c r="AG23" s="370">
        <f t="shared" ref="AG23:AM23" si="41">(P23-AG$1256)/AG$1256</f>
        <v>0.20574330239887936</v>
      </c>
      <c r="AH23" s="370">
        <f t="shared" si="41"/>
        <v>0.5016425120772946</v>
      </c>
      <c r="AI23" s="370">
        <f t="shared" si="41"/>
        <v>0.51470299941188014</v>
      </c>
      <c r="AJ23" s="370">
        <f t="shared" si="41"/>
        <v>-0.14314907530397469</v>
      </c>
      <c r="AK23" s="370">
        <f t="shared" si="41"/>
        <v>0.28856488174800177</v>
      </c>
      <c r="AL23" s="370">
        <f t="shared" si="41"/>
        <v>-0.32039999999999996</v>
      </c>
      <c r="AM23" s="370">
        <f t="shared" si="41"/>
        <v>-0.60212971926427872</v>
      </c>
      <c r="BA23" s="368">
        <v>46014</v>
      </c>
      <c r="BB23" s="369">
        <v>68.86</v>
      </c>
      <c r="BC23" s="369">
        <v>6909.79</v>
      </c>
      <c r="BD23" s="86"/>
      <c r="BE23" s="368">
        <v>46014</v>
      </c>
      <c r="BF23" s="370">
        <f t="shared" ref="BF23:BG23" si="42">(BB23-BF$1256)/BF$1256</f>
        <v>0.20574330239887936</v>
      </c>
      <c r="BG23" s="370">
        <f t="shared" si="42"/>
        <v>0.84223239494823732</v>
      </c>
      <c r="BT23" s="367">
        <v>46015</v>
      </c>
      <c r="BU23" s="365">
        <f t="shared" si="4"/>
        <v>3.5647999999999999E-2</v>
      </c>
      <c r="BV23" s="365">
        <v>3.5648</v>
      </c>
    </row>
    <row r="24" spans="2:74" ht="12" customHeight="1">
      <c r="B24" s="367">
        <v>46013</v>
      </c>
      <c r="C24" s="365">
        <v>70.33</v>
      </c>
      <c r="O24" s="368">
        <v>46013</v>
      </c>
      <c r="P24" s="369">
        <v>70.33</v>
      </c>
      <c r="Q24" s="369">
        <v>316.22000000000003</v>
      </c>
      <c r="R24" s="369">
        <v>155.27000000000001</v>
      </c>
      <c r="S24" s="369">
        <v>86.17</v>
      </c>
      <c r="T24" s="369">
        <v>37.92</v>
      </c>
      <c r="U24" s="369">
        <v>83.53</v>
      </c>
      <c r="V24" s="369">
        <v>8.2899999999999991</v>
      </c>
      <c r="AF24" s="368">
        <v>46013</v>
      </c>
      <c r="AG24" s="370">
        <f t="shared" ref="AG24:AM24" si="43">(P24-AG$1256)/AG$1256</f>
        <v>0.23148310278410084</v>
      </c>
      <c r="AH24" s="370">
        <f t="shared" si="43"/>
        <v>0.52763285024154605</v>
      </c>
      <c r="AI24" s="370">
        <f t="shared" si="43"/>
        <v>0.52195647912174103</v>
      </c>
      <c r="AJ24" s="370">
        <f t="shared" si="43"/>
        <v>-0.1195463369776234</v>
      </c>
      <c r="AK24" s="370">
        <f t="shared" si="43"/>
        <v>0.29299762677650781</v>
      </c>
      <c r="AL24" s="370">
        <f t="shared" si="43"/>
        <v>-0.33176</v>
      </c>
      <c r="AM24" s="370">
        <f t="shared" si="43"/>
        <v>-0.59874152952565352</v>
      </c>
      <c r="BA24" s="368">
        <v>46013</v>
      </c>
      <c r="BB24" s="369">
        <v>70.33</v>
      </c>
      <c r="BC24" s="369">
        <v>6878.49</v>
      </c>
      <c r="BD24" s="86"/>
      <c r="BE24" s="368">
        <v>46013</v>
      </c>
      <c r="BF24" s="370">
        <f t="shared" ref="BF24:BG24" si="44">(BB24-BF$1256)/BF$1256</f>
        <v>0.23148310278410084</v>
      </c>
      <c r="BG24" s="370">
        <f t="shared" si="44"/>
        <v>0.8338874417786214</v>
      </c>
      <c r="BT24" s="367">
        <v>46014</v>
      </c>
      <c r="BU24" s="365">
        <f t="shared" si="4"/>
        <v>3.6014999999999998E-2</v>
      </c>
      <c r="BV24" s="365">
        <v>3.6015000000000001</v>
      </c>
    </row>
    <row r="25" spans="2:74" ht="12" customHeight="1">
      <c r="B25" s="367">
        <v>46010</v>
      </c>
      <c r="C25" s="365">
        <v>70.05</v>
      </c>
      <c r="O25" s="368">
        <v>46010</v>
      </c>
      <c r="P25" s="369">
        <v>70.05</v>
      </c>
      <c r="Q25" s="369">
        <v>315.83999999999997</v>
      </c>
      <c r="R25" s="369">
        <v>153.75</v>
      </c>
      <c r="S25" s="369">
        <v>88.33</v>
      </c>
      <c r="T25" s="369">
        <v>37.64</v>
      </c>
      <c r="U25" s="369">
        <v>85.71</v>
      </c>
      <c r="V25" s="369">
        <v>8.3800000000000008</v>
      </c>
      <c r="AF25" s="368">
        <v>46010</v>
      </c>
      <c r="AG25" s="370">
        <f t="shared" ref="AG25:AM25" si="45">(P25-AG$1256)/AG$1256</f>
        <v>0.22658028366310626</v>
      </c>
      <c r="AH25" s="370">
        <f t="shared" si="45"/>
        <v>0.52579710144927527</v>
      </c>
      <c r="AI25" s="370">
        <f t="shared" si="45"/>
        <v>0.50705743971770245</v>
      </c>
      <c r="AJ25" s="370">
        <f t="shared" si="45"/>
        <v>-9.7476243997139125E-2</v>
      </c>
      <c r="AK25" s="370">
        <f t="shared" si="45"/>
        <v>0.28345017594587957</v>
      </c>
      <c r="AL25" s="370">
        <f t="shared" si="45"/>
        <v>-0.31432000000000004</v>
      </c>
      <c r="AM25" s="370">
        <f t="shared" si="45"/>
        <v>-0.59438528557599224</v>
      </c>
      <c r="BA25" s="368">
        <v>46010</v>
      </c>
      <c r="BB25" s="369">
        <v>70.05</v>
      </c>
      <c r="BC25" s="369">
        <v>6834.5</v>
      </c>
      <c r="BD25" s="86"/>
      <c r="BE25" s="368">
        <v>46010</v>
      </c>
      <c r="BF25" s="370">
        <f t="shared" ref="BF25:BG25" si="46">(BB25-BF$1256)/BF$1256</f>
        <v>0.22658028366310626</v>
      </c>
      <c r="BG25" s="370">
        <f t="shared" si="46"/>
        <v>0.82215918331435944</v>
      </c>
      <c r="BT25" s="367">
        <v>46013</v>
      </c>
      <c r="BU25" s="365">
        <f t="shared" si="4"/>
        <v>3.5261999999999995E-2</v>
      </c>
      <c r="BV25" s="365">
        <v>3.5261999999999998</v>
      </c>
    </row>
    <row r="26" spans="2:74" ht="12" customHeight="1">
      <c r="B26" s="367">
        <v>46009</v>
      </c>
      <c r="C26" s="365">
        <v>69.91</v>
      </c>
      <c r="O26" s="368">
        <v>46009</v>
      </c>
      <c r="P26" s="369">
        <v>69.91</v>
      </c>
      <c r="Q26" s="369">
        <v>319.64999999999998</v>
      </c>
      <c r="R26" s="369">
        <v>154.69999999999999</v>
      </c>
      <c r="S26" s="369">
        <v>89.42</v>
      </c>
      <c r="T26" s="369">
        <v>37.630000000000003</v>
      </c>
      <c r="U26" s="369">
        <v>86.37</v>
      </c>
      <c r="V26" s="369">
        <v>8.44</v>
      </c>
      <c r="AF26" s="368">
        <v>46009</v>
      </c>
      <c r="AG26" s="370">
        <f t="shared" ref="AG26:AM26" si="47">(P26-AG$1256)/AG$1256</f>
        <v>0.22412887410260895</v>
      </c>
      <c r="AH26" s="370">
        <f t="shared" si="47"/>
        <v>0.54420289855072457</v>
      </c>
      <c r="AI26" s="370">
        <f t="shared" si="47"/>
        <v>0.51636933934522633</v>
      </c>
      <c r="AJ26" s="370">
        <f t="shared" si="47"/>
        <v>-8.6339021150505804E-2</v>
      </c>
      <c r="AK26" s="370">
        <f t="shared" si="47"/>
        <v>0.28310919555907149</v>
      </c>
      <c r="AL26" s="370">
        <f t="shared" si="47"/>
        <v>-0.30903999999999998</v>
      </c>
      <c r="AM26" s="370">
        <f t="shared" si="47"/>
        <v>-0.5914811229428848</v>
      </c>
      <c r="BA26" s="368">
        <v>46009</v>
      </c>
      <c r="BB26" s="369">
        <v>69.91</v>
      </c>
      <c r="BC26" s="369">
        <v>6774.76</v>
      </c>
      <c r="BD26" s="86"/>
      <c r="BE26" s="368">
        <v>46009</v>
      </c>
      <c r="BF26" s="370">
        <f t="shared" ref="BF26:BG26" si="48">(BB26-BF$1256)/BF$1256</f>
        <v>0.22412887410260895</v>
      </c>
      <c r="BG26" s="370">
        <f t="shared" si="48"/>
        <v>0.80623178707305443</v>
      </c>
      <c r="BT26" s="367">
        <v>46010</v>
      </c>
      <c r="BU26" s="365">
        <f t="shared" si="4"/>
        <v>3.5402999999999997E-2</v>
      </c>
      <c r="BV26" s="365">
        <v>3.5402999999999998</v>
      </c>
    </row>
    <row r="27" spans="2:74" ht="12" customHeight="1">
      <c r="B27" s="367">
        <v>46008</v>
      </c>
      <c r="C27" s="365">
        <v>70.2</v>
      </c>
      <c r="O27" s="368">
        <v>46008</v>
      </c>
      <c r="P27" s="369">
        <v>70.2</v>
      </c>
      <c r="Q27" s="369">
        <v>318.69</v>
      </c>
      <c r="R27" s="369">
        <v>153.13999999999999</v>
      </c>
      <c r="S27" s="369">
        <v>85.21</v>
      </c>
      <c r="T27" s="369">
        <v>37</v>
      </c>
      <c r="U27" s="369">
        <v>82.29</v>
      </c>
      <c r="V27" s="369">
        <v>8.49</v>
      </c>
      <c r="AF27" s="368">
        <v>46008</v>
      </c>
      <c r="AG27" s="370">
        <f t="shared" ref="AG27:AM27" si="49">(P27-AG$1256)/AG$1256</f>
        <v>0.22920679390649629</v>
      </c>
      <c r="AH27" s="370">
        <f t="shared" si="49"/>
        <v>0.53956521739130436</v>
      </c>
      <c r="AI27" s="370">
        <f t="shared" si="49"/>
        <v>0.50107821995687107</v>
      </c>
      <c r="AJ27" s="370">
        <f t="shared" si="49"/>
        <v>-0.12935526719117207</v>
      </c>
      <c r="AK27" s="370">
        <f t="shared" si="49"/>
        <v>0.26162743119015791</v>
      </c>
      <c r="AL27" s="370">
        <f t="shared" si="49"/>
        <v>-0.34167999999999993</v>
      </c>
      <c r="AM27" s="370">
        <f t="shared" si="49"/>
        <v>-0.58906098741529522</v>
      </c>
      <c r="BA27" s="368">
        <v>46008</v>
      </c>
      <c r="BB27" s="369">
        <v>70.2</v>
      </c>
      <c r="BC27" s="369">
        <v>6721.43</v>
      </c>
      <c r="BD27" s="86"/>
      <c r="BE27" s="368">
        <v>46008</v>
      </c>
      <c r="BF27" s="370">
        <f t="shared" ref="BF27:BG27" si="50">(BB27-BF$1256)/BF$1256</f>
        <v>0.22920679390649629</v>
      </c>
      <c r="BG27" s="370">
        <f t="shared" si="50"/>
        <v>0.79201337325402521</v>
      </c>
      <c r="BT27" s="367">
        <v>46009</v>
      </c>
      <c r="BU27" s="365">
        <f t="shared" si="4"/>
        <v>3.5473999999999999E-2</v>
      </c>
      <c r="BV27" s="365">
        <v>3.5474000000000001</v>
      </c>
    </row>
    <row r="28" spans="2:74" ht="12" customHeight="1">
      <c r="B28" s="367">
        <v>46007</v>
      </c>
      <c r="C28" s="365">
        <v>70.47</v>
      </c>
      <c r="O28" s="368">
        <v>46007</v>
      </c>
      <c r="P28" s="369">
        <v>70.47</v>
      </c>
      <c r="Q28" s="369">
        <v>314.5</v>
      </c>
      <c r="R28" s="369">
        <v>151.03</v>
      </c>
      <c r="S28" s="369">
        <v>85.08</v>
      </c>
      <c r="T28" s="369">
        <v>35.659999999999997</v>
      </c>
      <c r="U28" s="369">
        <v>81.680000000000007</v>
      </c>
      <c r="V28" s="369">
        <v>8.35</v>
      </c>
      <c r="AF28" s="368">
        <v>46007</v>
      </c>
      <c r="AG28" s="370">
        <f t="shared" ref="AG28:AM28" si="51">(P28-AG$1256)/AG$1256</f>
        <v>0.23393451234459814</v>
      </c>
      <c r="AH28" s="370">
        <f t="shared" si="51"/>
        <v>0.51932367149758452</v>
      </c>
      <c r="AI28" s="370">
        <f t="shared" si="51"/>
        <v>0.48039600078416006</v>
      </c>
      <c r="AJ28" s="370">
        <f t="shared" si="51"/>
        <v>-0.13068355982425672</v>
      </c>
      <c r="AK28" s="370">
        <f t="shared" si="51"/>
        <v>0.21593605935786556</v>
      </c>
      <c r="AL28" s="370">
        <f t="shared" si="51"/>
        <v>-0.34655999999999992</v>
      </c>
      <c r="AM28" s="370">
        <f t="shared" si="51"/>
        <v>-0.59583736689254596</v>
      </c>
      <c r="BA28" s="368">
        <v>46007</v>
      </c>
      <c r="BB28" s="369">
        <v>70.47</v>
      </c>
      <c r="BC28" s="369">
        <v>6800.26</v>
      </c>
      <c r="BD28" s="86"/>
      <c r="BE28" s="368">
        <v>46007</v>
      </c>
      <c r="BF28" s="370">
        <f t="shared" ref="BF28:BG28" si="52">(BB28-BF$1256)/BF$1256</f>
        <v>0.23393451234459814</v>
      </c>
      <c r="BG28" s="370">
        <f t="shared" si="52"/>
        <v>0.81303039109302899</v>
      </c>
      <c r="BT28" s="367">
        <v>46008</v>
      </c>
      <c r="BU28" s="365">
        <f t="shared" si="4"/>
        <v>3.5327999999999998E-2</v>
      </c>
      <c r="BV28" s="365">
        <v>3.5327999999999999</v>
      </c>
    </row>
    <row r="29" spans="2:74" ht="12" customHeight="1">
      <c r="B29" s="367">
        <v>46006</v>
      </c>
      <c r="C29" s="365">
        <v>70.989999999999995</v>
      </c>
      <c r="O29" s="368">
        <v>46006</v>
      </c>
      <c r="P29" s="369">
        <v>70.989999999999995</v>
      </c>
      <c r="Q29" s="369">
        <v>318.73</v>
      </c>
      <c r="R29" s="369">
        <v>153.82</v>
      </c>
      <c r="S29" s="369">
        <v>85.4</v>
      </c>
      <c r="T29" s="369">
        <v>35.94</v>
      </c>
      <c r="U29" s="369">
        <v>83.65</v>
      </c>
      <c r="V29" s="369">
        <v>8.23</v>
      </c>
      <c r="AF29" s="368">
        <v>46006</v>
      </c>
      <c r="AG29" s="370">
        <f t="shared" ref="AG29:AM29" si="53">(P29-AG$1256)/AG$1256</f>
        <v>0.24303974785501656</v>
      </c>
      <c r="AH29" s="370">
        <f t="shared" si="53"/>
        <v>0.53975845410628032</v>
      </c>
      <c r="AI29" s="370">
        <f t="shared" si="53"/>
        <v>0.50774357969025685</v>
      </c>
      <c r="AJ29" s="370">
        <f t="shared" si="53"/>
        <v>-0.12741391641974045</v>
      </c>
      <c r="AK29" s="370">
        <f t="shared" si="53"/>
        <v>0.22548351018849383</v>
      </c>
      <c r="AL29" s="370">
        <f t="shared" si="53"/>
        <v>-0.33079999999999993</v>
      </c>
      <c r="AM29" s="370">
        <f t="shared" si="53"/>
        <v>-0.60164569215876085</v>
      </c>
      <c r="BA29" s="368">
        <v>46006</v>
      </c>
      <c r="BB29" s="369">
        <v>70.989999999999995</v>
      </c>
      <c r="BC29" s="369">
        <v>6816.51</v>
      </c>
      <c r="BD29" s="86"/>
      <c r="BE29" s="368">
        <v>46006</v>
      </c>
      <c r="BF29" s="370">
        <f t="shared" ref="BF29:BG29" si="54">(BB29-BF$1256)/BF$1256</f>
        <v>0.24303974785501656</v>
      </c>
      <c r="BG29" s="370">
        <f t="shared" si="54"/>
        <v>0.81736283483124805</v>
      </c>
      <c r="BT29" s="367">
        <v>46007</v>
      </c>
      <c r="BU29" s="365">
        <f t="shared" si="4"/>
        <v>3.5192000000000001E-2</v>
      </c>
      <c r="BV29" s="365">
        <v>3.5192000000000001</v>
      </c>
    </row>
    <row r="30" spans="2:74" ht="12" customHeight="1">
      <c r="B30" s="367">
        <v>46003</v>
      </c>
      <c r="C30" s="365">
        <v>70.87</v>
      </c>
      <c r="O30" s="368">
        <v>46003</v>
      </c>
      <c r="P30" s="369">
        <v>70.87</v>
      </c>
      <c r="Q30" s="369">
        <v>316.72000000000003</v>
      </c>
      <c r="R30" s="369">
        <v>151.06</v>
      </c>
      <c r="S30" s="369">
        <v>85.35</v>
      </c>
      <c r="T30" s="369">
        <v>36.14</v>
      </c>
      <c r="U30" s="369">
        <v>83.16</v>
      </c>
      <c r="V30" s="369">
        <v>8.61</v>
      </c>
      <c r="AF30" s="368">
        <v>46003</v>
      </c>
      <c r="AG30" s="370">
        <f t="shared" ref="AG30:AM30" si="55">(P30-AG$1256)/AG$1256</f>
        <v>0.24093853966030476</v>
      </c>
      <c r="AH30" s="370">
        <f t="shared" si="55"/>
        <v>0.53004830917874413</v>
      </c>
      <c r="AI30" s="370">
        <f t="shared" si="55"/>
        <v>0.48069006077239768</v>
      </c>
      <c r="AJ30" s="370">
        <f t="shared" si="55"/>
        <v>-0.12792479820169622</v>
      </c>
      <c r="AK30" s="370">
        <f t="shared" si="55"/>
        <v>0.23230311792465694</v>
      </c>
      <c r="AL30" s="370">
        <f t="shared" si="55"/>
        <v>-0.33472000000000002</v>
      </c>
      <c r="AM30" s="370">
        <f t="shared" si="55"/>
        <v>-0.58325266214908034</v>
      </c>
      <c r="BA30" s="368">
        <v>46003</v>
      </c>
      <c r="BB30" s="369">
        <v>70.87</v>
      </c>
      <c r="BC30" s="369">
        <v>6827.41</v>
      </c>
      <c r="BD30" s="86"/>
      <c r="BE30" s="368">
        <v>46003</v>
      </c>
      <c r="BF30" s="370">
        <f t="shared" ref="BF30:BG30" si="56">(BB30-BF$1256)/BF$1256</f>
        <v>0.24093853966030476</v>
      </c>
      <c r="BG30" s="370">
        <f t="shared" si="56"/>
        <v>0.82026890478488412</v>
      </c>
      <c r="BT30" s="367">
        <v>46006</v>
      </c>
      <c r="BU30" s="365">
        <f t="shared" si="4"/>
        <v>3.4934E-2</v>
      </c>
      <c r="BV30" s="365">
        <v>3.4933999999999998</v>
      </c>
    </row>
    <row r="31" spans="2:74" ht="12" customHeight="1">
      <c r="B31" s="367">
        <v>46002</v>
      </c>
      <c r="C31" s="365">
        <v>70.45</v>
      </c>
      <c r="O31" s="368">
        <v>46002</v>
      </c>
      <c r="P31" s="369">
        <v>70.45</v>
      </c>
      <c r="Q31" s="369">
        <v>309.70999999999998</v>
      </c>
      <c r="R31" s="369">
        <v>148.12</v>
      </c>
      <c r="S31" s="369">
        <v>84.74</v>
      </c>
      <c r="T31" s="369">
        <v>34.869999999999997</v>
      </c>
      <c r="U31" s="369">
        <v>79.209999999999994</v>
      </c>
      <c r="V31" s="369">
        <v>8.49</v>
      </c>
      <c r="AF31" s="368">
        <v>46002</v>
      </c>
      <c r="AG31" s="370">
        <f t="shared" ref="AG31:AM31" si="57">(P31-AG$1256)/AG$1256</f>
        <v>0.23358431097881288</v>
      </c>
      <c r="AH31" s="370">
        <f t="shared" si="57"/>
        <v>0.49618357487922693</v>
      </c>
      <c r="AI31" s="370">
        <f t="shared" si="57"/>
        <v>0.4518721819251128</v>
      </c>
      <c r="AJ31" s="370">
        <f t="shared" si="57"/>
        <v>-0.13415755594155521</v>
      </c>
      <c r="AK31" s="370">
        <f t="shared" si="57"/>
        <v>0.18899860880002167</v>
      </c>
      <c r="AL31" s="370">
        <f t="shared" si="57"/>
        <v>-0.36632000000000003</v>
      </c>
      <c r="AM31" s="370">
        <f t="shared" si="57"/>
        <v>-0.58906098741529522</v>
      </c>
      <c r="BA31" s="368">
        <v>46002</v>
      </c>
      <c r="BB31" s="369">
        <v>70.45</v>
      </c>
      <c r="BC31" s="369">
        <v>6901</v>
      </c>
      <c r="BD31" s="86"/>
      <c r="BE31" s="368">
        <v>46002</v>
      </c>
      <c r="BF31" s="370">
        <f t="shared" ref="BF31:BG31" si="58">(BB31-BF$1256)/BF$1256</f>
        <v>0.23358431097881288</v>
      </c>
      <c r="BG31" s="370">
        <f t="shared" si="58"/>
        <v>0.83988887615076369</v>
      </c>
      <c r="BT31" s="367">
        <v>46003</v>
      </c>
      <c r="BU31" s="365">
        <f t="shared" si="4"/>
        <v>3.4993999999999997E-2</v>
      </c>
      <c r="BV31" s="365">
        <v>3.4994000000000001</v>
      </c>
    </row>
    <row r="32" spans="2:74" ht="12" customHeight="1">
      <c r="B32" s="367">
        <v>46001</v>
      </c>
      <c r="C32" s="365">
        <v>70.760000000000005</v>
      </c>
      <c r="O32" s="368">
        <v>46001</v>
      </c>
      <c r="P32" s="369">
        <v>70.760000000000005</v>
      </c>
      <c r="Q32" s="369">
        <v>310.52999999999997</v>
      </c>
      <c r="R32" s="369">
        <v>143.88999999999999</v>
      </c>
      <c r="S32" s="369">
        <v>83.85</v>
      </c>
      <c r="T32" s="369">
        <v>33.94</v>
      </c>
      <c r="U32" s="369">
        <v>77.12</v>
      </c>
      <c r="V32" s="369">
        <v>8.18</v>
      </c>
      <c r="AF32" s="368">
        <v>46001</v>
      </c>
      <c r="AG32" s="370">
        <f t="shared" ref="AG32:AM32" si="59">(P32-AG$1256)/AG$1256</f>
        <v>0.23901243214848547</v>
      </c>
      <c r="AH32" s="370">
        <f t="shared" si="59"/>
        <v>0.50014492753623174</v>
      </c>
      <c r="AI32" s="370">
        <f t="shared" si="59"/>
        <v>0.410409723583611</v>
      </c>
      <c r="AJ32" s="370">
        <f t="shared" si="59"/>
        <v>-0.1432512516603659</v>
      </c>
      <c r="AK32" s="370">
        <f t="shared" si="59"/>
        <v>0.15728743282686367</v>
      </c>
      <c r="AL32" s="370">
        <f t="shared" si="59"/>
        <v>-0.38303999999999994</v>
      </c>
      <c r="AM32" s="370">
        <f t="shared" si="59"/>
        <v>-0.60406582768635042</v>
      </c>
      <c r="BA32" s="368">
        <v>46001</v>
      </c>
      <c r="BB32" s="369">
        <v>70.760000000000005</v>
      </c>
      <c r="BC32" s="369">
        <v>6886.68</v>
      </c>
      <c r="BD32" s="86"/>
      <c r="BE32" s="368">
        <v>46001</v>
      </c>
      <c r="BF32" s="370">
        <f t="shared" ref="BF32:BG32" si="60">(BB32-BF$1256)/BF$1256</f>
        <v>0.23901243214848547</v>
      </c>
      <c r="BG32" s="370">
        <f t="shared" si="60"/>
        <v>0.83607099342268398</v>
      </c>
      <c r="BT32" s="367">
        <v>46002</v>
      </c>
      <c r="BU32" s="365">
        <f t="shared" si="4"/>
        <v>3.5201999999999997E-2</v>
      </c>
      <c r="BV32" s="365">
        <v>3.5202</v>
      </c>
    </row>
    <row r="33" spans="2:74" ht="12" customHeight="1">
      <c r="B33" s="367">
        <v>46000</v>
      </c>
      <c r="C33" s="365">
        <v>70.94</v>
      </c>
      <c r="O33" s="368">
        <v>46000</v>
      </c>
      <c r="P33" s="369">
        <v>70.94</v>
      </c>
      <c r="Q33" s="369">
        <v>310.79000000000002</v>
      </c>
      <c r="R33" s="369">
        <v>143.04</v>
      </c>
      <c r="S33" s="369">
        <v>82.28</v>
      </c>
      <c r="T33" s="369">
        <v>33.729999999999997</v>
      </c>
      <c r="U33" s="369">
        <v>79.2</v>
      </c>
      <c r="V33" s="369">
        <v>8.16</v>
      </c>
      <c r="AF33" s="368">
        <v>46000</v>
      </c>
      <c r="AG33" s="370">
        <f t="shared" ref="AG33:AM33" si="61">(P33-AG$1256)/AG$1256</f>
        <v>0.24216424444055329</v>
      </c>
      <c r="AH33" s="370">
        <f t="shared" si="61"/>
        <v>0.50140096618357499</v>
      </c>
      <c r="AI33" s="370">
        <f t="shared" si="61"/>
        <v>0.40207802391687902</v>
      </c>
      <c r="AJ33" s="370">
        <f t="shared" si="61"/>
        <v>-0.15929293961377339</v>
      </c>
      <c r="AK33" s="370">
        <f t="shared" si="61"/>
        <v>0.15012684470389248</v>
      </c>
      <c r="AL33" s="370">
        <f t="shared" si="61"/>
        <v>-0.3664</v>
      </c>
      <c r="AM33" s="370">
        <f t="shared" si="61"/>
        <v>-0.60503388189738627</v>
      </c>
      <c r="BA33" s="368">
        <v>46000</v>
      </c>
      <c r="BB33" s="369">
        <v>70.94</v>
      </c>
      <c r="BC33" s="369">
        <v>6840.51</v>
      </c>
      <c r="BD33" s="86"/>
      <c r="BE33" s="368">
        <v>46000</v>
      </c>
      <c r="BF33" s="370">
        <f t="shared" ref="BF33:BG33" si="62">(BB33-BF$1256)/BF$1256</f>
        <v>0.24216424444055329</v>
      </c>
      <c r="BG33" s="370">
        <f t="shared" si="62"/>
        <v>0.82376152096769473</v>
      </c>
      <c r="BT33" s="367">
        <v>46001</v>
      </c>
      <c r="BU33" s="365">
        <f t="shared" si="4"/>
        <v>3.5047999999999996E-2</v>
      </c>
      <c r="BV33" s="365">
        <v>3.5047999999999999</v>
      </c>
    </row>
    <row r="34" spans="2:74" ht="12" customHeight="1">
      <c r="B34" s="367">
        <v>45999</v>
      </c>
      <c r="C34" s="365">
        <v>71.69</v>
      </c>
      <c r="O34" s="368">
        <v>45999</v>
      </c>
      <c r="P34" s="369">
        <v>71.69</v>
      </c>
      <c r="Q34" s="369">
        <v>309.79000000000002</v>
      </c>
      <c r="R34" s="369">
        <v>142.53</v>
      </c>
      <c r="S34" s="369">
        <v>83.41</v>
      </c>
      <c r="T34" s="369">
        <v>33.61</v>
      </c>
      <c r="U34" s="369">
        <v>77.86</v>
      </c>
      <c r="V34" s="369">
        <v>8.2799999999999994</v>
      </c>
      <c r="AF34" s="368">
        <v>45999</v>
      </c>
      <c r="AG34" s="370">
        <f t="shared" ref="AG34:AM34" si="63">(P34-AG$1256)/AG$1256</f>
        <v>0.25529679565750302</v>
      </c>
      <c r="AH34" s="370">
        <f t="shared" si="63"/>
        <v>0.49657004830917884</v>
      </c>
      <c r="AI34" s="370">
        <f t="shared" si="63"/>
        <v>0.39707900411683988</v>
      </c>
      <c r="AJ34" s="370">
        <f t="shared" si="63"/>
        <v>-0.14774701134157564</v>
      </c>
      <c r="AK34" s="370">
        <f t="shared" si="63"/>
        <v>0.14603508006219476</v>
      </c>
      <c r="AL34" s="370">
        <f t="shared" si="63"/>
        <v>-0.37712000000000001</v>
      </c>
      <c r="AM34" s="370">
        <f t="shared" si="63"/>
        <v>-0.59922555663117139</v>
      </c>
      <c r="BA34" s="368">
        <v>45999</v>
      </c>
      <c r="BB34" s="369">
        <v>71.69</v>
      </c>
      <c r="BC34" s="369">
        <v>6846.51</v>
      </c>
      <c r="BD34" s="86"/>
      <c r="BE34" s="368">
        <v>45999</v>
      </c>
      <c r="BF34" s="370">
        <f t="shared" ref="BF34:BG34" si="64">(BB34-BF$1256)/BF$1256</f>
        <v>0.25529679565750302</v>
      </c>
      <c r="BG34" s="370">
        <f t="shared" si="64"/>
        <v>0.8253611925018064</v>
      </c>
      <c r="BT34" s="367">
        <v>46000</v>
      </c>
      <c r="BU34" s="365">
        <f t="shared" si="4"/>
        <v>3.4958999999999997E-2</v>
      </c>
      <c r="BV34" s="365">
        <v>3.4958999999999998</v>
      </c>
    </row>
    <row r="35" spans="2:74" ht="12" customHeight="1">
      <c r="B35" s="367">
        <v>45996</v>
      </c>
      <c r="C35" s="365">
        <v>73.540000000000006</v>
      </c>
      <c r="O35" s="368">
        <v>45996</v>
      </c>
      <c r="P35" s="369">
        <v>73.540000000000006</v>
      </c>
      <c r="Q35" s="369">
        <v>311.23</v>
      </c>
      <c r="R35" s="369">
        <v>144.96</v>
      </c>
      <c r="S35" s="369">
        <v>85.12</v>
      </c>
      <c r="T35" s="369">
        <v>33.94</v>
      </c>
      <c r="U35" s="369">
        <v>78.03</v>
      </c>
      <c r="V35" s="369">
        <v>8.44</v>
      </c>
      <c r="AF35" s="368">
        <v>45996</v>
      </c>
      <c r="AG35" s="370">
        <f t="shared" ref="AG35:AM35" si="65">(P35-AG$1256)/AG$1256</f>
        <v>0.28769042199264588</v>
      </c>
      <c r="AH35" s="370">
        <f t="shared" si="65"/>
        <v>0.50352657004830925</v>
      </c>
      <c r="AI35" s="370">
        <f t="shared" si="65"/>
        <v>0.42089786316408562</v>
      </c>
      <c r="AJ35" s="370">
        <f t="shared" si="65"/>
        <v>-0.13027485439869213</v>
      </c>
      <c r="AK35" s="370">
        <f t="shared" si="65"/>
        <v>0.15728743282686367</v>
      </c>
      <c r="AL35" s="370">
        <f t="shared" si="65"/>
        <v>-0.37575999999999998</v>
      </c>
      <c r="AM35" s="370">
        <f t="shared" si="65"/>
        <v>-0.5914811229428848</v>
      </c>
      <c r="BA35" s="368">
        <v>45996</v>
      </c>
      <c r="BB35" s="369">
        <v>73.540000000000006</v>
      </c>
      <c r="BC35" s="369">
        <v>6870.4</v>
      </c>
      <c r="BD35" s="86"/>
      <c r="BE35" s="368">
        <v>45996</v>
      </c>
      <c r="BF35" s="370">
        <f t="shared" ref="BF35:BG35" si="66">(BB35-BF$1256)/BF$1256</f>
        <v>0.28769042199264588</v>
      </c>
      <c r="BG35" s="370">
        <f t="shared" si="66"/>
        <v>0.83173055132679419</v>
      </c>
      <c r="BT35" s="367">
        <v>45999</v>
      </c>
      <c r="BU35" s="365">
        <f t="shared" si="4"/>
        <v>3.4592999999999999E-2</v>
      </c>
      <c r="BV35" s="365">
        <v>3.4592999999999998</v>
      </c>
    </row>
    <row r="36" spans="2:74" ht="12" customHeight="1">
      <c r="B36" s="367">
        <v>45995</v>
      </c>
      <c r="C36" s="365">
        <v>71.930000000000007</v>
      </c>
      <c r="O36" s="368">
        <v>45995</v>
      </c>
      <c r="P36" s="369">
        <v>71.930000000000007</v>
      </c>
      <c r="Q36" s="369">
        <v>308.54000000000002</v>
      </c>
      <c r="R36" s="369">
        <v>145.86000000000001</v>
      </c>
      <c r="S36" s="369">
        <v>85</v>
      </c>
      <c r="T36" s="369">
        <v>34.15</v>
      </c>
      <c r="U36" s="369">
        <v>80.12</v>
      </c>
      <c r="V36" s="369">
        <v>8.5399999999999991</v>
      </c>
      <c r="AF36" s="368">
        <v>45995</v>
      </c>
      <c r="AG36" s="370">
        <f t="shared" ref="AG36:AM36" si="67">(P36-AG$1256)/AG$1256</f>
        <v>0.25949921204692711</v>
      </c>
      <c r="AH36" s="370">
        <f t="shared" si="67"/>
        <v>0.49053140096618369</v>
      </c>
      <c r="AI36" s="370">
        <f t="shared" si="67"/>
        <v>0.42971966281121365</v>
      </c>
      <c r="AJ36" s="370">
        <f t="shared" si="67"/>
        <v>-0.13150097067538577</v>
      </c>
      <c r="AK36" s="370">
        <f t="shared" si="67"/>
        <v>0.16444802094983488</v>
      </c>
      <c r="AL36" s="370">
        <f t="shared" si="67"/>
        <v>-0.35903999999999997</v>
      </c>
      <c r="AM36" s="370">
        <f t="shared" si="67"/>
        <v>-0.58664085188770576</v>
      </c>
      <c r="BA36" s="368">
        <v>45995</v>
      </c>
      <c r="BB36" s="369">
        <v>71.930000000000007</v>
      </c>
      <c r="BC36" s="369">
        <v>6857.12</v>
      </c>
      <c r="BD36" s="86"/>
      <c r="BE36" s="368">
        <v>45995</v>
      </c>
      <c r="BF36" s="370">
        <f t="shared" ref="BF36:BG36" si="68">(BB36-BF$1256)/BF$1256</f>
        <v>0.25949921204692711</v>
      </c>
      <c r="BG36" s="370">
        <f t="shared" si="68"/>
        <v>0.82818994499796039</v>
      </c>
      <c r="BT36" s="367">
        <v>45996</v>
      </c>
      <c r="BU36" s="365">
        <f t="shared" si="4"/>
        <v>3.3723000000000003E-2</v>
      </c>
      <c r="BV36" s="365">
        <v>3.3723000000000001</v>
      </c>
    </row>
    <row r="37" spans="2:74" ht="12" customHeight="1">
      <c r="B37" s="367">
        <v>45994</v>
      </c>
      <c r="C37" s="365">
        <v>71.95</v>
      </c>
      <c r="O37" s="368">
        <v>45994</v>
      </c>
      <c r="P37" s="369">
        <v>71.95</v>
      </c>
      <c r="Q37" s="369">
        <v>307.70999999999998</v>
      </c>
      <c r="R37" s="369">
        <v>148.52000000000001</v>
      </c>
      <c r="S37" s="369">
        <v>87.11</v>
      </c>
      <c r="T37" s="369">
        <v>33.93</v>
      </c>
      <c r="U37" s="369">
        <v>83.21</v>
      </c>
      <c r="V37" s="369">
        <v>8.56</v>
      </c>
      <c r="AF37" s="368">
        <v>45994</v>
      </c>
      <c r="AG37" s="370">
        <f t="shared" ref="AG37:AM37" si="69">(P37-AG$1256)/AG$1256</f>
        <v>0.25984941341271239</v>
      </c>
      <c r="AH37" s="370">
        <f t="shared" si="69"/>
        <v>0.48652173913043467</v>
      </c>
      <c r="AI37" s="370">
        <f t="shared" si="69"/>
        <v>0.45579298176828087</v>
      </c>
      <c r="AJ37" s="370">
        <f t="shared" si="69"/>
        <v>-0.10994175947685711</v>
      </c>
      <c r="AK37" s="370">
        <f t="shared" si="69"/>
        <v>0.15694645244005559</v>
      </c>
      <c r="AL37" s="370">
        <f t="shared" si="69"/>
        <v>-0.33432000000000006</v>
      </c>
      <c r="AM37" s="370">
        <f t="shared" si="69"/>
        <v>-0.58567279767666991</v>
      </c>
      <c r="BA37" s="368">
        <v>45994</v>
      </c>
      <c r="BB37" s="369">
        <v>71.95</v>
      </c>
      <c r="BC37" s="369">
        <v>6849.72</v>
      </c>
      <c r="BD37" s="86"/>
      <c r="BE37" s="368">
        <v>45994</v>
      </c>
      <c r="BF37" s="370">
        <f t="shared" ref="BF37:BG37" si="70">(BB37-BF$1256)/BF$1256</f>
        <v>0.25984941341271239</v>
      </c>
      <c r="BG37" s="370">
        <f t="shared" si="70"/>
        <v>0.8262170167725561</v>
      </c>
      <c r="BT37" s="367">
        <v>45995</v>
      </c>
      <c r="BU37" s="365">
        <f t="shared" si="4"/>
        <v>3.4478000000000002E-2</v>
      </c>
      <c r="BV37" s="365">
        <v>3.4478</v>
      </c>
    </row>
    <row r="38" spans="2:74" ht="12" customHeight="1">
      <c r="B38" s="367">
        <v>45993</v>
      </c>
      <c r="C38" s="365">
        <v>71.27</v>
      </c>
      <c r="O38" s="368">
        <v>45993</v>
      </c>
      <c r="P38" s="369">
        <v>71.27</v>
      </c>
      <c r="Q38" s="369">
        <v>300.72000000000003</v>
      </c>
      <c r="R38" s="369">
        <v>147.62</v>
      </c>
      <c r="S38" s="369">
        <v>85.2</v>
      </c>
      <c r="T38" s="369">
        <v>34.14</v>
      </c>
      <c r="U38" s="369">
        <v>84.72</v>
      </c>
      <c r="V38" s="369">
        <v>8.49</v>
      </c>
      <c r="AF38" s="368">
        <v>45993</v>
      </c>
      <c r="AG38" s="370">
        <f t="shared" ref="AG38:AM38" si="71">(P38-AG$1256)/AG$1256</f>
        <v>0.24794256697601114</v>
      </c>
      <c r="AH38" s="370">
        <f t="shared" si="71"/>
        <v>0.45275362318840595</v>
      </c>
      <c r="AI38" s="370">
        <f t="shared" si="71"/>
        <v>0.44697118212115283</v>
      </c>
      <c r="AJ38" s="370">
        <f t="shared" si="71"/>
        <v>-0.12945744354756311</v>
      </c>
      <c r="AK38" s="370">
        <f t="shared" si="71"/>
        <v>0.16410704056302677</v>
      </c>
      <c r="AL38" s="370">
        <f t="shared" si="71"/>
        <v>-0.32224000000000003</v>
      </c>
      <c r="AM38" s="370">
        <f t="shared" si="71"/>
        <v>-0.58906098741529522</v>
      </c>
      <c r="BA38" s="368">
        <v>45993</v>
      </c>
      <c r="BB38" s="369">
        <v>71.27</v>
      </c>
      <c r="BC38" s="369">
        <v>6829.37</v>
      </c>
      <c r="BD38" s="86"/>
      <c r="BE38" s="368">
        <v>45993</v>
      </c>
      <c r="BF38" s="370">
        <f t="shared" ref="BF38:BG38" si="72">(BB38-BF$1256)/BF$1256</f>
        <v>0.24794256697601114</v>
      </c>
      <c r="BG38" s="370">
        <f t="shared" si="72"/>
        <v>0.82079146415269399</v>
      </c>
      <c r="BT38" s="367">
        <v>45994</v>
      </c>
      <c r="BU38" s="365">
        <f t="shared" si="4"/>
        <v>3.4467999999999999E-2</v>
      </c>
      <c r="BV38" s="365">
        <v>3.4468000000000001</v>
      </c>
    </row>
    <row r="39" spans="2:74" ht="12" customHeight="1">
      <c r="B39" s="367">
        <v>45992</v>
      </c>
      <c r="C39" s="365">
        <v>71.61</v>
      </c>
      <c r="O39" s="368">
        <v>45992</v>
      </c>
      <c r="P39" s="369">
        <v>71.61</v>
      </c>
      <c r="Q39" s="369">
        <v>303.57</v>
      </c>
      <c r="R39" s="369">
        <v>150.63999999999999</v>
      </c>
      <c r="S39" s="369">
        <v>84.91</v>
      </c>
      <c r="T39" s="369">
        <v>34.24</v>
      </c>
      <c r="U39" s="369">
        <v>86.12</v>
      </c>
      <c r="V39" s="369">
        <v>8.23</v>
      </c>
      <c r="AF39" s="368">
        <v>45992</v>
      </c>
      <c r="AG39" s="370">
        <f t="shared" ref="AG39:AM39" si="73">(P39-AG$1256)/AG$1256</f>
        <v>0.25389599019436176</v>
      </c>
      <c r="AH39" s="370">
        <f t="shared" si="73"/>
        <v>0.46652173913043476</v>
      </c>
      <c r="AI39" s="370">
        <f t="shared" si="73"/>
        <v>0.47657322093707111</v>
      </c>
      <c r="AJ39" s="370">
        <f t="shared" si="73"/>
        <v>-0.13242055788290596</v>
      </c>
      <c r="AK39" s="370">
        <f t="shared" si="73"/>
        <v>0.16751684443110834</v>
      </c>
      <c r="AL39" s="370">
        <f t="shared" si="73"/>
        <v>-0.31103999999999998</v>
      </c>
      <c r="AM39" s="370">
        <f t="shared" si="73"/>
        <v>-0.60164569215876085</v>
      </c>
      <c r="BA39" s="368">
        <v>45992</v>
      </c>
      <c r="BB39" s="369">
        <v>71.61</v>
      </c>
      <c r="BC39" s="369">
        <v>6812.63</v>
      </c>
      <c r="BD39" s="86"/>
      <c r="BE39" s="368">
        <v>45992</v>
      </c>
      <c r="BF39" s="370">
        <f t="shared" ref="BF39:BG39" si="74">(BB39-BF$1256)/BF$1256</f>
        <v>0.25389599019436176</v>
      </c>
      <c r="BG39" s="370">
        <f t="shared" si="74"/>
        <v>0.81632838057252244</v>
      </c>
      <c r="BT39" s="367">
        <v>45993</v>
      </c>
      <c r="BU39" s="365">
        <f t="shared" si="4"/>
        <v>3.4796999999999995E-2</v>
      </c>
      <c r="BV39" s="365">
        <v>3.4796999999999998</v>
      </c>
    </row>
    <row r="40" spans="2:74" ht="12" customHeight="1">
      <c r="B40" s="367">
        <v>45989</v>
      </c>
      <c r="C40" s="365">
        <v>72.39</v>
      </c>
      <c r="O40" s="368">
        <v>45989</v>
      </c>
      <c r="P40" s="369">
        <v>72.39</v>
      </c>
      <c r="Q40" s="369">
        <v>311.82</v>
      </c>
      <c r="R40" s="369">
        <v>153.21</v>
      </c>
      <c r="S40" s="369">
        <v>87.11</v>
      </c>
      <c r="T40" s="369">
        <v>34.520000000000003</v>
      </c>
      <c r="U40" s="369">
        <v>87.48</v>
      </c>
      <c r="V40" s="369">
        <v>8.4499999999999993</v>
      </c>
      <c r="AF40" s="368">
        <v>45989</v>
      </c>
      <c r="AG40" s="370">
        <f t="shared" ref="AG40:AM40" si="75">(P40-AG$1256)/AG$1256</f>
        <v>0.2675538434599895</v>
      </c>
      <c r="AH40" s="370">
        <f t="shared" si="75"/>
        <v>0.50637681159420289</v>
      </c>
      <c r="AI40" s="370">
        <f t="shared" si="75"/>
        <v>0.5017643599294257</v>
      </c>
      <c r="AJ40" s="370">
        <f t="shared" si="75"/>
        <v>-0.10994175947685711</v>
      </c>
      <c r="AK40" s="370">
        <f t="shared" si="75"/>
        <v>0.17706429526173659</v>
      </c>
      <c r="AL40" s="370">
        <f t="shared" si="75"/>
        <v>-0.30015999999999998</v>
      </c>
      <c r="AM40" s="370">
        <f t="shared" si="75"/>
        <v>-0.59099709583736693</v>
      </c>
      <c r="BA40" s="368">
        <v>45989</v>
      </c>
      <c r="BB40" s="369">
        <v>72.39</v>
      </c>
      <c r="BC40" s="369">
        <v>6849.09</v>
      </c>
      <c r="BD40" s="86"/>
      <c r="BE40" s="368">
        <v>45989</v>
      </c>
      <c r="BF40" s="370">
        <f t="shared" ref="BF40:BG40" si="76">(BB40-BF$1256)/BF$1256</f>
        <v>0.2675538434599895</v>
      </c>
      <c r="BG40" s="370">
        <f t="shared" si="76"/>
        <v>0.82604905126147432</v>
      </c>
      <c r="BT40" s="367">
        <v>45992</v>
      </c>
      <c r="BU40" s="365">
        <f t="shared" si="4"/>
        <v>3.4632000000000003E-2</v>
      </c>
      <c r="BV40" s="365">
        <v>3.4632000000000001</v>
      </c>
    </row>
    <row r="41" spans="2:74" ht="12" customHeight="1">
      <c r="B41" s="367">
        <v>45987</v>
      </c>
      <c r="C41" s="365">
        <v>72.22</v>
      </c>
      <c r="O41" s="368">
        <v>45987</v>
      </c>
      <c r="P41" s="369">
        <v>72.22</v>
      </c>
      <c r="Q41" s="369">
        <v>312.39999999999998</v>
      </c>
      <c r="R41" s="369">
        <v>153.80000000000001</v>
      </c>
      <c r="S41" s="369">
        <v>86.7</v>
      </c>
      <c r="T41" s="369">
        <v>34.03</v>
      </c>
      <c r="U41" s="369">
        <v>88.48</v>
      </c>
      <c r="V41" s="369">
        <v>8.5299999999999994</v>
      </c>
      <c r="AF41" s="368">
        <v>45987</v>
      </c>
      <c r="AG41" s="370">
        <f t="shared" ref="AG41:AM41" si="77">(P41-AG$1256)/AG$1256</f>
        <v>0.26457713185081422</v>
      </c>
      <c r="AH41" s="370">
        <f t="shared" si="77"/>
        <v>0.50917874396135254</v>
      </c>
      <c r="AI41" s="370">
        <f t="shared" si="77"/>
        <v>0.50754753969809863</v>
      </c>
      <c r="AJ41" s="370">
        <f t="shared" si="77"/>
        <v>-0.11413099008889344</v>
      </c>
      <c r="AK41" s="370">
        <f t="shared" si="77"/>
        <v>0.16035625630813716</v>
      </c>
      <c r="AL41" s="370">
        <f t="shared" si="77"/>
        <v>-0.29215999999999998</v>
      </c>
      <c r="AM41" s="370">
        <f t="shared" si="77"/>
        <v>-0.58712487899322363</v>
      </c>
      <c r="BA41" s="368">
        <v>45987</v>
      </c>
      <c r="BB41" s="369">
        <v>72.22</v>
      </c>
      <c r="BC41" s="369">
        <v>6812.61</v>
      </c>
      <c r="BD41" s="86"/>
      <c r="BE41" s="368">
        <v>45987</v>
      </c>
      <c r="BF41" s="370">
        <f t="shared" ref="BF41:BG41" si="78">(BB41-BF$1256)/BF$1256</f>
        <v>0.26457713185081422</v>
      </c>
      <c r="BG41" s="370">
        <f t="shared" si="78"/>
        <v>0.81632304833407532</v>
      </c>
      <c r="BT41" s="367">
        <v>45989</v>
      </c>
      <c r="BU41" s="365">
        <f t="shared" si="4"/>
        <v>3.4258999999999998E-2</v>
      </c>
      <c r="BV41" s="365">
        <v>3.4258999999999999</v>
      </c>
    </row>
    <row r="42" spans="2:74" ht="12" customHeight="1">
      <c r="B42" s="367">
        <v>45986</v>
      </c>
      <c r="C42" s="365">
        <v>72.03</v>
      </c>
      <c r="O42" s="368">
        <v>45986</v>
      </c>
      <c r="P42" s="369">
        <v>72.03</v>
      </c>
      <c r="Q42" s="369">
        <v>310.45</v>
      </c>
      <c r="R42" s="369">
        <v>154</v>
      </c>
      <c r="S42" s="369">
        <v>85.91</v>
      </c>
      <c r="T42" s="369">
        <v>33.4</v>
      </c>
      <c r="U42" s="369">
        <v>86.99</v>
      </c>
      <c r="V42" s="369">
        <v>8.43</v>
      </c>
      <c r="AF42" s="368">
        <v>45986</v>
      </c>
      <c r="AG42" s="370">
        <f t="shared" ref="AG42:AM42" si="79">(P42-AG$1256)/AG$1256</f>
        <v>0.26125021887585365</v>
      </c>
      <c r="AH42" s="370">
        <f t="shared" si="79"/>
        <v>0.49975845410628011</v>
      </c>
      <c r="AI42" s="370">
        <f t="shared" si="79"/>
        <v>0.50950793961968244</v>
      </c>
      <c r="AJ42" s="370">
        <f t="shared" si="79"/>
        <v>-0.12220292224379287</v>
      </c>
      <c r="AK42" s="370">
        <f t="shared" si="79"/>
        <v>0.13887449193922355</v>
      </c>
      <c r="AL42" s="370">
        <f t="shared" si="79"/>
        <v>-0.30408000000000002</v>
      </c>
      <c r="AM42" s="370">
        <f t="shared" si="79"/>
        <v>-0.59196515004840278</v>
      </c>
      <c r="BA42" s="368">
        <v>45986</v>
      </c>
      <c r="BB42" s="369">
        <v>72.03</v>
      </c>
      <c r="BC42" s="369">
        <v>6765.88</v>
      </c>
      <c r="BD42" s="86"/>
      <c r="BE42" s="368">
        <v>45986</v>
      </c>
      <c r="BF42" s="370">
        <f t="shared" ref="BF42:BG42" si="80">(BB42-BF$1256)/BF$1256</f>
        <v>0.26125021887585365</v>
      </c>
      <c r="BG42" s="370">
        <f t="shared" si="80"/>
        <v>0.80386427320256915</v>
      </c>
      <c r="BT42" s="367">
        <v>45987</v>
      </c>
      <c r="BU42" s="365">
        <f t="shared" si="4"/>
        <v>3.4340000000000002E-2</v>
      </c>
      <c r="BV42" s="365">
        <v>3.4340000000000002</v>
      </c>
    </row>
    <row r="43" spans="2:74" ht="12" customHeight="1">
      <c r="B43" s="367">
        <v>45985</v>
      </c>
      <c r="C43" s="365">
        <v>69.94</v>
      </c>
      <c r="O43" s="368">
        <v>45985</v>
      </c>
      <c r="P43" s="369">
        <v>69.94</v>
      </c>
      <c r="Q43" s="369">
        <v>304.89999999999998</v>
      </c>
      <c r="R43" s="369">
        <v>151.08000000000001</v>
      </c>
      <c r="S43" s="369">
        <v>83.34</v>
      </c>
      <c r="T43" s="369">
        <v>31.19</v>
      </c>
      <c r="U43" s="369">
        <v>86.6</v>
      </c>
      <c r="V43" s="369">
        <v>7.9</v>
      </c>
      <c r="AF43" s="368">
        <v>45985</v>
      </c>
      <c r="AG43" s="370">
        <f t="shared" ref="AG43:AM43" si="81">(P43-AG$1256)/AG$1256</f>
        <v>0.22465417615128697</v>
      </c>
      <c r="AH43" s="370">
        <f t="shared" si="81"/>
        <v>0.47294685990338153</v>
      </c>
      <c r="AI43" s="370">
        <f t="shared" si="81"/>
        <v>0.48088610076455612</v>
      </c>
      <c r="AJ43" s="370">
        <f t="shared" si="81"/>
        <v>-0.14846224583631348</v>
      </c>
      <c r="AK43" s="370">
        <f t="shared" si="81"/>
        <v>6.3517826454622325E-2</v>
      </c>
      <c r="AL43" s="370">
        <f t="shared" si="81"/>
        <v>-0.30720000000000003</v>
      </c>
      <c r="AM43" s="370">
        <f t="shared" si="81"/>
        <v>-0.6176185866408519</v>
      </c>
      <c r="BA43" s="368">
        <v>45985</v>
      </c>
      <c r="BB43" s="369">
        <v>69.94</v>
      </c>
      <c r="BC43" s="369">
        <v>6705.12</v>
      </c>
      <c r="BD43" s="86"/>
      <c r="BE43" s="368">
        <v>45985</v>
      </c>
      <c r="BF43" s="370">
        <f t="shared" ref="BF43:BG43" si="82">(BB43-BF$1256)/BF$1256</f>
        <v>0.22465417615128697</v>
      </c>
      <c r="BG43" s="370">
        <f t="shared" si="82"/>
        <v>0.7876649328004649</v>
      </c>
      <c r="BT43" s="367">
        <v>45986</v>
      </c>
      <c r="BU43" s="365">
        <f t="shared" si="4"/>
        <v>3.4430000000000002E-2</v>
      </c>
      <c r="BV43" s="365">
        <v>3.4430000000000001</v>
      </c>
    </row>
    <row r="44" spans="2:74" ht="12" customHeight="1">
      <c r="B44" s="367">
        <v>45982</v>
      </c>
      <c r="C44" s="365">
        <v>70.510000000000005</v>
      </c>
      <c r="O44" s="368">
        <v>45982</v>
      </c>
      <c r="P44" s="369">
        <v>70.510000000000005</v>
      </c>
      <c r="Q44" s="369">
        <v>309.35000000000002</v>
      </c>
      <c r="R44" s="369">
        <v>152.97999999999999</v>
      </c>
      <c r="S44" s="369">
        <v>85.35</v>
      </c>
      <c r="T44" s="369">
        <v>31.63</v>
      </c>
      <c r="U44" s="369">
        <v>88.2</v>
      </c>
      <c r="V44" s="369">
        <v>8.2899999999999991</v>
      </c>
      <c r="AF44" s="368">
        <v>45982</v>
      </c>
      <c r="AG44" s="370">
        <f t="shared" ref="AG44:AM44" si="83">(P44-AG$1256)/AG$1256</f>
        <v>0.2346349150761689</v>
      </c>
      <c r="AH44" s="370">
        <f t="shared" si="83"/>
        <v>0.49444444444444458</v>
      </c>
      <c r="AI44" s="370">
        <f t="shared" si="83"/>
        <v>0.49950990001960394</v>
      </c>
      <c r="AJ44" s="370">
        <f t="shared" si="83"/>
        <v>-0.12792479820169622</v>
      </c>
      <c r="AK44" s="370">
        <f t="shared" si="83"/>
        <v>7.8520963474180888E-2</v>
      </c>
      <c r="AL44" s="370">
        <f t="shared" si="83"/>
        <v>-0.2944</v>
      </c>
      <c r="AM44" s="370">
        <f t="shared" si="83"/>
        <v>-0.59874152952565352</v>
      </c>
      <c r="BA44" s="368">
        <v>45982</v>
      </c>
      <c r="BB44" s="369">
        <v>70.510000000000005</v>
      </c>
      <c r="BC44" s="369">
        <v>6602.99</v>
      </c>
      <c r="BD44" s="86"/>
      <c r="BE44" s="368">
        <v>45982</v>
      </c>
      <c r="BF44" s="370">
        <f t="shared" ref="BF44:BG44" si="84">(BB44-BF$1256)/BF$1256</f>
        <v>0.2346349150761689</v>
      </c>
      <c r="BG44" s="370">
        <f t="shared" si="84"/>
        <v>0.76043585717066087</v>
      </c>
      <c r="BT44" s="367">
        <v>45985</v>
      </c>
      <c r="BU44" s="365">
        <f t="shared" si="4"/>
        <v>3.5458999999999997E-2</v>
      </c>
      <c r="BV44" s="365">
        <v>3.5459000000000001</v>
      </c>
    </row>
    <row r="45" spans="2:74" ht="12" customHeight="1">
      <c r="B45" s="367">
        <v>45981</v>
      </c>
      <c r="C45" s="365">
        <v>67.989999999999995</v>
      </c>
      <c r="O45" s="368">
        <v>45981</v>
      </c>
      <c r="P45" s="369">
        <v>67.989999999999995</v>
      </c>
      <c r="Q45" s="369">
        <v>304.16000000000003</v>
      </c>
      <c r="R45" s="369">
        <v>149.21</v>
      </c>
      <c r="S45" s="369">
        <v>82.62</v>
      </c>
      <c r="T45" s="369">
        <v>30.35</v>
      </c>
      <c r="U45" s="369">
        <v>83.7</v>
      </c>
      <c r="V45" s="369">
        <v>7.87</v>
      </c>
      <c r="AF45" s="368">
        <v>45981</v>
      </c>
      <c r="AG45" s="370">
        <f t="shared" ref="AG45:AM45" si="85">(P45-AG$1256)/AG$1256</f>
        <v>0.19050954298721756</v>
      </c>
      <c r="AH45" s="370">
        <f t="shared" si="85"/>
        <v>0.46937198067632863</v>
      </c>
      <c r="AI45" s="370">
        <f t="shared" si="85"/>
        <v>0.46255636149774565</v>
      </c>
      <c r="AJ45" s="370">
        <f t="shared" si="85"/>
        <v>-0.1558189434964749</v>
      </c>
      <c r="AK45" s="370">
        <f t="shared" si="85"/>
        <v>3.4875473962737664E-2</v>
      </c>
      <c r="AL45" s="370">
        <f t="shared" si="85"/>
        <v>-0.33039999999999997</v>
      </c>
      <c r="AM45" s="370">
        <f t="shared" si="85"/>
        <v>-0.61907066795740562</v>
      </c>
      <c r="BA45" s="368">
        <v>45981</v>
      </c>
      <c r="BB45" s="369">
        <v>67.989999999999995</v>
      </c>
      <c r="BC45" s="369">
        <v>6538.76</v>
      </c>
      <c r="BD45" s="86"/>
      <c r="BE45" s="368">
        <v>45981</v>
      </c>
      <c r="BF45" s="370">
        <f t="shared" ref="BF45:BG45" si="86">(BB45-BF$1256)/BF$1256</f>
        <v>0.19050954298721756</v>
      </c>
      <c r="BG45" s="370">
        <f t="shared" si="86"/>
        <v>0.74331137339799569</v>
      </c>
      <c r="BT45" s="367">
        <v>45982</v>
      </c>
      <c r="BU45" s="365">
        <f t="shared" si="4"/>
        <v>3.5172000000000002E-2</v>
      </c>
      <c r="BV45" s="365">
        <v>3.5171999999999999</v>
      </c>
    </row>
    <row r="46" spans="2:74" ht="12" customHeight="1">
      <c r="B46" s="367">
        <v>45980</v>
      </c>
      <c r="C46" s="365">
        <v>67.83</v>
      </c>
      <c r="O46" s="368">
        <v>45980</v>
      </c>
      <c r="P46" s="369">
        <v>67.83</v>
      </c>
      <c r="Q46" s="369">
        <v>302.74</v>
      </c>
      <c r="R46" s="369">
        <v>148.32</v>
      </c>
      <c r="S46" s="369">
        <v>83.68</v>
      </c>
      <c r="T46" s="369">
        <v>31</v>
      </c>
      <c r="U46" s="369">
        <v>84.24</v>
      </c>
      <c r="V46" s="369">
        <v>8.1199999999999992</v>
      </c>
      <c r="AF46" s="368">
        <v>45980</v>
      </c>
      <c r="AG46" s="370">
        <f t="shared" ref="AG46:AM46" si="87">(P46-AG$1256)/AG$1256</f>
        <v>0.18770793206093503</v>
      </c>
      <c r="AH46" s="370">
        <f t="shared" si="87"/>
        <v>0.46251207729468602</v>
      </c>
      <c r="AI46" s="370">
        <f t="shared" si="87"/>
        <v>0.45383258184669673</v>
      </c>
      <c r="AJ46" s="370">
        <f t="shared" si="87"/>
        <v>-0.144988249719015</v>
      </c>
      <c r="AK46" s="370">
        <f t="shared" si="87"/>
        <v>5.7039199105267419E-2</v>
      </c>
      <c r="AL46" s="370">
        <f t="shared" si="87"/>
        <v>-0.32608000000000004</v>
      </c>
      <c r="AM46" s="370">
        <f t="shared" si="87"/>
        <v>-0.60696999031945797</v>
      </c>
      <c r="BA46" s="368">
        <v>45980</v>
      </c>
      <c r="BB46" s="369">
        <v>67.83</v>
      </c>
      <c r="BC46" s="369">
        <v>6642.16</v>
      </c>
      <c r="BD46" s="86"/>
      <c r="BE46" s="368">
        <v>45980</v>
      </c>
      <c r="BF46" s="370">
        <f t="shared" ref="BF46:BG46" si="88">(BB46-BF$1256)/BF$1256</f>
        <v>0.18770793206093503</v>
      </c>
      <c r="BG46" s="370">
        <f t="shared" si="88"/>
        <v>0.77087904616918657</v>
      </c>
      <c r="BT46" s="367">
        <v>45981</v>
      </c>
      <c r="BU46" s="365">
        <f t="shared" si="4"/>
        <v>3.6476000000000001E-2</v>
      </c>
      <c r="BV46" s="365">
        <v>3.6476000000000002</v>
      </c>
    </row>
    <row r="47" spans="2:74" ht="12" customHeight="1">
      <c r="B47" s="367">
        <v>45979</v>
      </c>
      <c r="C47" s="365">
        <v>67.39</v>
      </c>
      <c r="O47" s="368">
        <v>45979</v>
      </c>
      <c r="P47" s="369">
        <v>67.39</v>
      </c>
      <c r="Q47" s="369">
        <v>304.58999999999997</v>
      </c>
      <c r="R47" s="369">
        <v>148.82</v>
      </c>
      <c r="S47" s="369">
        <v>83.33</v>
      </c>
      <c r="T47" s="369">
        <v>30.76</v>
      </c>
      <c r="U47" s="369">
        <v>86.28</v>
      </c>
      <c r="V47" s="369">
        <v>8.23</v>
      </c>
      <c r="AF47" s="368">
        <v>45979</v>
      </c>
      <c r="AG47" s="370">
        <f t="shared" ref="AG47:AM47" si="89">(P47-AG$1256)/AG$1256</f>
        <v>0.18000350201365786</v>
      </c>
      <c r="AH47" s="370">
        <f t="shared" si="89"/>
        <v>0.47144927536231873</v>
      </c>
      <c r="AI47" s="370">
        <f t="shared" si="89"/>
        <v>0.4587335816506567</v>
      </c>
      <c r="AJ47" s="370">
        <f t="shared" si="89"/>
        <v>-0.14856442219270466</v>
      </c>
      <c r="AK47" s="370">
        <f t="shared" si="89"/>
        <v>4.8855669821871853E-2</v>
      </c>
      <c r="AL47" s="370">
        <f t="shared" si="89"/>
        <v>-0.30975999999999998</v>
      </c>
      <c r="AM47" s="370">
        <f t="shared" si="89"/>
        <v>-0.60164569215876085</v>
      </c>
      <c r="BA47" s="368">
        <v>45979</v>
      </c>
      <c r="BB47" s="369">
        <v>67.39</v>
      </c>
      <c r="BC47" s="369">
        <v>6617.32</v>
      </c>
      <c r="BD47" s="86"/>
      <c r="BE47" s="368">
        <v>45979</v>
      </c>
      <c r="BF47" s="370">
        <f t="shared" ref="BF47:BG47" si="90">(BB47-BF$1256)/BF$1256</f>
        <v>0.18000350201365786</v>
      </c>
      <c r="BG47" s="370">
        <f t="shared" si="90"/>
        <v>0.7642564060179643</v>
      </c>
      <c r="BT47" s="367">
        <v>45980</v>
      </c>
      <c r="BU47" s="365">
        <f t="shared" si="4"/>
        <v>3.6562000000000004E-2</v>
      </c>
      <c r="BV47" s="365">
        <v>3.6562000000000001</v>
      </c>
    </row>
    <row r="48" spans="2:74" ht="12" customHeight="1">
      <c r="B48" s="367">
        <v>45978</v>
      </c>
      <c r="C48" s="365">
        <v>68.06</v>
      </c>
      <c r="O48" s="368">
        <v>45978</v>
      </c>
      <c r="P48" s="369">
        <v>68.06</v>
      </c>
      <c r="Q48" s="369">
        <v>304.89999999999998</v>
      </c>
      <c r="R48" s="369">
        <v>148.03</v>
      </c>
      <c r="S48" s="369">
        <v>83.69</v>
      </c>
      <c r="T48" s="369">
        <v>30.53</v>
      </c>
      <c r="U48" s="369">
        <v>87.11</v>
      </c>
      <c r="V48" s="369">
        <v>8.4</v>
      </c>
      <c r="AF48" s="368">
        <v>45978</v>
      </c>
      <c r="AG48" s="370">
        <f t="shared" ref="AG48:AM48" si="91">(P48-AG$1256)/AG$1256</f>
        <v>0.19173524776746634</v>
      </c>
      <c r="AH48" s="370">
        <f t="shared" si="91"/>
        <v>0.47294685990338153</v>
      </c>
      <c r="AI48" s="370">
        <f t="shared" si="91"/>
        <v>0.45099000196040001</v>
      </c>
      <c r="AJ48" s="370">
        <f t="shared" si="91"/>
        <v>-0.14488607336262396</v>
      </c>
      <c r="AK48" s="370">
        <f t="shared" si="91"/>
        <v>4.101312092528437E-2</v>
      </c>
      <c r="AL48" s="370">
        <f t="shared" si="91"/>
        <v>-0.30312</v>
      </c>
      <c r="AM48" s="370">
        <f t="shared" si="91"/>
        <v>-0.59341723136495639</v>
      </c>
      <c r="BA48" s="368">
        <v>45978</v>
      </c>
      <c r="BB48" s="369">
        <v>68.06</v>
      </c>
      <c r="BC48" s="369">
        <v>6672.41</v>
      </c>
      <c r="BD48" s="86"/>
      <c r="BE48" s="368">
        <v>45978</v>
      </c>
      <c r="BF48" s="370">
        <f t="shared" ref="BF48:BG48" si="92">(BB48-BF$1256)/BF$1256</f>
        <v>0.19173524776746634</v>
      </c>
      <c r="BG48" s="370">
        <f t="shared" si="92"/>
        <v>0.77894405682033285</v>
      </c>
      <c r="BT48" s="367">
        <v>45979</v>
      </c>
      <c r="BU48" s="365">
        <f t="shared" si="4"/>
        <v>3.6801E-2</v>
      </c>
      <c r="BV48" s="365">
        <v>3.6800999999999999</v>
      </c>
    </row>
    <row r="49" spans="2:74" ht="12" customHeight="1">
      <c r="B49" s="367">
        <v>45975</v>
      </c>
      <c r="C49" s="365">
        <v>68.680000000000007</v>
      </c>
      <c r="O49" s="368">
        <v>45975</v>
      </c>
      <c r="P49" s="369">
        <v>68.680000000000007</v>
      </c>
      <c r="Q49" s="369">
        <v>307.02999999999997</v>
      </c>
      <c r="R49" s="369">
        <v>149.02000000000001</v>
      </c>
      <c r="S49" s="369">
        <v>84.78</v>
      </c>
      <c r="T49" s="369">
        <v>31.57</v>
      </c>
      <c r="U49" s="369">
        <v>90.54</v>
      </c>
      <c r="V49" s="369">
        <v>8.6199999999999992</v>
      </c>
      <c r="AF49" s="368">
        <v>45975</v>
      </c>
      <c r="AG49" s="370">
        <f t="shared" ref="AG49:AM49" si="93">(P49-AG$1256)/AG$1256</f>
        <v>0.20259149010681154</v>
      </c>
      <c r="AH49" s="370">
        <f t="shared" si="93"/>
        <v>0.48323671497584531</v>
      </c>
      <c r="AI49" s="370">
        <f t="shared" si="93"/>
        <v>0.4606939815722409</v>
      </c>
      <c r="AJ49" s="370">
        <f t="shared" si="93"/>
        <v>-0.13374885051599064</v>
      </c>
      <c r="AK49" s="370">
        <f t="shared" si="93"/>
        <v>7.6475081153332028E-2</v>
      </c>
      <c r="AL49" s="370">
        <f t="shared" si="93"/>
        <v>-0.27567999999999993</v>
      </c>
      <c r="AM49" s="370">
        <f t="shared" si="93"/>
        <v>-0.58276863504356247</v>
      </c>
      <c r="BA49" s="368">
        <v>45975</v>
      </c>
      <c r="BB49" s="369">
        <v>68.680000000000007</v>
      </c>
      <c r="BC49" s="369">
        <v>6734.11</v>
      </c>
      <c r="BD49" s="86"/>
      <c r="BE49" s="368">
        <v>45975</v>
      </c>
      <c r="BF49" s="370">
        <f t="shared" ref="BF49:BG49" si="94">(BB49-BF$1256)/BF$1256</f>
        <v>0.20259149010681154</v>
      </c>
      <c r="BG49" s="370">
        <f t="shared" si="94"/>
        <v>0.79539401242944774</v>
      </c>
      <c r="BT49" s="367">
        <v>45978</v>
      </c>
      <c r="BU49" s="365">
        <f t="shared" si="4"/>
        <v>3.6437999999999998E-2</v>
      </c>
      <c r="BV49" s="365">
        <v>3.6438000000000001</v>
      </c>
    </row>
    <row r="50" spans="2:74" ht="12" customHeight="1">
      <c r="B50" s="367">
        <v>45974</v>
      </c>
      <c r="C50" s="365">
        <v>70.41</v>
      </c>
      <c r="O50" s="368">
        <v>45974</v>
      </c>
      <c r="P50" s="369">
        <v>70.41</v>
      </c>
      <c r="Q50" s="369">
        <v>307.58</v>
      </c>
      <c r="R50" s="369">
        <v>149.72999999999999</v>
      </c>
      <c r="S50" s="369">
        <v>86.44</v>
      </c>
      <c r="T50" s="369">
        <v>31.38</v>
      </c>
      <c r="U50" s="369">
        <v>90.24</v>
      </c>
      <c r="V50" s="369">
        <v>8.7100000000000009</v>
      </c>
      <c r="AF50" s="368">
        <v>45974</v>
      </c>
      <c r="AG50" s="370">
        <f t="shared" ref="AG50:AM50" si="95">(P50-AG$1256)/AG$1256</f>
        <v>0.23288390824724212</v>
      </c>
      <c r="AH50" s="370">
        <f t="shared" si="95"/>
        <v>0.48589371980676321</v>
      </c>
      <c r="AI50" s="370">
        <f t="shared" si="95"/>
        <v>0.4676534012938639</v>
      </c>
      <c r="AJ50" s="370">
        <f t="shared" si="95"/>
        <v>-0.1167875753550629</v>
      </c>
      <c r="AK50" s="370">
        <f t="shared" si="95"/>
        <v>6.9996453803977121E-2</v>
      </c>
      <c r="AL50" s="370">
        <f t="shared" si="95"/>
        <v>-0.27808000000000005</v>
      </c>
      <c r="AM50" s="370">
        <f t="shared" si="95"/>
        <v>-0.57841239109390119</v>
      </c>
      <c r="BA50" s="368">
        <v>45974</v>
      </c>
      <c r="BB50" s="369">
        <v>70.41</v>
      </c>
      <c r="BC50" s="369">
        <v>6737.49</v>
      </c>
      <c r="BD50" s="86"/>
      <c r="BE50" s="368">
        <v>45974</v>
      </c>
      <c r="BF50" s="370">
        <f t="shared" ref="BF50:BG50" si="96">(BB50-BF$1256)/BF$1256</f>
        <v>0.23288390824724212</v>
      </c>
      <c r="BG50" s="370">
        <f t="shared" si="96"/>
        <v>0.79629516072699735</v>
      </c>
      <c r="BT50" s="367">
        <v>45975</v>
      </c>
      <c r="BU50" s="365">
        <f t="shared" si="4"/>
        <v>3.6109000000000002E-2</v>
      </c>
      <c r="BV50" s="365">
        <v>3.6109</v>
      </c>
    </row>
    <row r="51" spans="2:74" ht="12" customHeight="1">
      <c r="B51" s="367">
        <v>45973</v>
      </c>
      <c r="C51" s="365">
        <v>69.14</v>
      </c>
      <c r="O51" s="368">
        <v>45973</v>
      </c>
      <c r="P51" s="369">
        <v>69.14</v>
      </c>
      <c r="Q51" s="369">
        <v>306.94</v>
      </c>
      <c r="R51" s="369">
        <v>149.37</v>
      </c>
      <c r="S51" s="369">
        <v>87.26</v>
      </c>
      <c r="T51" s="369">
        <v>31.32</v>
      </c>
      <c r="U51" s="369">
        <v>93.66</v>
      </c>
      <c r="V51" s="369">
        <v>8.73</v>
      </c>
      <c r="AF51" s="368">
        <v>45973</v>
      </c>
      <c r="AG51" s="370">
        <f t="shared" ref="AG51:AM51" si="97">(P51-AG$1256)/AG$1256</f>
        <v>0.21064612151987394</v>
      </c>
      <c r="AH51" s="370">
        <f t="shared" si="97"/>
        <v>0.48280193236714974</v>
      </c>
      <c r="AI51" s="370">
        <f t="shared" si="97"/>
        <v>0.46412468143501284</v>
      </c>
      <c r="AJ51" s="370">
        <f t="shared" si="97"/>
        <v>-0.10840911413099008</v>
      </c>
      <c r="AK51" s="370">
        <f t="shared" si="97"/>
        <v>6.7950571483128261E-2</v>
      </c>
      <c r="AL51" s="370">
        <f t="shared" si="97"/>
        <v>-0.25072000000000005</v>
      </c>
      <c r="AM51" s="370">
        <f t="shared" si="97"/>
        <v>-0.57744433688286545</v>
      </c>
      <c r="BA51" s="368">
        <v>45973</v>
      </c>
      <c r="BB51" s="369">
        <v>69.14</v>
      </c>
      <c r="BC51" s="369">
        <v>6850.92</v>
      </c>
      <c r="BD51" s="86"/>
      <c r="BE51" s="368">
        <v>45973</v>
      </c>
      <c r="BF51" s="370">
        <f t="shared" ref="BF51:BG51" si="98">(BB51-BF$1256)/BF$1256</f>
        <v>0.21064612151987394</v>
      </c>
      <c r="BG51" s="370">
        <f t="shared" si="98"/>
        <v>0.82653695107937841</v>
      </c>
      <c r="BT51" s="367">
        <v>45974</v>
      </c>
      <c r="BU51" s="365">
        <f t="shared" si="4"/>
        <v>3.5222000000000003E-2</v>
      </c>
      <c r="BV51" s="365">
        <v>3.5222000000000002</v>
      </c>
    </row>
    <row r="52" spans="2:74" ht="12" customHeight="1">
      <c r="B52" s="367">
        <v>45972</v>
      </c>
      <c r="C52" s="365">
        <v>68.89</v>
      </c>
      <c r="O52" s="368">
        <v>45972</v>
      </c>
      <c r="P52" s="369">
        <v>68.89</v>
      </c>
      <c r="Q52" s="369">
        <v>306.83</v>
      </c>
      <c r="R52" s="369">
        <v>150.75</v>
      </c>
      <c r="S52" s="369">
        <v>86.42</v>
      </c>
      <c r="T52" s="369">
        <v>29.81</v>
      </c>
      <c r="U52" s="369">
        <v>92.35</v>
      </c>
      <c r="V52" s="369">
        <v>8.85</v>
      </c>
      <c r="AF52" s="368">
        <v>45972</v>
      </c>
      <c r="AG52" s="370">
        <f t="shared" ref="AG52:AM52" si="99">(P52-AG$1256)/AG$1256</f>
        <v>0.20626860444755737</v>
      </c>
      <c r="AH52" s="370">
        <f t="shared" si="99"/>
        <v>0.4822705314009661</v>
      </c>
      <c r="AI52" s="370">
        <f t="shared" si="99"/>
        <v>0.4776514408939424</v>
      </c>
      <c r="AJ52" s="370">
        <f t="shared" si="99"/>
        <v>-0.11699192806784513</v>
      </c>
      <c r="AK52" s="370">
        <f t="shared" si="99"/>
        <v>1.6462533075097433E-2</v>
      </c>
      <c r="AL52" s="370">
        <f t="shared" si="99"/>
        <v>-0.26120000000000004</v>
      </c>
      <c r="AM52" s="370">
        <f t="shared" si="99"/>
        <v>-0.57163601161665056</v>
      </c>
      <c r="BA52" s="368">
        <v>45972</v>
      </c>
      <c r="BB52" s="369">
        <v>68.89</v>
      </c>
      <c r="BC52" s="369">
        <v>6846.61</v>
      </c>
      <c r="BD52" s="86"/>
      <c r="BE52" s="368">
        <v>45972</v>
      </c>
      <c r="BF52" s="370">
        <f t="shared" ref="BF52:BG52" si="100">(BB52-BF$1256)/BF$1256</f>
        <v>0.20626860444755737</v>
      </c>
      <c r="BG52" s="370">
        <f t="shared" si="100"/>
        <v>0.82538785369404144</v>
      </c>
      <c r="BT52" s="367">
        <v>45973</v>
      </c>
      <c r="BU52" s="365">
        <f t="shared" si="4"/>
        <v>3.5868999999999998E-2</v>
      </c>
      <c r="BV52" s="365">
        <v>3.5869</v>
      </c>
    </row>
    <row r="53" spans="2:74" ht="12" customHeight="1">
      <c r="B53" s="367">
        <v>45971</v>
      </c>
      <c r="C53" s="365">
        <v>69.180000000000007</v>
      </c>
      <c r="O53" s="368">
        <v>45971</v>
      </c>
      <c r="P53" s="369">
        <v>69.180000000000007</v>
      </c>
      <c r="Q53" s="369">
        <v>299.10000000000002</v>
      </c>
      <c r="R53" s="369">
        <v>148.26</v>
      </c>
      <c r="S53" s="369">
        <v>84.6</v>
      </c>
      <c r="T53" s="369">
        <v>30.48</v>
      </c>
      <c r="U53" s="369">
        <v>93.93</v>
      </c>
      <c r="V53" s="369">
        <v>8.5399999999999991</v>
      </c>
      <c r="AF53" s="368">
        <v>45971</v>
      </c>
      <c r="AG53" s="370">
        <f t="shared" ref="AG53:AM53" si="101">(P53-AG$1256)/AG$1256</f>
        <v>0.21134652425144471</v>
      </c>
      <c r="AH53" s="370">
        <f t="shared" si="101"/>
        <v>0.44492753623188419</v>
      </c>
      <c r="AI53" s="370">
        <f t="shared" si="101"/>
        <v>0.45324446187022149</v>
      </c>
      <c r="AJ53" s="370">
        <f t="shared" si="101"/>
        <v>-0.13558802493103106</v>
      </c>
      <c r="AK53" s="370">
        <f t="shared" si="101"/>
        <v>3.9308218991243593E-2</v>
      </c>
      <c r="AL53" s="370">
        <f t="shared" si="101"/>
        <v>-0.24855999999999995</v>
      </c>
      <c r="AM53" s="370">
        <f t="shared" si="101"/>
        <v>-0.58664085188770576</v>
      </c>
      <c r="BA53" s="368">
        <v>45971</v>
      </c>
      <c r="BB53" s="369">
        <v>69.180000000000007</v>
      </c>
      <c r="BC53" s="369">
        <v>6832.43</v>
      </c>
      <c r="BD53" s="86"/>
      <c r="BE53" s="368">
        <v>45971</v>
      </c>
      <c r="BF53" s="370">
        <f t="shared" ref="BF53:BG53" si="102">(BB53-BF$1256)/BF$1256</f>
        <v>0.21134652425144471</v>
      </c>
      <c r="BG53" s="370">
        <f t="shared" si="102"/>
        <v>0.82160729663509102</v>
      </c>
      <c r="BT53" s="367">
        <v>45972</v>
      </c>
      <c r="BU53" s="365">
        <f t="shared" si="4"/>
        <v>3.5998999999999996E-2</v>
      </c>
      <c r="BV53" s="365">
        <v>3.5998999999999999</v>
      </c>
    </row>
    <row r="54" spans="2:74" ht="12" customHeight="1">
      <c r="B54" s="367">
        <v>45968</v>
      </c>
      <c r="C54" s="365">
        <v>67.739999999999995</v>
      </c>
      <c r="O54" s="368">
        <v>45968</v>
      </c>
      <c r="P54" s="369">
        <v>67.739999999999995</v>
      </c>
      <c r="Q54" s="369">
        <v>299.66000000000003</v>
      </c>
      <c r="R54" s="369">
        <v>149.12</v>
      </c>
      <c r="S54" s="369">
        <v>85.57</v>
      </c>
      <c r="T54" s="369">
        <v>30.59</v>
      </c>
      <c r="U54" s="369">
        <v>91.11</v>
      </c>
      <c r="V54" s="369">
        <v>8.9700000000000006</v>
      </c>
      <c r="AF54" s="368">
        <v>45968</v>
      </c>
      <c r="AG54" s="370">
        <f t="shared" ref="AG54:AM54" si="103">(P54-AG$1256)/AG$1256</f>
        <v>0.18613202591490099</v>
      </c>
      <c r="AH54" s="370">
        <f t="shared" si="103"/>
        <v>0.44763285024154603</v>
      </c>
      <c r="AI54" s="370">
        <f t="shared" si="103"/>
        <v>0.46167418153303286</v>
      </c>
      <c r="AJ54" s="370">
        <f t="shared" si="103"/>
        <v>-0.12567691836109135</v>
      </c>
      <c r="AK54" s="370">
        <f t="shared" si="103"/>
        <v>4.305900324613323E-2</v>
      </c>
      <c r="AL54" s="370">
        <f t="shared" si="103"/>
        <v>-0.27112000000000003</v>
      </c>
      <c r="AM54" s="370">
        <f t="shared" si="103"/>
        <v>-0.56582768635043557</v>
      </c>
      <c r="BA54" s="368">
        <v>45968</v>
      </c>
      <c r="BB54" s="369">
        <v>67.739999999999995</v>
      </c>
      <c r="BC54" s="369">
        <v>6728.8</v>
      </c>
      <c r="BD54" s="86"/>
      <c r="BE54" s="368">
        <v>45968</v>
      </c>
      <c r="BF54" s="370">
        <f t="shared" ref="BF54:BG54" si="104">(BB54-BF$1256)/BF$1256</f>
        <v>0.18613202591490099</v>
      </c>
      <c r="BG54" s="370">
        <f t="shared" si="104"/>
        <v>0.7939783031217591</v>
      </c>
      <c r="BT54" s="367">
        <v>45971</v>
      </c>
      <c r="BU54" s="365">
        <f t="shared" si="4"/>
        <v>3.5848999999999999E-2</v>
      </c>
      <c r="BV54" s="365">
        <v>3.5849000000000002</v>
      </c>
    </row>
    <row r="55" spans="2:74" ht="12" customHeight="1">
      <c r="B55" s="367">
        <v>45967</v>
      </c>
      <c r="C55" s="365">
        <v>68.16</v>
      </c>
      <c r="O55" s="368">
        <v>45967</v>
      </c>
      <c r="P55" s="369">
        <v>68.16</v>
      </c>
      <c r="Q55" s="369">
        <v>298.41000000000003</v>
      </c>
      <c r="R55" s="369">
        <v>147.61000000000001</v>
      </c>
      <c r="S55" s="369">
        <v>82.22</v>
      </c>
      <c r="T55" s="369">
        <v>30.56</v>
      </c>
      <c r="U55" s="369">
        <v>91.91</v>
      </c>
      <c r="V55" s="369">
        <v>8.83</v>
      </c>
      <c r="AF55" s="368">
        <v>45967</v>
      </c>
      <c r="AG55" s="370">
        <f t="shared" ref="AG55:AM55" si="105">(P55-AG$1256)/AG$1256</f>
        <v>0.19348625459639288</v>
      </c>
      <c r="AH55" s="370">
        <f t="shared" si="105"/>
        <v>0.44159420289855084</v>
      </c>
      <c r="AI55" s="370">
        <f t="shared" si="105"/>
        <v>0.44687316212507372</v>
      </c>
      <c r="AJ55" s="370">
        <f t="shared" si="105"/>
        <v>-0.15990599775212022</v>
      </c>
      <c r="AK55" s="370">
        <f t="shared" si="105"/>
        <v>4.2036062085708745E-2</v>
      </c>
      <c r="AL55" s="370">
        <f t="shared" si="105"/>
        <v>-0.26472000000000001</v>
      </c>
      <c r="AM55" s="370">
        <f t="shared" si="105"/>
        <v>-0.5726040658276863</v>
      </c>
      <c r="BA55" s="368">
        <v>45967</v>
      </c>
      <c r="BB55" s="369">
        <v>68.16</v>
      </c>
      <c r="BC55" s="369">
        <v>6720.32</v>
      </c>
      <c r="BD55" s="86"/>
      <c r="BE55" s="368">
        <v>45967</v>
      </c>
      <c r="BF55" s="370">
        <f t="shared" ref="BF55:BG55" si="106">(BB55-BF$1256)/BF$1256</f>
        <v>0.19348625459639288</v>
      </c>
      <c r="BG55" s="370">
        <f t="shared" si="106"/>
        <v>0.79171743402021444</v>
      </c>
      <c r="BT55" s="367">
        <v>45968</v>
      </c>
      <c r="BU55" s="365">
        <f t="shared" si="4"/>
        <v>3.6610999999999998E-2</v>
      </c>
      <c r="BV55" s="365">
        <v>3.6610999999999998</v>
      </c>
    </row>
    <row r="56" spans="2:74" ht="12" customHeight="1">
      <c r="B56" s="367">
        <v>45966</v>
      </c>
      <c r="C56" s="365">
        <v>67.03</v>
      </c>
      <c r="O56" s="368">
        <v>45966</v>
      </c>
      <c r="P56" s="369">
        <v>67.03</v>
      </c>
      <c r="Q56" s="369">
        <v>305.67</v>
      </c>
      <c r="R56" s="369">
        <v>149.38999999999999</v>
      </c>
      <c r="S56" s="369">
        <v>82.88</v>
      </c>
      <c r="T56" s="369">
        <v>31.97</v>
      </c>
      <c r="U56" s="369">
        <v>95.73</v>
      </c>
      <c r="V56" s="369">
        <v>9.08</v>
      </c>
      <c r="AF56" s="368">
        <v>45966</v>
      </c>
      <c r="AG56" s="370">
        <f t="shared" ref="AG56:AM56" si="107">(P56-AG$1256)/AG$1256</f>
        <v>0.173699877429522</v>
      </c>
      <c r="AH56" s="370">
        <f t="shared" si="107"/>
        <v>0.47666666666666674</v>
      </c>
      <c r="AI56" s="370">
        <f t="shared" si="107"/>
        <v>0.46432072142717107</v>
      </c>
      <c r="AJ56" s="370">
        <f t="shared" si="107"/>
        <v>-0.15316235823030561</v>
      </c>
      <c r="AK56" s="370">
        <f t="shared" si="107"/>
        <v>9.0114296625658008E-2</v>
      </c>
      <c r="AL56" s="370">
        <f t="shared" si="107"/>
        <v>-0.23415999999999998</v>
      </c>
      <c r="AM56" s="370">
        <f t="shared" si="107"/>
        <v>-0.56050338818973866</v>
      </c>
      <c r="BA56" s="368">
        <v>45966</v>
      </c>
      <c r="BB56" s="369">
        <v>67.03</v>
      </c>
      <c r="BC56" s="369">
        <v>6796.29</v>
      </c>
      <c r="BD56" s="86"/>
      <c r="BE56" s="368">
        <v>45966</v>
      </c>
      <c r="BF56" s="370">
        <f t="shared" ref="BF56:BG56" si="108">(BB56-BF$1256)/BF$1256</f>
        <v>0.173699877429522</v>
      </c>
      <c r="BG56" s="370">
        <f t="shared" si="108"/>
        <v>0.81197194176129173</v>
      </c>
      <c r="BT56" s="367">
        <v>45967</v>
      </c>
      <c r="BU56" s="365">
        <f t="shared" si="4"/>
        <v>3.6385000000000001E-2</v>
      </c>
      <c r="BV56" s="365">
        <v>3.6385000000000001</v>
      </c>
    </row>
    <row r="57" spans="2:74" ht="12" customHeight="1">
      <c r="B57" s="367">
        <v>45965</v>
      </c>
      <c r="C57" s="365">
        <v>66.23</v>
      </c>
      <c r="O57" s="368">
        <v>45965</v>
      </c>
      <c r="P57" s="369">
        <v>66.23</v>
      </c>
      <c r="Q57" s="369">
        <v>299.20999999999998</v>
      </c>
      <c r="R57" s="369">
        <v>149.55000000000001</v>
      </c>
      <c r="S57" s="369">
        <v>79.599999999999994</v>
      </c>
      <c r="T57" s="369">
        <v>31.74</v>
      </c>
      <c r="U57" s="369">
        <v>94.44</v>
      </c>
      <c r="V57" s="369">
        <v>8.89</v>
      </c>
      <c r="AF57" s="368">
        <v>45965</v>
      </c>
      <c r="AG57" s="370">
        <f t="shared" ref="AG57:AM57" si="109">(P57-AG$1256)/AG$1256</f>
        <v>0.15969182279810901</v>
      </c>
      <c r="AH57" s="370">
        <f t="shared" si="109"/>
        <v>0.44545893719806756</v>
      </c>
      <c r="AI57" s="370">
        <f t="shared" si="109"/>
        <v>0.46588904136443854</v>
      </c>
      <c r="AJ57" s="370">
        <f t="shared" si="109"/>
        <v>-0.18667620312659661</v>
      </c>
      <c r="AK57" s="370">
        <f t="shared" si="109"/>
        <v>8.2271747729070518E-2</v>
      </c>
      <c r="AL57" s="370">
        <f t="shared" si="109"/>
        <v>-0.24448000000000003</v>
      </c>
      <c r="AM57" s="370">
        <f t="shared" si="109"/>
        <v>-0.56969990319457886</v>
      </c>
      <c r="BA57" s="368">
        <v>45965</v>
      </c>
      <c r="BB57" s="369">
        <v>66.23</v>
      </c>
      <c r="BC57" s="369">
        <v>6771.55</v>
      </c>
      <c r="BD57" s="86"/>
      <c r="BE57" s="368">
        <v>45965</v>
      </c>
      <c r="BF57" s="370">
        <f t="shared" ref="BF57:BG57" si="110">(BB57-BF$1256)/BF$1256</f>
        <v>0.15969182279810901</v>
      </c>
      <c r="BG57" s="370">
        <f t="shared" si="110"/>
        <v>0.80537596280230461</v>
      </c>
      <c r="BT57" s="367">
        <v>45966</v>
      </c>
      <c r="BU57" s="365">
        <f t="shared" si="4"/>
        <v>3.6998000000000003E-2</v>
      </c>
      <c r="BV57" s="365">
        <v>3.6998000000000002</v>
      </c>
    </row>
    <row r="58" spans="2:74" ht="12" customHeight="1">
      <c r="B58" s="367">
        <v>45964</v>
      </c>
      <c r="C58" s="365">
        <v>65.78</v>
      </c>
      <c r="O58" s="368">
        <v>45964</v>
      </c>
      <c r="P58" s="369">
        <v>65.78</v>
      </c>
      <c r="Q58" s="369">
        <v>296.37</v>
      </c>
      <c r="R58" s="369">
        <v>139.38</v>
      </c>
      <c r="S58" s="369">
        <v>80.959999999999994</v>
      </c>
      <c r="T58" s="369">
        <v>31.51</v>
      </c>
      <c r="U58" s="369">
        <v>93.53</v>
      </c>
      <c r="V58" s="369">
        <v>8.43</v>
      </c>
      <c r="AF58" s="368">
        <v>45964</v>
      </c>
      <c r="AG58" s="370">
        <f t="shared" ref="AG58:AM58" si="111">(P58-AG$1256)/AG$1256</f>
        <v>0.15181229206793909</v>
      </c>
      <c r="AH58" s="370">
        <f t="shared" si="111"/>
        <v>0.43173913043478263</v>
      </c>
      <c r="AI58" s="370">
        <f t="shared" si="111"/>
        <v>0.36620270535189181</v>
      </c>
      <c r="AJ58" s="370">
        <f t="shared" si="111"/>
        <v>-0.17278021865740278</v>
      </c>
      <c r="AK58" s="370">
        <f t="shared" si="111"/>
        <v>7.4429198832483168E-2</v>
      </c>
      <c r="AL58" s="370">
        <f t="shared" si="111"/>
        <v>-0.25175999999999998</v>
      </c>
      <c r="AM58" s="370">
        <f t="shared" si="111"/>
        <v>-0.59196515004840278</v>
      </c>
      <c r="BA58" s="368">
        <v>45964</v>
      </c>
      <c r="BB58" s="369">
        <v>65.78</v>
      </c>
      <c r="BC58" s="369">
        <v>6851.97</v>
      </c>
      <c r="BD58" s="86"/>
      <c r="BE58" s="368">
        <v>45964</v>
      </c>
      <c r="BF58" s="370">
        <f t="shared" ref="BF58:BG58" si="112">(BB58-BF$1256)/BF$1256</f>
        <v>0.15181229206793909</v>
      </c>
      <c r="BG58" s="370">
        <f t="shared" si="112"/>
        <v>0.82681689359784794</v>
      </c>
      <c r="BT58" s="367">
        <v>45965</v>
      </c>
      <c r="BU58" s="365">
        <f t="shared" si="4"/>
        <v>3.7444999999999999E-2</v>
      </c>
      <c r="BV58" s="365">
        <v>3.7444999999999999</v>
      </c>
    </row>
    <row r="59" spans="2:74" ht="12" customHeight="1">
      <c r="B59" s="367">
        <v>45961</v>
      </c>
      <c r="C59" s="365">
        <v>65.69</v>
      </c>
      <c r="O59" s="368">
        <v>45961</v>
      </c>
      <c r="P59" s="369">
        <v>65.69</v>
      </c>
      <c r="Q59" s="369">
        <v>298.43</v>
      </c>
      <c r="R59" s="369">
        <v>138.21</v>
      </c>
      <c r="S59" s="369">
        <v>80.87</v>
      </c>
      <c r="T59" s="369">
        <v>31.69</v>
      </c>
      <c r="U59" s="369">
        <v>96.51</v>
      </c>
      <c r="V59" s="369">
        <v>8.5399999999999991</v>
      </c>
      <c r="AF59" s="368">
        <v>45961</v>
      </c>
      <c r="AG59" s="370">
        <f t="shared" ref="AG59:AM59" si="113">(P59-AG$1256)/AG$1256</f>
        <v>0.15023638592190508</v>
      </c>
      <c r="AH59" s="370">
        <f t="shared" si="113"/>
        <v>0.4416908212560387</v>
      </c>
      <c r="AI59" s="370">
        <f t="shared" si="113"/>
        <v>0.35473436581062551</v>
      </c>
      <c r="AJ59" s="370">
        <f t="shared" si="113"/>
        <v>-0.17369980586492284</v>
      </c>
      <c r="AK59" s="370">
        <f t="shared" si="113"/>
        <v>8.0566845795029873E-2</v>
      </c>
      <c r="AL59" s="370">
        <f t="shared" si="113"/>
        <v>-0.22791999999999996</v>
      </c>
      <c r="AM59" s="370">
        <f t="shared" si="113"/>
        <v>-0.58664085188770576</v>
      </c>
      <c r="BA59" s="368">
        <v>45961</v>
      </c>
      <c r="BB59" s="369">
        <v>65.69</v>
      </c>
      <c r="BC59" s="369">
        <v>6840.2</v>
      </c>
      <c r="BD59" s="86"/>
      <c r="BE59" s="368">
        <v>45961</v>
      </c>
      <c r="BF59" s="370">
        <f t="shared" ref="BF59:BG59" si="114">(BB59-BF$1256)/BF$1256</f>
        <v>0.15023638592190508</v>
      </c>
      <c r="BG59" s="370">
        <f t="shared" si="114"/>
        <v>0.82367887127176553</v>
      </c>
      <c r="BT59" s="367">
        <v>45964</v>
      </c>
      <c r="BU59" s="365">
        <f t="shared" si="4"/>
        <v>3.7700999999999998E-2</v>
      </c>
      <c r="BV59" s="365">
        <v>3.7700999999999998</v>
      </c>
    </row>
    <row r="60" spans="2:74" ht="12" customHeight="1">
      <c r="B60" s="367">
        <v>45960</v>
      </c>
      <c r="C60" s="365">
        <v>67.010000000000005</v>
      </c>
      <c r="O60" s="368">
        <v>45960</v>
      </c>
      <c r="P60" s="369">
        <v>67.010000000000005</v>
      </c>
      <c r="Q60" s="369">
        <v>302.43</v>
      </c>
      <c r="R60" s="369">
        <v>139.06</v>
      </c>
      <c r="S60" s="369">
        <v>83.15</v>
      </c>
      <c r="T60" s="369">
        <v>32.53</v>
      </c>
      <c r="U60" s="369">
        <v>91.38</v>
      </c>
      <c r="V60" s="369">
        <v>8.51</v>
      </c>
      <c r="AF60" s="368">
        <v>45960</v>
      </c>
      <c r="AG60" s="370">
        <f t="shared" ref="AG60:AM60" si="115">(P60-AG$1256)/AG$1256</f>
        <v>0.17334967606373675</v>
      </c>
      <c r="AH60" s="370">
        <f t="shared" si="115"/>
        <v>0.46101449275362322</v>
      </c>
      <c r="AI60" s="370">
        <f t="shared" si="115"/>
        <v>0.36306606547735748</v>
      </c>
      <c r="AJ60" s="370">
        <f t="shared" si="115"/>
        <v>-0.15040359660774494</v>
      </c>
      <c r="AK60" s="370">
        <f t="shared" si="115"/>
        <v>0.10920919828691453</v>
      </c>
      <c r="AL60" s="370">
        <f t="shared" si="115"/>
        <v>-0.26896000000000003</v>
      </c>
      <c r="AM60" s="370">
        <f t="shared" si="115"/>
        <v>-0.58809293320425948</v>
      </c>
      <c r="BA60" s="368">
        <v>45960</v>
      </c>
      <c r="BB60" s="369">
        <v>67.010000000000005</v>
      </c>
      <c r="BC60" s="369">
        <v>6822.34</v>
      </c>
      <c r="BD60" s="86"/>
      <c r="BE60" s="368">
        <v>45960</v>
      </c>
      <c r="BF60" s="370">
        <f t="shared" ref="BF60:BG60" si="116">(BB60-BF$1256)/BF$1256</f>
        <v>0.17334967606373675</v>
      </c>
      <c r="BG60" s="370">
        <f t="shared" si="116"/>
        <v>0.81891718233855981</v>
      </c>
      <c r="BT60" s="367">
        <v>45961</v>
      </c>
      <c r="BU60" s="365">
        <f t="shared" si="4"/>
        <v>3.7753000000000002E-2</v>
      </c>
      <c r="BV60" s="365">
        <v>3.7753000000000001</v>
      </c>
    </row>
    <row r="61" spans="2:74" ht="12" customHeight="1">
      <c r="B61" s="367">
        <v>45959</v>
      </c>
      <c r="C61" s="365">
        <v>66.02</v>
      </c>
      <c r="O61" s="368">
        <v>45959</v>
      </c>
      <c r="P61" s="369">
        <v>66.02</v>
      </c>
      <c r="Q61" s="369">
        <v>302.35000000000002</v>
      </c>
      <c r="R61" s="369">
        <v>139.19</v>
      </c>
      <c r="S61" s="369">
        <v>84.17</v>
      </c>
      <c r="T61" s="369">
        <v>39.76</v>
      </c>
      <c r="U61" s="369">
        <v>89.81</v>
      </c>
      <c r="V61" s="369">
        <v>8.6300000000000008</v>
      </c>
      <c r="AF61" s="368">
        <v>45959</v>
      </c>
      <c r="AG61" s="370">
        <f t="shared" ref="AG61:AM61" si="117">(P61-AG$1256)/AG$1256</f>
        <v>0.15601470845736293</v>
      </c>
      <c r="AH61" s="370">
        <f t="shared" si="117"/>
        <v>0.46062801932367159</v>
      </c>
      <c r="AI61" s="370">
        <f t="shared" si="117"/>
        <v>0.364340325426387</v>
      </c>
      <c r="AJ61" s="370">
        <f t="shared" si="117"/>
        <v>-0.13998160825584963</v>
      </c>
      <c r="AK61" s="370">
        <f t="shared" si="117"/>
        <v>0.35573801794920745</v>
      </c>
      <c r="AL61" s="370">
        <f t="shared" si="117"/>
        <v>-0.28151999999999999</v>
      </c>
      <c r="AM61" s="370">
        <f t="shared" si="117"/>
        <v>-0.58228460793804449</v>
      </c>
      <c r="BA61" s="368">
        <v>45959</v>
      </c>
      <c r="BB61" s="369">
        <v>66.02</v>
      </c>
      <c r="BC61" s="369">
        <v>6890.59</v>
      </c>
      <c r="BD61" s="86"/>
      <c r="BE61" s="368">
        <v>45959</v>
      </c>
      <c r="BF61" s="370">
        <f t="shared" ref="BF61:BG61" si="118">(BB61-BF$1256)/BF$1256</f>
        <v>0.15601470845736293</v>
      </c>
      <c r="BG61" s="370">
        <f t="shared" si="118"/>
        <v>0.83711344603908</v>
      </c>
      <c r="BT61" s="367">
        <v>45960</v>
      </c>
      <c r="BU61" s="365">
        <f t="shared" si="4"/>
        <v>3.7009E-2</v>
      </c>
      <c r="BV61" s="365">
        <v>3.7008999999999999</v>
      </c>
    </row>
    <row r="62" spans="2:74" ht="12" customHeight="1">
      <c r="B62" s="367">
        <v>45958</v>
      </c>
      <c r="C62" s="365">
        <v>66.73</v>
      </c>
      <c r="O62" s="368">
        <v>45958</v>
      </c>
      <c r="P62" s="369">
        <v>66.73</v>
      </c>
      <c r="Q62" s="369">
        <v>306.39999999999998</v>
      </c>
      <c r="R62" s="369">
        <v>141.09</v>
      </c>
      <c r="S62" s="369">
        <v>85.43</v>
      </c>
      <c r="T62" s="369">
        <v>40.26</v>
      </c>
      <c r="U62" s="369">
        <v>91.18</v>
      </c>
      <c r="V62" s="369">
        <v>8.73</v>
      </c>
      <c r="AF62" s="368">
        <v>45958</v>
      </c>
      <c r="AG62" s="370">
        <f t="shared" ref="AG62:AM62" si="119">(P62-AG$1256)/AG$1256</f>
        <v>0.16844685694274217</v>
      </c>
      <c r="AH62" s="370">
        <f t="shared" si="119"/>
        <v>0.48019323671497571</v>
      </c>
      <c r="AI62" s="370">
        <f t="shared" si="119"/>
        <v>0.38296412468143509</v>
      </c>
      <c r="AJ62" s="370">
        <f t="shared" si="119"/>
        <v>-0.12710738735056704</v>
      </c>
      <c r="AK62" s="370">
        <f t="shared" si="119"/>
        <v>0.37278703728961499</v>
      </c>
      <c r="AL62" s="370">
        <f t="shared" si="119"/>
        <v>-0.27055999999999997</v>
      </c>
      <c r="AM62" s="370">
        <f t="shared" si="119"/>
        <v>-0.57744433688286545</v>
      </c>
      <c r="BA62" s="368">
        <v>45958</v>
      </c>
      <c r="BB62" s="369">
        <v>66.73</v>
      </c>
      <c r="BC62" s="369">
        <v>6890.89</v>
      </c>
      <c r="BD62" s="86"/>
      <c r="BE62" s="368">
        <v>45958</v>
      </c>
      <c r="BF62" s="370">
        <f t="shared" ref="BF62:BG62" si="120">(BB62-BF$1256)/BF$1256</f>
        <v>0.16844685694274217</v>
      </c>
      <c r="BG62" s="370">
        <f t="shared" si="120"/>
        <v>0.83719342961578569</v>
      </c>
      <c r="BT62" s="367">
        <v>45959</v>
      </c>
      <c r="BU62" s="365">
        <f t="shared" si="4"/>
        <v>3.7564E-2</v>
      </c>
      <c r="BV62" s="365">
        <v>3.7564000000000002</v>
      </c>
    </row>
    <row r="63" spans="2:74" ht="12" customHeight="1">
      <c r="B63" s="367">
        <v>45957</v>
      </c>
      <c r="C63" s="365">
        <v>67.37</v>
      </c>
      <c r="O63" s="368">
        <v>45957</v>
      </c>
      <c r="P63" s="369">
        <v>67.37</v>
      </c>
      <c r="Q63" s="369">
        <v>310</v>
      </c>
      <c r="R63" s="369">
        <v>142.97999999999999</v>
      </c>
      <c r="S63" s="369">
        <v>87.22</v>
      </c>
      <c r="T63" s="369">
        <v>41.06</v>
      </c>
      <c r="U63" s="369">
        <v>93.35</v>
      </c>
      <c r="V63" s="369">
        <v>8.93</v>
      </c>
      <c r="AF63" s="368">
        <v>45957</v>
      </c>
      <c r="AG63" s="370">
        <f t="shared" ref="AG63:AM63" si="121">(P63-AG$1256)/AG$1256</f>
        <v>0.1796533006478726</v>
      </c>
      <c r="AH63" s="370">
        <f t="shared" si="121"/>
        <v>0.49758454106280192</v>
      </c>
      <c r="AI63" s="370">
        <f t="shared" si="121"/>
        <v>0.40148990394040379</v>
      </c>
      <c r="AJ63" s="370">
        <f t="shared" si="121"/>
        <v>-0.10881781955655466</v>
      </c>
      <c r="AK63" s="370">
        <f t="shared" si="121"/>
        <v>0.4000654682342672</v>
      </c>
      <c r="AL63" s="370">
        <f t="shared" si="121"/>
        <v>-0.25320000000000004</v>
      </c>
      <c r="AM63" s="370">
        <f t="shared" si="121"/>
        <v>-0.56776379477250727</v>
      </c>
      <c r="BA63" s="368">
        <v>45957</v>
      </c>
      <c r="BB63" s="369">
        <v>67.37</v>
      </c>
      <c r="BC63" s="369">
        <v>6875.16</v>
      </c>
      <c r="BD63" s="86"/>
      <c r="BE63" s="368">
        <v>45957</v>
      </c>
      <c r="BF63" s="370">
        <f t="shared" ref="BF63:BG63" si="122">(BB63-BF$1256)/BF$1256</f>
        <v>0.1796533006478726</v>
      </c>
      <c r="BG63" s="370">
        <f t="shared" si="122"/>
        <v>0.83299962407718942</v>
      </c>
      <c r="BT63" s="367">
        <v>45958</v>
      </c>
      <c r="BU63" s="365">
        <f t="shared" si="4"/>
        <v>3.7164999999999997E-2</v>
      </c>
      <c r="BV63" s="365">
        <v>3.7164999999999999</v>
      </c>
    </row>
    <row r="64" spans="2:74" ht="12" customHeight="1">
      <c r="B64" s="367">
        <v>45954</v>
      </c>
      <c r="C64" s="365">
        <v>67.42</v>
      </c>
      <c r="O64" s="368">
        <v>45954</v>
      </c>
      <c r="P64" s="369">
        <v>67.42</v>
      </c>
      <c r="Q64" s="369">
        <v>305.79000000000002</v>
      </c>
      <c r="R64" s="369">
        <v>143.36000000000001</v>
      </c>
      <c r="S64" s="369">
        <v>86.09</v>
      </c>
      <c r="T64" s="369">
        <v>41.19</v>
      </c>
      <c r="U64" s="369">
        <v>91.85</v>
      </c>
      <c r="V64" s="369">
        <v>8.98</v>
      </c>
      <c r="AF64" s="368">
        <v>45954</v>
      </c>
      <c r="AG64" s="370">
        <f t="shared" ref="AG64:AM64" si="123">(P64-AG$1256)/AG$1256</f>
        <v>0.18052880406233587</v>
      </c>
      <c r="AH64" s="370">
        <f t="shared" si="123"/>
        <v>0.47724637681159432</v>
      </c>
      <c r="AI64" s="370">
        <f t="shared" si="123"/>
        <v>0.40521466379141363</v>
      </c>
      <c r="AJ64" s="370">
        <f t="shared" si="123"/>
        <v>-0.12036374782875243</v>
      </c>
      <c r="AK64" s="370">
        <f t="shared" si="123"/>
        <v>0.40449821326277297</v>
      </c>
      <c r="AL64" s="370">
        <f t="shared" si="123"/>
        <v>-0.26520000000000005</v>
      </c>
      <c r="AM64" s="370">
        <f t="shared" si="123"/>
        <v>-0.5653436592449177</v>
      </c>
      <c r="BA64" s="368">
        <v>45954</v>
      </c>
      <c r="BB64" s="369">
        <v>67.42</v>
      </c>
      <c r="BC64" s="369">
        <v>6791.69</v>
      </c>
      <c r="BD64" s="86"/>
      <c r="BE64" s="368">
        <v>45954</v>
      </c>
      <c r="BF64" s="370">
        <f t="shared" ref="BF64:BG64" si="124">(BB64-BF$1256)/BF$1256</f>
        <v>0.18052880406233587</v>
      </c>
      <c r="BG64" s="370">
        <f t="shared" si="124"/>
        <v>0.81074552691847268</v>
      </c>
      <c r="BT64" s="367">
        <v>45957</v>
      </c>
      <c r="BU64" s="365">
        <f t="shared" si="4"/>
        <v>3.6811999999999998E-2</v>
      </c>
      <c r="BV64" s="365">
        <v>3.6812</v>
      </c>
    </row>
    <row r="65" spans="2:74" ht="12" customHeight="1">
      <c r="B65" s="367">
        <v>45953</v>
      </c>
      <c r="C65" s="365">
        <v>67.45</v>
      </c>
      <c r="O65" s="368">
        <v>45953</v>
      </c>
      <c r="P65" s="369">
        <v>67.45</v>
      </c>
      <c r="Q65" s="369">
        <v>306.97000000000003</v>
      </c>
      <c r="R65" s="369">
        <v>146.37</v>
      </c>
      <c r="S65" s="369">
        <v>85.44</v>
      </c>
      <c r="T65" s="369">
        <v>41.8</v>
      </c>
      <c r="U65" s="369">
        <v>91.42</v>
      </c>
      <c r="V65" s="369">
        <v>9.02</v>
      </c>
      <c r="AF65" s="368">
        <v>45953</v>
      </c>
      <c r="AG65" s="370">
        <f t="shared" ref="AG65:AM65" si="125">(P65-AG$1256)/AG$1256</f>
        <v>0.18105410611101388</v>
      </c>
      <c r="AH65" s="370">
        <f t="shared" si="125"/>
        <v>0.48294685990338176</v>
      </c>
      <c r="AI65" s="370">
        <f t="shared" si="125"/>
        <v>0.43471868261125279</v>
      </c>
      <c r="AJ65" s="370">
        <f t="shared" si="125"/>
        <v>-0.127005210994176</v>
      </c>
      <c r="AK65" s="370">
        <f t="shared" si="125"/>
        <v>0.42529801685807017</v>
      </c>
      <c r="AL65" s="370">
        <f t="shared" si="125"/>
        <v>-0.26863999999999999</v>
      </c>
      <c r="AM65" s="370">
        <f t="shared" si="125"/>
        <v>-0.5634075508228461</v>
      </c>
      <c r="BA65" s="368">
        <v>45953</v>
      </c>
      <c r="BB65" s="369">
        <v>67.45</v>
      </c>
      <c r="BC65" s="369">
        <v>6738.44</v>
      </c>
      <c r="BD65" s="86"/>
      <c r="BE65" s="368">
        <v>45953</v>
      </c>
      <c r="BF65" s="370">
        <f t="shared" ref="BF65:BG65" si="126">(BB65-BF$1256)/BF$1256</f>
        <v>0.18105410611101388</v>
      </c>
      <c r="BG65" s="370">
        <f t="shared" si="126"/>
        <v>0.79654844205323161</v>
      </c>
      <c r="BT65" s="367">
        <v>45954</v>
      </c>
      <c r="BU65" s="365">
        <f t="shared" si="4"/>
        <v>3.6783999999999997E-2</v>
      </c>
      <c r="BV65" s="365">
        <v>3.6783999999999999</v>
      </c>
    </row>
    <row r="66" spans="2:74" ht="12" customHeight="1">
      <c r="B66" s="367">
        <v>45952</v>
      </c>
      <c r="C66" s="365">
        <v>67.67</v>
      </c>
      <c r="O66" s="368">
        <v>45952</v>
      </c>
      <c r="P66" s="369">
        <v>67.67</v>
      </c>
      <c r="Q66" s="369">
        <v>310.11</v>
      </c>
      <c r="R66" s="369">
        <v>147.38</v>
      </c>
      <c r="S66" s="369">
        <v>85.5</v>
      </c>
      <c r="T66" s="369">
        <v>41.61</v>
      </c>
      <c r="U66" s="369">
        <v>90.92</v>
      </c>
      <c r="V66" s="369">
        <v>9.2200000000000006</v>
      </c>
      <c r="AF66" s="368">
        <v>45952</v>
      </c>
      <c r="AG66" s="370">
        <f t="shared" ref="AG66:AM66" si="127">(P66-AG$1256)/AG$1256</f>
        <v>0.18490632113465247</v>
      </c>
      <c r="AH66" s="370">
        <f t="shared" si="127"/>
        <v>0.49811594202898557</v>
      </c>
      <c r="AI66" s="370">
        <f t="shared" si="127"/>
        <v>0.4446187022152519</v>
      </c>
      <c r="AJ66" s="370">
        <f t="shared" si="127"/>
        <v>-0.12639215285582919</v>
      </c>
      <c r="AK66" s="370">
        <f t="shared" si="127"/>
        <v>0.41881938950871539</v>
      </c>
      <c r="AL66" s="370">
        <f t="shared" si="127"/>
        <v>-0.27263999999999999</v>
      </c>
      <c r="AM66" s="370">
        <f t="shared" si="127"/>
        <v>-0.55372700871248792</v>
      </c>
      <c r="BA66" s="368">
        <v>45952</v>
      </c>
      <c r="BB66" s="369">
        <v>67.67</v>
      </c>
      <c r="BC66" s="369">
        <v>6699.4</v>
      </c>
      <c r="BD66" s="86"/>
      <c r="BE66" s="368">
        <v>45952</v>
      </c>
      <c r="BF66" s="370">
        <f t="shared" ref="BF66:BG66" si="128">(BB66-BF$1256)/BF$1256</f>
        <v>0.18490632113465247</v>
      </c>
      <c r="BG66" s="370">
        <f t="shared" si="128"/>
        <v>0.7861399126046118</v>
      </c>
      <c r="BT66" s="367">
        <v>45953</v>
      </c>
      <c r="BU66" s="365">
        <f t="shared" si="4"/>
        <v>3.6768000000000002E-2</v>
      </c>
      <c r="BV66" s="365">
        <v>3.6768000000000001</v>
      </c>
    </row>
    <row r="67" spans="2:74" ht="12" customHeight="1">
      <c r="B67" s="367">
        <v>45951</v>
      </c>
      <c r="C67" s="365">
        <v>67.489999999999995</v>
      </c>
      <c r="O67" s="368">
        <v>45951</v>
      </c>
      <c r="P67" s="369">
        <v>67.489999999999995</v>
      </c>
      <c r="Q67" s="369">
        <v>307.48</v>
      </c>
      <c r="R67" s="369">
        <v>148.53</v>
      </c>
      <c r="S67" s="369">
        <v>85.9</v>
      </c>
      <c r="T67" s="369">
        <v>42.36</v>
      </c>
      <c r="U67" s="369">
        <v>93.51</v>
      </c>
      <c r="V67" s="369">
        <v>9.33</v>
      </c>
      <c r="AF67" s="368">
        <v>45951</v>
      </c>
      <c r="AG67" s="370">
        <f t="shared" ref="AG67:AM67" si="129">(P67-AG$1256)/AG$1256</f>
        <v>0.1817545088425844</v>
      </c>
      <c r="AH67" s="370">
        <f t="shared" si="129"/>
        <v>0.48541062801932378</v>
      </c>
      <c r="AI67" s="370">
        <f t="shared" si="129"/>
        <v>0.45589100176435998</v>
      </c>
      <c r="AJ67" s="370">
        <f t="shared" si="129"/>
        <v>-0.1223050986001839</v>
      </c>
      <c r="AK67" s="370">
        <f t="shared" si="129"/>
        <v>0.44439291851932666</v>
      </c>
      <c r="AL67" s="370">
        <f t="shared" si="129"/>
        <v>-0.25191999999999998</v>
      </c>
      <c r="AM67" s="370">
        <f t="shared" si="129"/>
        <v>-0.54840271055179091</v>
      </c>
      <c r="BA67" s="368">
        <v>45951</v>
      </c>
      <c r="BB67" s="369">
        <v>67.489999999999995</v>
      </c>
      <c r="BC67" s="369">
        <v>6735.35</v>
      </c>
      <c r="BD67" s="86"/>
      <c r="BE67" s="368">
        <v>45951</v>
      </c>
      <c r="BF67" s="370">
        <f t="shared" ref="BF67:BG67" si="130">(BB67-BF$1256)/BF$1256</f>
        <v>0.1817545088425844</v>
      </c>
      <c r="BG67" s="370">
        <f t="shared" si="130"/>
        <v>0.79572461121316429</v>
      </c>
      <c r="BT67" s="367">
        <v>45952</v>
      </c>
      <c r="BU67" s="365">
        <f t="shared" si="4"/>
        <v>3.6648E-2</v>
      </c>
      <c r="BV67" s="365">
        <v>3.6648000000000001</v>
      </c>
    </row>
    <row r="68" spans="2:74" ht="12" customHeight="1">
      <c r="B68" s="367">
        <v>45950</v>
      </c>
      <c r="C68" s="365">
        <v>67.760000000000005</v>
      </c>
      <c r="O68" s="368">
        <v>45950</v>
      </c>
      <c r="P68" s="369">
        <v>67.760000000000005</v>
      </c>
      <c r="Q68" s="369">
        <v>307.77</v>
      </c>
      <c r="R68" s="369">
        <v>148.16</v>
      </c>
      <c r="S68" s="369">
        <v>84.53</v>
      </c>
      <c r="T68" s="369">
        <v>41.63</v>
      </c>
      <c r="U68" s="369">
        <v>92.6</v>
      </c>
      <c r="V68" s="369">
        <v>8.93</v>
      </c>
      <c r="AF68" s="368">
        <v>45950</v>
      </c>
      <c r="AG68" s="370">
        <f t="shared" ref="AG68:AM68" si="131">(P68-AG$1256)/AG$1256</f>
        <v>0.1864822272806865</v>
      </c>
      <c r="AH68" s="370">
        <f t="shared" si="131"/>
        <v>0.48681159420289849</v>
      </c>
      <c r="AI68" s="370">
        <f t="shared" si="131"/>
        <v>0.45226426190942953</v>
      </c>
      <c r="AJ68" s="370">
        <f t="shared" si="131"/>
        <v>-0.1363032594257689</v>
      </c>
      <c r="AK68" s="370">
        <f t="shared" si="131"/>
        <v>0.41950135028233176</v>
      </c>
      <c r="AL68" s="370">
        <f t="shared" si="131"/>
        <v>-0.25920000000000004</v>
      </c>
      <c r="AM68" s="370">
        <f t="shared" si="131"/>
        <v>-0.56776379477250727</v>
      </c>
      <c r="BA68" s="368">
        <v>45950</v>
      </c>
      <c r="BB68" s="369">
        <v>67.760000000000005</v>
      </c>
      <c r="BC68" s="369">
        <v>6735.13</v>
      </c>
      <c r="BD68" s="86"/>
      <c r="BE68" s="368">
        <v>45950</v>
      </c>
      <c r="BF68" s="370">
        <f t="shared" ref="BF68:BG68" si="132">(BB68-BF$1256)/BF$1256</f>
        <v>0.1864822272806865</v>
      </c>
      <c r="BG68" s="370">
        <f t="shared" si="132"/>
        <v>0.79566595659024686</v>
      </c>
      <c r="BT68" s="367">
        <v>45951</v>
      </c>
      <c r="BU68" s="365">
        <f t="shared" si="4"/>
        <v>3.6746000000000001E-2</v>
      </c>
      <c r="BV68" s="365">
        <v>3.6745999999999999</v>
      </c>
    </row>
    <row r="69" spans="2:74" ht="12" customHeight="1">
      <c r="B69" s="367">
        <v>45947</v>
      </c>
      <c r="C69" s="365">
        <v>67.38</v>
      </c>
      <c r="O69" s="368">
        <v>45947</v>
      </c>
      <c r="P69" s="369">
        <v>67.38</v>
      </c>
      <c r="Q69" s="369">
        <v>308.08999999999997</v>
      </c>
      <c r="R69" s="369">
        <v>145.25</v>
      </c>
      <c r="S69" s="369">
        <v>85.36</v>
      </c>
      <c r="T69" s="369">
        <v>41.86</v>
      </c>
      <c r="U69" s="369">
        <v>92.19</v>
      </c>
      <c r="V69" s="369">
        <v>8.8800000000000008</v>
      </c>
      <c r="AF69" s="368">
        <v>45947</v>
      </c>
      <c r="AG69" s="370">
        <f t="shared" ref="AG69:AM69" si="133">(P69-AG$1256)/AG$1256</f>
        <v>0.17982840133076511</v>
      </c>
      <c r="AH69" s="370">
        <f t="shared" si="133"/>
        <v>0.48835748792270517</v>
      </c>
      <c r="AI69" s="370">
        <f t="shared" si="133"/>
        <v>0.42374044305038233</v>
      </c>
      <c r="AJ69" s="370">
        <f t="shared" si="133"/>
        <v>-0.12782262184530505</v>
      </c>
      <c r="AK69" s="370">
        <f t="shared" si="133"/>
        <v>0.42734389917891913</v>
      </c>
      <c r="AL69" s="370">
        <f t="shared" si="133"/>
        <v>-0.26247999999999999</v>
      </c>
      <c r="AM69" s="370">
        <f t="shared" si="133"/>
        <v>-0.57018393030009673</v>
      </c>
      <c r="BA69" s="368">
        <v>45947</v>
      </c>
      <c r="BB69" s="369">
        <v>67.38</v>
      </c>
      <c r="BC69" s="369">
        <v>6664.01</v>
      </c>
      <c r="BD69" s="86"/>
      <c r="BE69" s="368">
        <v>45947</v>
      </c>
      <c r="BF69" s="370">
        <f t="shared" ref="BF69:BG69" si="134">(BB69-BF$1256)/BF$1256</f>
        <v>0.17982840133076511</v>
      </c>
      <c r="BG69" s="370">
        <f t="shared" si="134"/>
        <v>0.77670451667257667</v>
      </c>
      <c r="BT69" s="367">
        <v>45950</v>
      </c>
      <c r="BU69" s="365">
        <f t="shared" si="4"/>
        <v>3.6600000000000001E-2</v>
      </c>
      <c r="BV69" s="365">
        <v>3.66</v>
      </c>
    </row>
    <row r="70" spans="2:74" ht="12" customHeight="1">
      <c r="B70" s="367">
        <v>45946</v>
      </c>
      <c r="C70" s="365">
        <v>67.42</v>
      </c>
      <c r="O70" s="368">
        <v>45946</v>
      </c>
      <c r="P70" s="369">
        <v>67.42</v>
      </c>
      <c r="Q70" s="369">
        <v>305.33</v>
      </c>
      <c r="R70" s="369">
        <v>143.38</v>
      </c>
      <c r="S70" s="369">
        <v>84.34</v>
      </c>
      <c r="T70" s="369">
        <v>41.76</v>
      </c>
      <c r="U70" s="369">
        <v>93.26</v>
      </c>
      <c r="V70" s="369">
        <v>8.875</v>
      </c>
      <c r="AF70" s="368">
        <v>45946</v>
      </c>
      <c r="AG70" s="370">
        <f t="shared" ref="AG70:AM70" si="135">(P70-AG$1256)/AG$1256</f>
        <v>0.18052880406233587</v>
      </c>
      <c r="AH70" s="370">
        <f t="shared" si="135"/>
        <v>0.47502415458937192</v>
      </c>
      <c r="AI70" s="370">
        <f t="shared" si="135"/>
        <v>0.40541070378357186</v>
      </c>
      <c r="AJ70" s="370">
        <f t="shared" si="135"/>
        <v>-0.13824461019720038</v>
      </c>
      <c r="AK70" s="370">
        <f t="shared" si="135"/>
        <v>0.42393409531083759</v>
      </c>
      <c r="AL70" s="370">
        <f t="shared" si="135"/>
        <v>-0.25391999999999998</v>
      </c>
      <c r="AM70" s="370">
        <f t="shared" si="135"/>
        <v>-0.57042594385285572</v>
      </c>
      <c r="BA70" s="368">
        <v>45946</v>
      </c>
      <c r="BB70" s="369">
        <v>67.42</v>
      </c>
      <c r="BC70" s="369">
        <v>6629.07</v>
      </c>
      <c r="BD70" s="86"/>
      <c r="BE70" s="368">
        <v>45946</v>
      </c>
      <c r="BF70" s="370">
        <f t="shared" ref="BF70:BG70" si="136">(BB70-BF$1256)/BF$1256</f>
        <v>0.18052880406233587</v>
      </c>
      <c r="BG70" s="370">
        <f t="shared" si="136"/>
        <v>0.76738909610559958</v>
      </c>
      <c r="BT70" s="367">
        <v>45947</v>
      </c>
      <c r="BU70" s="365">
        <f t="shared" si="4"/>
        <v>3.6805999999999998E-2</v>
      </c>
      <c r="BV70" s="365">
        <v>3.6806000000000001</v>
      </c>
    </row>
    <row r="71" spans="2:74" ht="12" customHeight="1">
      <c r="B71" s="367">
        <v>45945</v>
      </c>
      <c r="C71" s="365">
        <v>69.3</v>
      </c>
      <c r="O71" s="368">
        <v>45945</v>
      </c>
      <c r="P71" s="369">
        <v>69.3</v>
      </c>
      <c r="Q71" s="369">
        <v>305.25</v>
      </c>
      <c r="R71" s="369">
        <v>144.51</v>
      </c>
      <c r="S71" s="369">
        <v>82.86</v>
      </c>
      <c r="T71" s="369">
        <v>41.77</v>
      </c>
      <c r="U71" s="369">
        <v>92.14</v>
      </c>
      <c r="V71" s="369">
        <v>8.8699999999999992</v>
      </c>
      <c r="AF71" s="368">
        <v>45945</v>
      </c>
      <c r="AG71" s="370">
        <f t="shared" ref="AG71:AM71" si="137">(P71-AG$1256)/AG$1256</f>
        <v>0.2134477324461565</v>
      </c>
      <c r="AH71" s="370">
        <f t="shared" si="137"/>
        <v>0.47463768115942029</v>
      </c>
      <c r="AI71" s="370">
        <f t="shared" si="137"/>
        <v>0.41648696334052143</v>
      </c>
      <c r="AJ71" s="370">
        <f t="shared" si="137"/>
        <v>-0.15336671094308782</v>
      </c>
      <c r="AK71" s="370">
        <f t="shared" si="137"/>
        <v>0.42427507569764594</v>
      </c>
      <c r="AL71" s="370">
        <f t="shared" si="137"/>
        <v>-0.26288</v>
      </c>
      <c r="AM71" s="370">
        <f t="shared" si="137"/>
        <v>-0.57066795740561471</v>
      </c>
      <c r="BA71" s="368">
        <v>45945</v>
      </c>
      <c r="BB71" s="369">
        <v>69.3</v>
      </c>
      <c r="BC71" s="369">
        <v>6671.06</v>
      </c>
      <c r="BD71" s="86"/>
      <c r="BE71" s="368">
        <v>45945</v>
      </c>
      <c r="BF71" s="370">
        <f t="shared" ref="BF71:BG71" si="138">(BB71-BF$1256)/BF$1256</f>
        <v>0.2134477324461565</v>
      </c>
      <c r="BG71" s="370">
        <f t="shared" si="138"/>
        <v>0.77858413072515786</v>
      </c>
      <c r="BT71" s="367">
        <v>45946</v>
      </c>
      <c r="BU71" s="365">
        <f t="shared" si="4"/>
        <v>3.6783999999999997E-2</v>
      </c>
      <c r="BV71" s="365">
        <v>3.6783999999999999</v>
      </c>
    </row>
    <row r="72" spans="2:74" ht="12" customHeight="1">
      <c r="B72" s="367">
        <v>45944</v>
      </c>
      <c r="C72" s="365">
        <v>68.67</v>
      </c>
      <c r="O72" s="368">
        <v>45944</v>
      </c>
      <c r="P72" s="369">
        <v>68.67</v>
      </c>
      <c r="Q72" s="369">
        <v>304.56</v>
      </c>
      <c r="R72" s="369">
        <v>143.97999999999999</v>
      </c>
      <c r="S72" s="369">
        <v>81.150000000000006</v>
      </c>
      <c r="T72" s="369">
        <v>42.1</v>
      </c>
      <c r="U72" s="369">
        <v>93.99</v>
      </c>
      <c r="V72" s="369">
        <v>8.92</v>
      </c>
      <c r="AF72" s="368">
        <v>45944</v>
      </c>
      <c r="AG72" s="370">
        <f t="shared" ref="AG72:AM72" si="139">(P72-AG$1256)/AG$1256</f>
        <v>0.20241638942391879</v>
      </c>
      <c r="AH72" s="370">
        <f t="shared" si="139"/>
        <v>0.47130434782608699</v>
      </c>
      <c r="AI72" s="370">
        <f t="shared" si="139"/>
        <v>0.41129190354832379</v>
      </c>
      <c r="AJ72" s="370">
        <f t="shared" si="139"/>
        <v>-0.17083886788597116</v>
      </c>
      <c r="AK72" s="370">
        <f t="shared" si="139"/>
        <v>0.43552742846231485</v>
      </c>
      <c r="AL72" s="370">
        <f t="shared" si="139"/>
        <v>-0.24808000000000005</v>
      </c>
      <c r="AM72" s="370">
        <f t="shared" si="139"/>
        <v>-0.56824782187802514</v>
      </c>
      <c r="BA72" s="368">
        <v>45944</v>
      </c>
      <c r="BB72" s="369">
        <v>68.67</v>
      </c>
      <c r="BC72" s="369">
        <v>6644.31</v>
      </c>
      <c r="BD72" s="86"/>
      <c r="BE72" s="368">
        <v>45944</v>
      </c>
      <c r="BF72" s="370">
        <f t="shared" ref="BF72:BG72" si="140">(BB72-BF$1256)/BF$1256</f>
        <v>0.20241638942391879</v>
      </c>
      <c r="BG72" s="370">
        <f t="shared" si="140"/>
        <v>0.77145226180224336</v>
      </c>
      <c r="BT72" s="367">
        <v>45945</v>
      </c>
      <c r="BU72" s="365">
        <f t="shared" si="4"/>
        <v>3.5785999999999998E-2</v>
      </c>
      <c r="BV72" s="365">
        <v>3.5785999999999998</v>
      </c>
    </row>
    <row r="73" spans="2:74" ht="12" customHeight="1">
      <c r="B73" s="367">
        <v>45943</v>
      </c>
      <c r="C73" s="365">
        <v>66.790000000000006</v>
      </c>
      <c r="O73" s="368">
        <v>45943</v>
      </c>
      <c r="P73" s="369">
        <v>66.790000000000006</v>
      </c>
      <c r="Q73" s="369">
        <v>300.11</v>
      </c>
      <c r="R73" s="369">
        <v>140.47</v>
      </c>
      <c r="S73" s="369">
        <v>80.03</v>
      </c>
      <c r="T73" s="369">
        <v>40.9</v>
      </c>
      <c r="U73" s="369">
        <v>91.4</v>
      </c>
      <c r="V73" s="369">
        <v>8.67</v>
      </c>
      <c r="AF73" s="368">
        <v>45943</v>
      </c>
      <c r="AG73" s="370">
        <f t="shared" ref="AG73:AM73" si="141">(P73-AG$1256)/AG$1256</f>
        <v>0.16949746104009819</v>
      </c>
      <c r="AH73" s="370">
        <f t="shared" si="141"/>
        <v>0.44980676328502422</v>
      </c>
      <c r="AI73" s="370">
        <f t="shared" si="141"/>
        <v>0.37688688492452466</v>
      </c>
      <c r="AJ73" s="370">
        <f t="shared" si="141"/>
        <v>-0.1822826198017779</v>
      </c>
      <c r="AK73" s="370">
        <f t="shared" si="141"/>
        <v>0.39460978204533664</v>
      </c>
      <c r="AL73" s="370">
        <f t="shared" si="141"/>
        <v>-0.26879999999999993</v>
      </c>
      <c r="AM73" s="370">
        <f t="shared" si="141"/>
        <v>-0.58034849951597289</v>
      </c>
      <c r="BA73" s="368">
        <v>45943</v>
      </c>
      <c r="BB73" s="369">
        <v>66.790000000000006</v>
      </c>
      <c r="BC73" s="369">
        <v>6654.72</v>
      </c>
      <c r="BD73" s="86"/>
      <c r="BE73" s="368">
        <v>45943</v>
      </c>
      <c r="BF73" s="370">
        <f t="shared" ref="BF73:BG73" si="142">(BB73-BF$1256)/BF$1256</f>
        <v>0.16949746104009819</v>
      </c>
      <c r="BG73" s="370">
        <f t="shared" si="142"/>
        <v>0.77422769191392704</v>
      </c>
      <c r="BT73" s="367">
        <v>45944</v>
      </c>
      <c r="BU73" s="365">
        <f t="shared" si="4"/>
        <v>3.6115000000000001E-2</v>
      </c>
      <c r="BV73" s="365">
        <v>3.6114999999999999</v>
      </c>
    </row>
    <row r="74" spans="2:74" ht="12" customHeight="1">
      <c r="B74" s="367">
        <v>45940</v>
      </c>
      <c r="C74" s="365">
        <v>66.84</v>
      </c>
      <c r="O74" s="368">
        <v>45940</v>
      </c>
      <c r="P74" s="369">
        <v>66.84</v>
      </c>
      <c r="Q74" s="369">
        <v>297.01</v>
      </c>
      <c r="R74" s="369">
        <v>141.62</v>
      </c>
      <c r="S74" s="369">
        <v>78.459999999999994</v>
      </c>
      <c r="T74" s="369">
        <v>39.82</v>
      </c>
      <c r="U74" s="369">
        <v>86.76</v>
      </c>
      <c r="V74" s="369">
        <v>8.7100000000000009</v>
      </c>
      <c r="AF74" s="368">
        <v>45940</v>
      </c>
      <c r="AG74" s="370">
        <f t="shared" ref="AG74:AM74" si="143">(P74-AG$1256)/AG$1256</f>
        <v>0.17037296445456143</v>
      </c>
      <c r="AH74" s="370">
        <f t="shared" si="143"/>
        <v>0.43483091787439609</v>
      </c>
      <c r="AI74" s="370">
        <f t="shared" si="143"/>
        <v>0.38815918447363273</v>
      </c>
      <c r="AJ74" s="370">
        <f t="shared" si="143"/>
        <v>-0.19832430775518556</v>
      </c>
      <c r="AK74" s="370">
        <f t="shared" si="143"/>
        <v>0.35778390027005641</v>
      </c>
      <c r="AL74" s="370">
        <f t="shared" si="143"/>
        <v>-0.30591999999999997</v>
      </c>
      <c r="AM74" s="370">
        <f t="shared" si="143"/>
        <v>-0.57841239109390119</v>
      </c>
      <c r="BA74" s="368">
        <v>45940</v>
      </c>
      <c r="BB74" s="369">
        <v>66.84</v>
      </c>
      <c r="BC74" s="369">
        <v>6552.51</v>
      </c>
      <c r="BD74" s="86"/>
      <c r="BE74" s="368">
        <v>45940</v>
      </c>
      <c r="BF74" s="370">
        <f t="shared" ref="BF74:BG74" si="144">(BB74-BF$1256)/BF$1256</f>
        <v>0.17037296445456143</v>
      </c>
      <c r="BG74" s="370">
        <f t="shared" si="144"/>
        <v>0.74697728733033486</v>
      </c>
      <c r="BT74" s="367">
        <v>45943</v>
      </c>
      <c r="BU74" s="365">
        <f t="shared" si="4"/>
        <v>3.7130999999999997E-2</v>
      </c>
      <c r="BV74" s="365">
        <v>3.7130999999999998</v>
      </c>
    </row>
    <row r="75" spans="2:74" ht="12" customHeight="1">
      <c r="B75" s="367">
        <v>45939</v>
      </c>
      <c r="C75" s="365">
        <v>66.650000000000006</v>
      </c>
      <c r="O75" s="368">
        <v>45939</v>
      </c>
      <c r="P75" s="369">
        <v>66.650000000000006</v>
      </c>
      <c r="Q75" s="369">
        <v>293.81</v>
      </c>
      <c r="R75" s="369">
        <v>142.69</v>
      </c>
      <c r="S75" s="369">
        <v>79.78</v>
      </c>
      <c r="T75" s="369">
        <v>40.89</v>
      </c>
      <c r="U75" s="369">
        <v>91.02</v>
      </c>
      <c r="V75" s="369">
        <v>8.83</v>
      </c>
      <c r="AF75" s="368">
        <v>45939</v>
      </c>
      <c r="AG75" s="370">
        <f t="shared" ref="AG75:AM75" si="145">(P75-AG$1256)/AG$1256</f>
        <v>0.16704605147960089</v>
      </c>
      <c r="AH75" s="370">
        <f t="shared" si="145"/>
        <v>0.41937198067632853</v>
      </c>
      <c r="AI75" s="370">
        <f t="shared" si="145"/>
        <v>0.39864732405410708</v>
      </c>
      <c r="AJ75" s="370">
        <f t="shared" si="145"/>
        <v>-0.18483702871155616</v>
      </c>
      <c r="AK75" s="370">
        <f t="shared" si="145"/>
        <v>0.39426880165852857</v>
      </c>
      <c r="AL75" s="370">
        <f t="shared" si="145"/>
        <v>-0.27184000000000003</v>
      </c>
      <c r="AM75" s="370">
        <f t="shared" si="145"/>
        <v>-0.5726040658276863</v>
      </c>
      <c r="BA75" s="368">
        <v>45939</v>
      </c>
      <c r="BB75" s="369">
        <v>66.650000000000006</v>
      </c>
      <c r="BC75" s="369">
        <v>6735.11</v>
      </c>
      <c r="BD75" s="86"/>
      <c r="BE75" s="368">
        <v>45939</v>
      </c>
      <c r="BF75" s="370">
        <f t="shared" ref="BF75:BG75" si="146">(BB75-BF$1256)/BF$1256</f>
        <v>0.16704605147960089</v>
      </c>
      <c r="BG75" s="370">
        <f t="shared" si="146"/>
        <v>0.79566062435179974</v>
      </c>
      <c r="BT75" s="367">
        <v>45940</v>
      </c>
      <c r="BU75" s="365">
        <f t="shared" si="4"/>
        <v>3.7103999999999998E-2</v>
      </c>
      <c r="BV75" s="365">
        <v>3.7103999999999999</v>
      </c>
    </row>
    <row r="76" spans="2:74" ht="12" customHeight="1">
      <c r="B76" s="367">
        <v>45938</v>
      </c>
      <c r="C76" s="365">
        <v>67.3</v>
      </c>
      <c r="O76" s="368">
        <v>45938</v>
      </c>
      <c r="P76" s="369">
        <v>67.3</v>
      </c>
      <c r="Q76" s="369">
        <v>294.39999999999998</v>
      </c>
      <c r="R76" s="369">
        <v>146.03</v>
      </c>
      <c r="S76" s="369">
        <v>80.040000000000006</v>
      </c>
      <c r="T76" s="369">
        <v>40.98</v>
      </c>
      <c r="U76" s="369">
        <v>92.38</v>
      </c>
      <c r="V76" s="369">
        <v>8.98</v>
      </c>
      <c r="AF76" s="368">
        <v>45938</v>
      </c>
      <c r="AG76" s="370">
        <f t="shared" ref="AG76:AM76" si="147">(P76-AG$1256)/AG$1256</f>
        <v>0.17842759586762386</v>
      </c>
      <c r="AH76" s="370">
        <f t="shared" si="147"/>
        <v>0.42222222222222211</v>
      </c>
      <c r="AI76" s="370">
        <f t="shared" si="147"/>
        <v>0.43138600274455996</v>
      </c>
      <c r="AJ76" s="370">
        <f t="shared" si="147"/>
        <v>-0.18218044344538672</v>
      </c>
      <c r="AK76" s="370">
        <f t="shared" si="147"/>
        <v>0.39733762513980181</v>
      </c>
      <c r="AL76" s="370">
        <f t="shared" si="147"/>
        <v>-0.26096000000000003</v>
      </c>
      <c r="AM76" s="370">
        <f t="shared" si="147"/>
        <v>-0.5653436592449177</v>
      </c>
      <c r="BA76" s="368">
        <v>45938</v>
      </c>
      <c r="BB76" s="369">
        <v>67.3</v>
      </c>
      <c r="BC76" s="369">
        <v>6753.72</v>
      </c>
      <c r="BD76" s="86"/>
      <c r="BE76" s="368">
        <v>45938</v>
      </c>
      <c r="BF76" s="370">
        <f t="shared" ref="BF76:BG76" si="148">(BB76-BF$1256)/BF$1256</f>
        <v>0.17842759586762386</v>
      </c>
      <c r="BG76" s="370">
        <f t="shared" si="148"/>
        <v>0.80062227222676952</v>
      </c>
      <c r="BT76" s="367">
        <v>45939</v>
      </c>
      <c r="BU76" s="365">
        <f t="shared" si="4"/>
        <v>3.7208999999999999E-2</v>
      </c>
      <c r="BV76" s="365">
        <v>3.7208999999999999</v>
      </c>
    </row>
    <row r="77" spans="2:74" ht="12" customHeight="1">
      <c r="B77" s="367">
        <v>45937</v>
      </c>
      <c r="C77" s="365">
        <v>67.260000000000005</v>
      </c>
      <c r="O77" s="368">
        <v>45937</v>
      </c>
      <c r="P77" s="369">
        <v>67.260000000000005</v>
      </c>
      <c r="Q77" s="369">
        <v>296.32</v>
      </c>
      <c r="R77" s="369">
        <v>146.72</v>
      </c>
      <c r="S77" s="369">
        <v>81.290000000000006</v>
      </c>
      <c r="T77" s="369">
        <v>40.950000000000003</v>
      </c>
      <c r="U77" s="369">
        <v>92.95</v>
      </c>
      <c r="V77" s="369">
        <v>9.11</v>
      </c>
      <c r="AF77" s="368">
        <v>45937</v>
      </c>
      <c r="AG77" s="370">
        <f t="shared" ref="AG77:AM77" si="149">(P77-AG$1256)/AG$1256</f>
        <v>0.17772719313605334</v>
      </c>
      <c r="AH77" s="370">
        <f t="shared" si="149"/>
        <v>0.4314975845410628</v>
      </c>
      <c r="AI77" s="370">
        <f t="shared" si="149"/>
        <v>0.43814938247402474</v>
      </c>
      <c r="AJ77" s="370">
        <f t="shared" si="149"/>
        <v>-0.16940839889649534</v>
      </c>
      <c r="AK77" s="370">
        <f t="shared" si="149"/>
        <v>0.39631468397937752</v>
      </c>
      <c r="AL77" s="370">
        <f t="shared" si="149"/>
        <v>-0.25639999999999996</v>
      </c>
      <c r="AM77" s="370">
        <f t="shared" si="149"/>
        <v>-0.55905130687318494</v>
      </c>
      <c r="BA77" s="368">
        <v>45937</v>
      </c>
      <c r="BB77" s="369">
        <v>67.260000000000005</v>
      </c>
      <c r="BC77" s="369">
        <v>6714.59</v>
      </c>
      <c r="BD77" s="86"/>
      <c r="BE77" s="368">
        <v>45937</v>
      </c>
      <c r="BF77" s="370">
        <f t="shared" ref="BF77:BG77" si="150">(BB77-BF$1256)/BF$1256</f>
        <v>0.17772719313605334</v>
      </c>
      <c r="BG77" s="370">
        <f t="shared" si="150"/>
        <v>0.79018974770513795</v>
      </c>
      <c r="BT77" s="367">
        <v>45938</v>
      </c>
      <c r="BU77" s="365">
        <f t="shared" si="4"/>
        <v>3.6850000000000001E-2</v>
      </c>
      <c r="BV77" s="365">
        <v>3.6850000000000001</v>
      </c>
    </row>
    <row r="78" spans="2:74" ht="12" customHeight="1">
      <c r="B78" s="367">
        <v>45936</v>
      </c>
      <c r="C78" s="365">
        <v>68.87</v>
      </c>
      <c r="O78" s="368">
        <v>45936</v>
      </c>
      <c r="P78" s="369">
        <v>68.87</v>
      </c>
      <c r="Q78" s="369">
        <v>296.04000000000002</v>
      </c>
      <c r="R78" s="369">
        <v>148.78</v>
      </c>
      <c r="S78" s="369">
        <v>82.11</v>
      </c>
      <c r="T78" s="369">
        <v>41.63</v>
      </c>
      <c r="U78" s="369">
        <v>95.62</v>
      </c>
      <c r="V78" s="369">
        <v>9.33</v>
      </c>
      <c r="AF78" s="368">
        <v>45936</v>
      </c>
      <c r="AG78" s="370">
        <f t="shared" ref="AG78:AM78" si="151">(P78-AG$1256)/AG$1256</f>
        <v>0.20591840308177212</v>
      </c>
      <c r="AH78" s="370">
        <f t="shared" si="151"/>
        <v>0.43014492753623196</v>
      </c>
      <c r="AI78" s="370">
        <f t="shared" si="151"/>
        <v>0.45834150166634002</v>
      </c>
      <c r="AJ78" s="370">
        <f t="shared" si="151"/>
        <v>-0.16102993767242266</v>
      </c>
      <c r="AK78" s="370">
        <f t="shared" si="151"/>
        <v>0.41950135028233176</v>
      </c>
      <c r="AL78" s="370">
        <f t="shared" si="151"/>
        <v>-0.23503999999999997</v>
      </c>
      <c r="AM78" s="370">
        <f t="shared" si="151"/>
        <v>-0.54840271055179091</v>
      </c>
      <c r="BA78" s="368">
        <v>45936</v>
      </c>
      <c r="BB78" s="369">
        <v>68.87</v>
      </c>
      <c r="BC78" s="369">
        <v>6740.28</v>
      </c>
      <c r="BD78" s="86"/>
      <c r="BE78" s="368">
        <v>45936</v>
      </c>
      <c r="BF78" s="370">
        <f t="shared" ref="BF78:BG78" si="152">(BB78-BF$1256)/BF$1256</f>
        <v>0.20591840308177212</v>
      </c>
      <c r="BG78" s="370">
        <f t="shared" si="152"/>
        <v>0.79703900799035921</v>
      </c>
      <c r="BT78" s="367">
        <v>45937</v>
      </c>
      <c r="BU78" s="365">
        <f t="shared" si="4"/>
        <v>3.6871999999999995E-2</v>
      </c>
      <c r="BV78" s="365">
        <v>3.6871999999999998</v>
      </c>
    </row>
    <row r="79" spans="2:74" ht="12" customHeight="1">
      <c r="B79" s="367">
        <v>45933</v>
      </c>
      <c r="C79" s="365">
        <v>68.48</v>
      </c>
      <c r="O79" s="368">
        <v>45933</v>
      </c>
      <c r="P79" s="369">
        <v>68.48</v>
      </c>
      <c r="Q79" s="369">
        <v>300.98</v>
      </c>
      <c r="R79" s="369">
        <v>150.69</v>
      </c>
      <c r="S79" s="369">
        <v>86.42</v>
      </c>
      <c r="T79" s="369">
        <v>41.76</v>
      </c>
      <c r="U79" s="369">
        <v>96.79</v>
      </c>
      <c r="V79" s="369">
        <v>9.5500000000000007</v>
      </c>
      <c r="AF79" s="368">
        <v>45933</v>
      </c>
      <c r="AG79" s="370">
        <f t="shared" ref="AG79:AM79" si="153">(P79-AG$1256)/AG$1256</f>
        <v>0.19908947644895822</v>
      </c>
      <c r="AH79" s="370">
        <f t="shared" si="153"/>
        <v>0.45400966183574887</v>
      </c>
      <c r="AI79" s="370">
        <f t="shared" si="153"/>
        <v>0.47706332091746723</v>
      </c>
      <c r="AJ79" s="370">
        <f t="shared" si="153"/>
        <v>-0.11699192806784513</v>
      </c>
      <c r="AK79" s="370">
        <f t="shared" si="153"/>
        <v>0.42393409531083759</v>
      </c>
      <c r="AL79" s="370">
        <f t="shared" si="153"/>
        <v>-0.22567999999999994</v>
      </c>
      <c r="AM79" s="370">
        <f t="shared" si="153"/>
        <v>-0.53775411423039687</v>
      </c>
      <c r="BA79" s="368">
        <v>45933</v>
      </c>
      <c r="BB79" s="369">
        <v>68.48</v>
      </c>
      <c r="BC79" s="369">
        <v>6715.79</v>
      </c>
      <c r="BD79" s="86"/>
      <c r="BE79" s="368">
        <v>45933</v>
      </c>
      <c r="BF79" s="370">
        <f t="shared" ref="BF79:BG79" si="154">(BB79-BF$1256)/BF$1256</f>
        <v>0.19908947644895822</v>
      </c>
      <c r="BG79" s="370">
        <f t="shared" si="154"/>
        <v>0.79050968201196026</v>
      </c>
      <c r="BT79" s="367">
        <v>45936</v>
      </c>
      <c r="BU79" s="365">
        <f t="shared" si="4"/>
        <v>3.601E-2</v>
      </c>
      <c r="BV79" s="365">
        <v>3.601</v>
      </c>
    </row>
    <row r="80" spans="2:74" ht="12" customHeight="1">
      <c r="B80" s="367">
        <v>45932</v>
      </c>
      <c r="C80" s="365">
        <v>67.680000000000007</v>
      </c>
      <c r="O80" s="368">
        <v>45932</v>
      </c>
      <c r="P80" s="369">
        <v>67.680000000000007</v>
      </c>
      <c r="Q80" s="369">
        <v>299.88</v>
      </c>
      <c r="R80" s="369">
        <v>151.35</v>
      </c>
      <c r="S80" s="369">
        <v>86.72</v>
      </c>
      <c r="T80" s="369">
        <v>40.270000000000003</v>
      </c>
      <c r="U80" s="369">
        <v>94.55</v>
      </c>
      <c r="V80" s="369">
        <v>9.41</v>
      </c>
      <c r="AF80" s="368">
        <v>45932</v>
      </c>
      <c r="AG80" s="370">
        <f t="shared" ref="AG80:AM80" si="155">(P80-AG$1256)/AG$1256</f>
        <v>0.18508142181754522</v>
      </c>
      <c r="AH80" s="370">
        <f t="shared" si="155"/>
        <v>0.448695652173913</v>
      </c>
      <c r="AI80" s="370">
        <f t="shared" si="155"/>
        <v>0.48353264065869439</v>
      </c>
      <c r="AJ80" s="370">
        <f t="shared" si="155"/>
        <v>-0.11392663737611122</v>
      </c>
      <c r="AK80" s="370">
        <f t="shared" si="155"/>
        <v>0.37312801767642328</v>
      </c>
      <c r="AL80" s="370">
        <f t="shared" si="155"/>
        <v>-0.24360000000000001</v>
      </c>
      <c r="AM80" s="370">
        <f t="shared" si="155"/>
        <v>-0.54453049370764761</v>
      </c>
      <c r="BA80" s="368">
        <v>45932</v>
      </c>
      <c r="BB80" s="369">
        <v>67.680000000000007</v>
      </c>
      <c r="BC80" s="369">
        <v>6715.35</v>
      </c>
      <c r="BD80" s="86"/>
      <c r="BE80" s="368">
        <v>45932</v>
      </c>
      <c r="BF80" s="370">
        <f t="shared" ref="BF80:BG80" si="156">(BB80-BF$1256)/BF$1256</f>
        <v>0.18508142181754522</v>
      </c>
      <c r="BG80" s="370">
        <f t="shared" si="156"/>
        <v>0.79039237276612551</v>
      </c>
      <c r="BT80" s="367">
        <v>45933</v>
      </c>
      <c r="BU80" s="365">
        <f t="shared" si="4"/>
        <v>3.6215000000000004E-2</v>
      </c>
      <c r="BV80" s="365">
        <v>3.6215000000000002</v>
      </c>
    </row>
    <row r="81" spans="2:74" ht="12" customHeight="1">
      <c r="B81" s="367">
        <v>45931</v>
      </c>
      <c r="C81" s="365">
        <v>66.16</v>
      </c>
      <c r="O81" s="368">
        <v>45931</v>
      </c>
      <c r="P81" s="369">
        <v>66.16</v>
      </c>
      <c r="Q81" s="369">
        <v>300.52</v>
      </c>
      <c r="R81" s="369">
        <v>153.19</v>
      </c>
      <c r="S81" s="369">
        <v>84.4</v>
      </c>
      <c r="T81" s="369">
        <v>38.97</v>
      </c>
      <c r="U81" s="369">
        <v>91.62</v>
      </c>
      <c r="V81" s="369">
        <v>9.4600000000000009</v>
      </c>
      <c r="AF81" s="368">
        <v>45931</v>
      </c>
      <c r="AG81" s="370">
        <f t="shared" ref="AG81:AM81" si="157">(P81-AG$1256)/AG$1256</f>
        <v>0.15846611801786023</v>
      </c>
      <c r="AH81" s="370">
        <f t="shared" si="157"/>
        <v>0.45178743961352646</v>
      </c>
      <c r="AI81" s="370">
        <f t="shared" si="157"/>
        <v>0.50156831993726725</v>
      </c>
      <c r="AJ81" s="370">
        <f t="shared" si="157"/>
        <v>-0.13763155205885355</v>
      </c>
      <c r="AK81" s="370">
        <f t="shared" si="157"/>
        <v>0.32880056739136354</v>
      </c>
      <c r="AL81" s="370">
        <f t="shared" si="157"/>
        <v>-0.26703999999999994</v>
      </c>
      <c r="AM81" s="370">
        <f t="shared" si="157"/>
        <v>-0.54211035818005804</v>
      </c>
      <c r="BA81" s="368">
        <v>45931</v>
      </c>
      <c r="BB81" s="369">
        <v>66.16</v>
      </c>
      <c r="BC81" s="369">
        <v>6711.2</v>
      </c>
      <c r="BD81" s="86"/>
      <c r="BE81" s="368">
        <v>45931</v>
      </c>
      <c r="BF81" s="370">
        <f t="shared" ref="BF81:BG81" si="158">(BB81-BF$1256)/BF$1256</f>
        <v>0.15846611801786023</v>
      </c>
      <c r="BG81" s="370">
        <f t="shared" si="158"/>
        <v>0.78928593328836472</v>
      </c>
      <c r="BT81" s="367">
        <v>45932</v>
      </c>
      <c r="BU81" s="365">
        <f t="shared" si="4"/>
        <v>3.6643000000000002E-2</v>
      </c>
      <c r="BV81" s="365">
        <v>3.6642999999999999</v>
      </c>
    </row>
    <row r="82" spans="2:74" ht="12" customHeight="1">
      <c r="B82" s="367">
        <v>45930</v>
      </c>
      <c r="C82" s="365">
        <v>64.14</v>
      </c>
      <c r="O82" s="368">
        <v>45930</v>
      </c>
      <c r="P82" s="369">
        <v>64.14</v>
      </c>
      <c r="Q82" s="369">
        <v>303.89</v>
      </c>
      <c r="R82" s="369">
        <v>152</v>
      </c>
      <c r="S82" s="369">
        <v>84.6</v>
      </c>
      <c r="T82" s="369">
        <v>39.19</v>
      </c>
      <c r="U82" s="369">
        <v>93.61</v>
      </c>
      <c r="V82" s="369">
        <v>9.16</v>
      </c>
      <c r="AF82" s="368">
        <v>45930</v>
      </c>
      <c r="AG82" s="370">
        <f t="shared" ref="AG82:AM82" si="159">(P82-AG$1256)/AG$1256</f>
        <v>0.12309578007354231</v>
      </c>
      <c r="AH82" s="370">
        <f t="shared" si="159"/>
        <v>0.4680676328502415</v>
      </c>
      <c r="AI82" s="370">
        <f t="shared" si="159"/>
        <v>0.48990394040384244</v>
      </c>
      <c r="AJ82" s="370">
        <f t="shared" si="159"/>
        <v>-0.13558802493103106</v>
      </c>
      <c r="AK82" s="370">
        <f t="shared" si="159"/>
        <v>0.33630213590114283</v>
      </c>
      <c r="AL82" s="370">
        <f t="shared" si="159"/>
        <v>-0.25112000000000001</v>
      </c>
      <c r="AM82" s="370">
        <f t="shared" si="159"/>
        <v>-0.55663117134559537</v>
      </c>
      <c r="BA82" s="368">
        <v>45930</v>
      </c>
      <c r="BB82" s="369">
        <v>64.14</v>
      </c>
      <c r="BC82" s="369">
        <v>6688.46</v>
      </c>
      <c r="BD82" s="86"/>
      <c r="BE82" s="368">
        <v>45930</v>
      </c>
      <c r="BF82" s="370">
        <f t="shared" ref="BF82:BG82" si="160">(BB82-BF$1256)/BF$1256</f>
        <v>0.12309578007354231</v>
      </c>
      <c r="BG82" s="370">
        <f t="shared" si="160"/>
        <v>0.7832231781740816</v>
      </c>
      <c r="BT82" s="367">
        <v>45931</v>
      </c>
      <c r="BU82" s="365">
        <f t="shared" si="4"/>
        <v>3.7484999999999997E-2</v>
      </c>
      <c r="BV82" s="365">
        <v>3.7484999999999999</v>
      </c>
    </row>
    <row r="83" spans="2:74" ht="12" customHeight="1">
      <c r="B83" s="367">
        <v>45929</v>
      </c>
      <c r="C83" s="365">
        <v>65.599999999999994</v>
      </c>
      <c r="O83" s="368">
        <v>45929</v>
      </c>
      <c r="P83" s="369">
        <v>65.599999999999994</v>
      </c>
      <c r="Q83" s="369">
        <v>302.99</v>
      </c>
      <c r="R83" s="369">
        <v>153.94</v>
      </c>
      <c r="S83" s="369">
        <v>85.64</v>
      </c>
      <c r="T83" s="369">
        <v>39.9</v>
      </c>
      <c r="U83" s="369">
        <v>94.61</v>
      </c>
      <c r="V83" s="369">
        <v>9.1300000000000008</v>
      </c>
      <c r="AF83" s="368">
        <v>45929</v>
      </c>
      <c r="AG83" s="370">
        <f t="shared" ref="AG83:AM83" si="161">(P83-AG$1256)/AG$1256</f>
        <v>0.14866047977587105</v>
      </c>
      <c r="AH83" s="370">
        <f t="shared" si="161"/>
        <v>0.46371980676328506</v>
      </c>
      <c r="AI83" s="370">
        <f t="shared" si="161"/>
        <v>0.50891981964320721</v>
      </c>
      <c r="AJ83" s="370">
        <f t="shared" si="161"/>
        <v>-0.12496168386635335</v>
      </c>
      <c r="AK83" s="370">
        <f t="shared" si="161"/>
        <v>0.36051174336452158</v>
      </c>
      <c r="AL83" s="370">
        <f t="shared" si="161"/>
        <v>-0.24312</v>
      </c>
      <c r="AM83" s="370">
        <f t="shared" si="161"/>
        <v>-0.55808325266214909</v>
      </c>
      <c r="BA83" s="368">
        <v>45929</v>
      </c>
      <c r="BB83" s="369">
        <v>65.599999999999994</v>
      </c>
      <c r="BC83" s="369">
        <v>6661.21</v>
      </c>
      <c r="BD83" s="86"/>
      <c r="BE83" s="368">
        <v>45929</v>
      </c>
      <c r="BF83" s="370">
        <f t="shared" ref="BF83:BG83" si="162">(BB83-BF$1256)/BF$1256</f>
        <v>0.14866047977587105</v>
      </c>
      <c r="BG83" s="370">
        <f t="shared" si="162"/>
        <v>0.77595800328999109</v>
      </c>
      <c r="BT83" s="367">
        <v>45930</v>
      </c>
      <c r="BU83" s="365">
        <f t="shared" si="4"/>
        <v>3.8664999999999998E-2</v>
      </c>
      <c r="BV83" s="365">
        <v>3.8664999999999998</v>
      </c>
    </row>
    <row r="84" spans="2:74" ht="12" customHeight="1">
      <c r="B84" s="367">
        <v>45926</v>
      </c>
      <c r="C84" s="365">
        <v>64.91</v>
      </c>
      <c r="O84" s="368">
        <v>45926</v>
      </c>
      <c r="P84" s="369">
        <v>64.91</v>
      </c>
      <c r="Q84" s="369">
        <v>305.24</v>
      </c>
      <c r="R84" s="369">
        <v>152.69999999999999</v>
      </c>
      <c r="S84" s="369">
        <v>83.39</v>
      </c>
      <c r="T84" s="369">
        <v>40.08</v>
      </c>
      <c r="U84" s="369">
        <v>92.4</v>
      </c>
      <c r="V84" s="369">
        <v>9.2100000000000009</v>
      </c>
      <c r="AF84" s="368">
        <v>45926</v>
      </c>
      <c r="AG84" s="370">
        <f t="shared" ref="AG84:AM84" si="163">(P84-AG$1256)/AG$1256</f>
        <v>0.13657853265627731</v>
      </c>
      <c r="AH84" s="370">
        <f t="shared" si="163"/>
        <v>0.47458937198067636</v>
      </c>
      <c r="AI84" s="370">
        <f t="shared" si="163"/>
        <v>0.49676534012938633</v>
      </c>
      <c r="AJ84" s="370">
        <f t="shared" si="163"/>
        <v>-0.14795136405435785</v>
      </c>
      <c r="AK84" s="370">
        <f t="shared" si="163"/>
        <v>0.36664939032706828</v>
      </c>
      <c r="AL84" s="370">
        <f t="shared" si="163"/>
        <v>-0.26079999999999998</v>
      </c>
      <c r="AM84" s="370">
        <f t="shared" si="163"/>
        <v>-0.55421103581800579</v>
      </c>
      <c r="BA84" s="368">
        <v>45926</v>
      </c>
      <c r="BB84" s="369">
        <v>64.91</v>
      </c>
      <c r="BC84" s="369">
        <v>6643.7</v>
      </c>
      <c r="BD84" s="86"/>
      <c r="BE84" s="368">
        <v>45926</v>
      </c>
      <c r="BF84" s="370">
        <f t="shared" ref="BF84:BG84" si="164">(BB84-BF$1256)/BF$1256</f>
        <v>0.13657853265627731</v>
      </c>
      <c r="BG84" s="370">
        <f t="shared" si="164"/>
        <v>0.77128962852960858</v>
      </c>
      <c r="BT84" s="367">
        <v>45929</v>
      </c>
      <c r="BU84" s="365">
        <f t="shared" si="4"/>
        <v>3.7804999999999998E-2</v>
      </c>
      <c r="BV84" s="365">
        <v>3.7805</v>
      </c>
    </row>
    <row r="85" spans="2:74" ht="12" customHeight="1">
      <c r="B85" s="367">
        <v>45925</v>
      </c>
      <c r="C85" s="365">
        <v>64.56</v>
      </c>
      <c r="O85" s="368">
        <v>45925</v>
      </c>
      <c r="P85" s="369">
        <v>64.56</v>
      </c>
      <c r="Q85" s="369">
        <v>302.3</v>
      </c>
      <c r="R85" s="369">
        <v>150.41</v>
      </c>
      <c r="S85" s="369">
        <v>83.83</v>
      </c>
      <c r="T85" s="369">
        <v>39.33</v>
      </c>
      <c r="U85" s="369">
        <v>94.21</v>
      </c>
      <c r="V85" s="369">
        <v>9.16</v>
      </c>
      <c r="AF85" s="368">
        <v>45925</v>
      </c>
      <c r="AG85" s="370">
        <f t="shared" ref="AG85:AM85" si="165">(P85-AG$1256)/AG$1256</f>
        <v>0.13045000875503421</v>
      </c>
      <c r="AH85" s="370">
        <f t="shared" si="165"/>
        <v>0.46038647342995176</v>
      </c>
      <c r="AI85" s="370">
        <f t="shared" si="165"/>
        <v>0.47431876102724957</v>
      </c>
      <c r="AJ85" s="370">
        <f t="shared" si="165"/>
        <v>-0.14345560437314811</v>
      </c>
      <c r="AK85" s="370">
        <f t="shared" si="165"/>
        <v>0.34107586131645695</v>
      </c>
      <c r="AL85" s="370">
        <f t="shared" si="165"/>
        <v>-0.24632000000000004</v>
      </c>
      <c r="AM85" s="370">
        <f t="shared" si="165"/>
        <v>-0.55663117134559537</v>
      </c>
      <c r="BA85" s="368">
        <v>45925</v>
      </c>
      <c r="BB85" s="369">
        <v>64.56</v>
      </c>
      <c r="BC85" s="369">
        <v>6604.72</v>
      </c>
      <c r="BD85" s="86"/>
      <c r="BE85" s="368">
        <v>45925</v>
      </c>
      <c r="BF85" s="370">
        <f t="shared" ref="BF85:BG85" si="166">(BB85-BF$1256)/BF$1256</f>
        <v>0.13045000875503421</v>
      </c>
      <c r="BG85" s="370">
        <f t="shared" si="166"/>
        <v>0.76089709579632991</v>
      </c>
      <c r="BT85" s="367">
        <v>45926</v>
      </c>
      <c r="BU85" s="365">
        <f t="shared" si="4"/>
        <v>3.8206999999999998E-2</v>
      </c>
      <c r="BV85" s="365">
        <v>3.8207</v>
      </c>
    </row>
    <row r="86" spans="2:74" ht="12" customHeight="1">
      <c r="B86" s="367">
        <v>45924</v>
      </c>
      <c r="C86" s="365">
        <v>64.489999999999995</v>
      </c>
      <c r="O86" s="368">
        <v>45924</v>
      </c>
      <c r="P86" s="369">
        <v>64.489999999999995</v>
      </c>
      <c r="Q86" s="369">
        <v>304.33</v>
      </c>
      <c r="R86" s="369">
        <v>149.44999999999999</v>
      </c>
      <c r="S86" s="369">
        <v>84.27</v>
      </c>
      <c r="T86" s="369">
        <v>39.549999999999997</v>
      </c>
      <c r="U86" s="369">
        <v>95.28</v>
      </c>
      <c r="V86" s="369">
        <v>9.2899999999999991</v>
      </c>
      <c r="AF86" s="368">
        <v>45924</v>
      </c>
      <c r="AG86" s="370">
        <f t="shared" ref="AG86:AM86" si="167">(P86-AG$1256)/AG$1256</f>
        <v>0.12922430397478543</v>
      </c>
      <c r="AH86" s="370">
        <f t="shared" si="167"/>
        <v>0.47019323671497576</v>
      </c>
      <c r="AI86" s="370">
        <f t="shared" si="167"/>
        <v>0.4649088414036463</v>
      </c>
      <c r="AJ86" s="370">
        <f t="shared" si="167"/>
        <v>-0.13895984469193837</v>
      </c>
      <c r="AK86" s="370">
        <f t="shared" si="167"/>
        <v>0.34857742982623624</v>
      </c>
      <c r="AL86" s="370">
        <f t="shared" si="167"/>
        <v>-0.23776</v>
      </c>
      <c r="AM86" s="370">
        <f t="shared" si="167"/>
        <v>-0.55033881897386261</v>
      </c>
      <c r="BA86" s="368">
        <v>45924</v>
      </c>
      <c r="BB86" s="369">
        <v>64.489999999999995</v>
      </c>
      <c r="BC86" s="369">
        <v>6637.97</v>
      </c>
      <c r="BD86" s="86"/>
      <c r="BE86" s="368">
        <v>45924</v>
      </c>
      <c r="BF86" s="370">
        <f t="shared" ref="BF86:BG86" si="168">(BB86-BF$1256)/BF$1256</f>
        <v>0.12922430397478543</v>
      </c>
      <c r="BG86" s="370">
        <f t="shared" si="168"/>
        <v>0.76976194221453198</v>
      </c>
      <c r="BT86" s="367">
        <v>45925</v>
      </c>
      <c r="BU86" s="365">
        <f t="shared" si="4"/>
        <v>3.8414000000000004E-2</v>
      </c>
      <c r="BV86" s="365">
        <v>3.8414000000000001</v>
      </c>
    </row>
    <row r="87" spans="2:74" ht="12" customHeight="1">
      <c r="B87" s="367">
        <v>45923</v>
      </c>
      <c r="C87" s="365">
        <v>64.150000000000006</v>
      </c>
      <c r="O87" s="368">
        <v>45923</v>
      </c>
      <c r="P87" s="369">
        <v>64.150000000000006</v>
      </c>
      <c r="Q87" s="369">
        <v>303.19</v>
      </c>
      <c r="R87" s="369">
        <v>149.44</v>
      </c>
      <c r="S87" s="369">
        <v>85.69</v>
      </c>
      <c r="T87" s="369">
        <v>39.68</v>
      </c>
      <c r="U87" s="369">
        <v>98.01</v>
      </c>
      <c r="V87" s="369">
        <v>9.09</v>
      </c>
      <c r="AF87" s="368">
        <v>45923</v>
      </c>
      <c r="AG87" s="370">
        <f t="shared" ref="AG87:AM87" si="169">(P87-AG$1256)/AG$1256</f>
        <v>0.12327088075643507</v>
      </c>
      <c r="AH87" s="370">
        <f t="shared" si="169"/>
        <v>0.46468599033816427</v>
      </c>
      <c r="AI87" s="370">
        <f t="shared" si="169"/>
        <v>0.46481082140756719</v>
      </c>
      <c r="AJ87" s="370">
        <f t="shared" si="169"/>
        <v>-0.12445080208439774</v>
      </c>
      <c r="AK87" s="370">
        <f t="shared" si="169"/>
        <v>0.35301017485474229</v>
      </c>
      <c r="AL87" s="370">
        <f t="shared" si="169"/>
        <v>-0.21591999999999995</v>
      </c>
      <c r="AM87" s="370">
        <f t="shared" si="169"/>
        <v>-0.56001936108422068</v>
      </c>
      <c r="BA87" s="368">
        <v>45923</v>
      </c>
      <c r="BB87" s="369">
        <v>64.150000000000006</v>
      </c>
      <c r="BC87" s="369">
        <v>6656.92</v>
      </c>
      <c r="BD87" s="86"/>
      <c r="BE87" s="368">
        <v>45923</v>
      </c>
      <c r="BF87" s="370">
        <f t="shared" ref="BF87:BG87" si="170">(BB87-BF$1256)/BF$1256</f>
        <v>0.12327088075643507</v>
      </c>
      <c r="BG87" s="370">
        <f t="shared" si="170"/>
        <v>0.77481423814310135</v>
      </c>
      <c r="BT87" s="367">
        <v>45924</v>
      </c>
      <c r="BU87" s="365">
        <f t="shared" si="4"/>
        <v>3.8456000000000004E-2</v>
      </c>
      <c r="BV87" s="365">
        <v>3.8456000000000001</v>
      </c>
    </row>
    <row r="88" spans="2:74" ht="12" customHeight="1">
      <c r="B88" s="367">
        <v>45922</v>
      </c>
      <c r="C88" s="365">
        <v>64.680000000000007</v>
      </c>
      <c r="O88" s="368">
        <v>45922</v>
      </c>
      <c r="P88" s="369">
        <v>64.680000000000007</v>
      </c>
      <c r="Q88" s="369">
        <v>302.99</v>
      </c>
      <c r="R88" s="369">
        <v>149.27000000000001</v>
      </c>
      <c r="S88" s="369">
        <v>85.29</v>
      </c>
      <c r="T88" s="369">
        <v>40.130000000000003</v>
      </c>
      <c r="U88" s="369">
        <v>100.4</v>
      </c>
      <c r="V88" s="369">
        <v>9.31</v>
      </c>
      <c r="AF88" s="368">
        <v>45922</v>
      </c>
      <c r="AG88" s="370">
        <f t="shared" ref="AG88:AM88" si="171">(P88-AG$1256)/AG$1256</f>
        <v>0.13255121694974623</v>
      </c>
      <c r="AH88" s="370">
        <f t="shared" si="171"/>
        <v>0.46371980676328506</v>
      </c>
      <c r="AI88" s="370">
        <f t="shared" si="171"/>
        <v>0.46314448147422088</v>
      </c>
      <c r="AJ88" s="370">
        <f t="shared" si="171"/>
        <v>-0.12853785634004289</v>
      </c>
      <c r="AK88" s="370">
        <f t="shared" si="171"/>
        <v>0.36835429226110916</v>
      </c>
      <c r="AL88" s="370">
        <f t="shared" si="171"/>
        <v>-0.19679999999999995</v>
      </c>
      <c r="AM88" s="370">
        <f t="shared" si="171"/>
        <v>-0.54937076476282665</v>
      </c>
      <c r="BA88" s="368">
        <v>45922</v>
      </c>
      <c r="BB88" s="369">
        <v>64.680000000000007</v>
      </c>
      <c r="BC88" s="369">
        <v>6693.75</v>
      </c>
      <c r="BD88" s="86"/>
      <c r="BE88" s="368">
        <v>45922</v>
      </c>
      <c r="BF88" s="370">
        <f t="shared" ref="BF88:BG88" si="172">(BB88-BF$1256)/BF$1256</f>
        <v>0.13255121694974623</v>
      </c>
      <c r="BG88" s="370">
        <f t="shared" si="172"/>
        <v>0.78463355524332334</v>
      </c>
      <c r="BT88" s="367">
        <v>45923</v>
      </c>
      <c r="BU88" s="365">
        <f t="shared" si="4"/>
        <v>3.8658999999999999E-2</v>
      </c>
      <c r="BV88" s="365">
        <v>3.8658999999999999</v>
      </c>
    </row>
    <row r="89" spans="2:74" ht="12" customHeight="1">
      <c r="B89" s="367">
        <v>45919</v>
      </c>
      <c r="C89" s="365">
        <v>63.76</v>
      </c>
      <c r="O89" s="368">
        <v>45919</v>
      </c>
      <c r="P89" s="369">
        <v>63.76</v>
      </c>
      <c r="Q89" s="369">
        <v>302.38</v>
      </c>
      <c r="R89" s="369">
        <v>145.66</v>
      </c>
      <c r="S89" s="369">
        <v>84.56</v>
      </c>
      <c r="T89" s="369">
        <v>39.32</v>
      </c>
      <c r="U89" s="369">
        <v>99.62</v>
      </c>
      <c r="V89" s="369">
        <v>9.33</v>
      </c>
      <c r="AF89" s="368">
        <v>45919</v>
      </c>
      <c r="AG89" s="370">
        <f t="shared" ref="AG89:AM89" si="173">(P89-AG$1256)/AG$1256</f>
        <v>0.11644195412362106</v>
      </c>
      <c r="AH89" s="370">
        <f t="shared" si="173"/>
        <v>0.46077294685990339</v>
      </c>
      <c r="AI89" s="370">
        <f t="shared" si="173"/>
        <v>0.42775926288962951</v>
      </c>
      <c r="AJ89" s="370">
        <f t="shared" si="173"/>
        <v>-0.13599673035659551</v>
      </c>
      <c r="AK89" s="370">
        <f t="shared" si="173"/>
        <v>0.34073488092964888</v>
      </c>
      <c r="AL89" s="370">
        <f t="shared" si="173"/>
        <v>-0.20303999999999997</v>
      </c>
      <c r="AM89" s="370">
        <f t="shared" si="173"/>
        <v>-0.54840271055179091</v>
      </c>
      <c r="BA89" s="368">
        <v>45919</v>
      </c>
      <c r="BB89" s="369">
        <v>63.76</v>
      </c>
      <c r="BC89" s="369">
        <v>6664.36</v>
      </c>
      <c r="BD89" s="86"/>
      <c r="BE89" s="368">
        <v>45919</v>
      </c>
      <c r="BF89" s="370">
        <f t="shared" ref="BF89:BG89" si="174">(BB89-BF$1256)/BF$1256</f>
        <v>0.11644195412362106</v>
      </c>
      <c r="BG89" s="370">
        <f t="shared" si="174"/>
        <v>0.77679783084539966</v>
      </c>
      <c r="BT89" s="367">
        <v>45922</v>
      </c>
      <c r="BU89" s="365">
        <f t="shared" si="4"/>
        <v>3.8342999999999995E-2</v>
      </c>
      <c r="BV89" s="365">
        <v>3.8342999999999998</v>
      </c>
    </row>
    <row r="90" spans="2:74" ht="12" customHeight="1">
      <c r="B90" s="367">
        <v>45918</v>
      </c>
      <c r="C90" s="365">
        <v>62.93</v>
      </c>
      <c r="O90" s="368">
        <v>45918</v>
      </c>
      <c r="P90" s="369">
        <v>62.93</v>
      </c>
      <c r="Q90" s="369">
        <v>301.14</v>
      </c>
      <c r="R90" s="369">
        <v>145.26</v>
      </c>
      <c r="S90" s="369">
        <v>83.42</v>
      </c>
      <c r="T90" s="369">
        <v>39.81</v>
      </c>
      <c r="U90" s="369">
        <v>98.98</v>
      </c>
      <c r="V90" s="369">
        <v>9.52</v>
      </c>
      <c r="AF90" s="368">
        <v>45918</v>
      </c>
      <c r="AG90" s="370">
        <f t="shared" ref="AG90:AM90" si="175">(P90-AG$1256)/AG$1256</f>
        <v>0.10190859744353004</v>
      </c>
      <c r="AH90" s="370">
        <f t="shared" si="175"/>
        <v>0.45478260869565212</v>
      </c>
      <c r="AI90" s="370">
        <f t="shared" si="175"/>
        <v>0.42383846304646144</v>
      </c>
      <c r="AJ90" s="370">
        <f t="shared" si="175"/>
        <v>-0.14764483498518446</v>
      </c>
      <c r="AK90" s="370">
        <f t="shared" si="175"/>
        <v>0.35744291988324833</v>
      </c>
      <c r="AL90" s="370">
        <f t="shared" si="175"/>
        <v>-0.20815999999999996</v>
      </c>
      <c r="AM90" s="370">
        <f t="shared" si="175"/>
        <v>-0.53920619554695071</v>
      </c>
      <c r="BA90" s="368">
        <v>45918</v>
      </c>
      <c r="BB90" s="369">
        <v>62.93</v>
      </c>
      <c r="BC90" s="369">
        <v>6631.96</v>
      </c>
      <c r="BD90" s="86"/>
      <c r="BE90" s="368">
        <v>45918</v>
      </c>
      <c r="BF90" s="370">
        <f t="shared" ref="BF90:BG90" si="176">(BB90-BF$1256)/BF$1256</f>
        <v>0.10190859744353004</v>
      </c>
      <c r="BG90" s="370">
        <f t="shared" si="176"/>
        <v>0.76815960456119681</v>
      </c>
      <c r="BT90" s="367">
        <v>45919</v>
      </c>
      <c r="BU90" s="365">
        <f t="shared" si="4"/>
        <v>3.8896E-2</v>
      </c>
      <c r="BV90" s="365">
        <v>3.8896000000000002</v>
      </c>
    </row>
    <row r="91" spans="2:74" ht="12" customHeight="1">
      <c r="B91" s="367">
        <v>45917</v>
      </c>
      <c r="C91" s="365">
        <v>63.89</v>
      </c>
      <c r="O91" s="368">
        <v>45917</v>
      </c>
      <c r="P91" s="369">
        <v>63.89</v>
      </c>
      <c r="Q91" s="369">
        <v>304.97000000000003</v>
      </c>
      <c r="R91" s="369">
        <v>148.26</v>
      </c>
      <c r="S91" s="369">
        <v>83.22</v>
      </c>
      <c r="T91" s="369">
        <v>39.67</v>
      </c>
      <c r="U91" s="369">
        <v>98.99</v>
      </c>
      <c r="V91" s="369">
        <v>9.4700000000000006</v>
      </c>
      <c r="AF91" s="368">
        <v>45917</v>
      </c>
      <c r="AG91" s="370">
        <f t="shared" ref="AG91:AM91" si="177">(P91-AG$1256)/AG$1256</f>
        <v>0.11871826300122573</v>
      </c>
      <c r="AH91" s="370">
        <f t="shared" si="177"/>
        <v>0.47328502415458951</v>
      </c>
      <c r="AI91" s="370">
        <f t="shared" si="177"/>
        <v>0.45324446187022149</v>
      </c>
      <c r="AJ91" s="370">
        <f t="shared" si="177"/>
        <v>-0.1496883621130071</v>
      </c>
      <c r="AK91" s="370">
        <f t="shared" si="177"/>
        <v>0.35266919446793421</v>
      </c>
      <c r="AL91" s="370">
        <f t="shared" si="177"/>
        <v>-0.20808000000000004</v>
      </c>
      <c r="AM91" s="370">
        <f t="shared" si="177"/>
        <v>-0.54162633107454017</v>
      </c>
      <c r="BA91" s="368">
        <v>45917</v>
      </c>
      <c r="BB91" s="369">
        <v>63.89</v>
      </c>
      <c r="BC91" s="369">
        <v>6600.35</v>
      </c>
      <c r="BD91" s="86"/>
      <c r="BE91" s="368">
        <v>45917</v>
      </c>
      <c r="BF91" s="370">
        <f t="shared" ref="BF91:BG91" si="178">(BB91-BF$1256)/BF$1256</f>
        <v>0.11871826300122573</v>
      </c>
      <c r="BG91" s="370">
        <f t="shared" si="178"/>
        <v>0.75973200169565192</v>
      </c>
      <c r="BT91" s="367">
        <v>45918</v>
      </c>
      <c r="BU91" s="365">
        <f t="shared" si="4"/>
        <v>3.9409E-2</v>
      </c>
      <c r="BV91" s="365">
        <v>3.9409000000000001</v>
      </c>
    </row>
    <row r="92" spans="2:74" ht="12" customHeight="1">
      <c r="B92" s="367">
        <v>45916</v>
      </c>
      <c r="C92" s="365">
        <v>63.85</v>
      </c>
      <c r="O92" s="368">
        <v>45916</v>
      </c>
      <c r="P92" s="369">
        <v>63.85</v>
      </c>
      <c r="Q92" s="369">
        <v>303.29000000000002</v>
      </c>
      <c r="R92" s="369">
        <v>148.01</v>
      </c>
      <c r="S92" s="369">
        <v>84.37</v>
      </c>
      <c r="T92" s="369">
        <v>39.299999999999997</v>
      </c>
      <c r="U92" s="369">
        <v>99.01</v>
      </c>
      <c r="V92" s="369">
        <v>9.56</v>
      </c>
      <c r="AF92" s="368">
        <v>45916</v>
      </c>
      <c r="AG92" s="370">
        <f t="shared" ref="AG92:AM92" si="179">(P92-AG$1256)/AG$1256</f>
        <v>0.11801786026965509</v>
      </c>
      <c r="AH92" s="370">
        <f t="shared" si="179"/>
        <v>0.46516908212560398</v>
      </c>
      <c r="AI92" s="370">
        <f t="shared" si="179"/>
        <v>0.45079396196824151</v>
      </c>
      <c r="AJ92" s="370">
        <f t="shared" si="179"/>
        <v>-0.13793808112802697</v>
      </c>
      <c r="AK92" s="370">
        <f t="shared" si="179"/>
        <v>0.34005292015603245</v>
      </c>
      <c r="AL92" s="370">
        <f t="shared" si="179"/>
        <v>-0.20791999999999997</v>
      </c>
      <c r="AM92" s="370">
        <f t="shared" si="179"/>
        <v>-0.537270087124879</v>
      </c>
      <c r="BA92" s="368">
        <v>45916</v>
      </c>
      <c r="BB92" s="369">
        <v>63.85</v>
      </c>
      <c r="BC92" s="369">
        <v>6606.76</v>
      </c>
      <c r="BD92" s="86"/>
      <c r="BE92" s="368">
        <v>45916</v>
      </c>
      <c r="BF92" s="370">
        <f t="shared" ref="BF92:BG92" si="180">(BB92-BF$1256)/BF$1256</f>
        <v>0.11801786026965509</v>
      </c>
      <c r="BG92" s="370">
        <f t="shared" si="180"/>
        <v>0.76144098411792782</v>
      </c>
      <c r="BT92" s="367">
        <v>45917</v>
      </c>
      <c r="BU92" s="365">
        <f t="shared" si="4"/>
        <v>3.8816999999999997E-2</v>
      </c>
      <c r="BV92" s="365">
        <v>3.8816999999999999</v>
      </c>
    </row>
    <row r="93" spans="2:74" ht="12" customHeight="1">
      <c r="B93" s="367">
        <v>45915</v>
      </c>
      <c r="C93" s="365">
        <v>63.88</v>
      </c>
      <c r="O93" s="368">
        <v>45915</v>
      </c>
      <c r="P93" s="369">
        <v>63.88</v>
      </c>
      <c r="Q93" s="369">
        <v>302.07</v>
      </c>
      <c r="R93" s="369">
        <v>148.9</v>
      </c>
      <c r="S93" s="369">
        <v>82.68</v>
      </c>
      <c r="T93" s="369">
        <v>38.58</v>
      </c>
      <c r="U93" s="369">
        <v>101.14</v>
      </c>
      <c r="V93" s="369">
        <v>9.67</v>
      </c>
      <c r="AF93" s="368">
        <v>45915</v>
      </c>
      <c r="AG93" s="370">
        <f t="shared" ref="AG93:AM93" si="181">(P93-AG$1256)/AG$1256</f>
        <v>0.1185431623183331</v>
      </c>
      <c r="AH93" s="370">
        <f t="shared" si="181"/>
        <v>0.45927536231884053</v>
      </c>
      <c r="AI93" s="370">
        <f t="shared" si="181"/>
        <v>0.45951774161929043</v>
      </c>
      <c r="AJ93" s="370">
        <f t="shared" si="181"/>
        <v>-0.1552058853581281</v>
      </c>
      <c r="AK93" s="370">
        <f t="shared" si="181"/>
        <v>0.31550233230584568</v>
      </c>
      <c r="AL93" s="370">
        <f t="shared" si="181"/>
        <v>-0.19087999999999999</v>
      </c>
      <c r="AM93" s="370">
        <f t="shared" si="181"/>
        <v>-0.53194578896418199</v>
      </c>
      <c r="BA93" s="368">
        <v>45915</v>
      </c>
      <c r="BB93" s="369">
        <v>63.88</v>
      </c>
      <c r="BC93" s="369">
        <v>6615.28</v>
      </c>
      <c r="BD93" s="86"/>
      <c r="BE93" s="368">
        <v>45915</v>
      </c>
      <c r="BF93" s="370">
        <f t="shared" ref="BF93:BG93" si="182">(BB93-BF$1256)/BF$1256</f>
        <v>0.1185431623183331</v>
      </c>
      <c r="BG93" s="370">
        <f t="shared" si="182"/>
        <v>0.76371251769636628</v>
      </c>
      <c r="BT93" s="367">
        <v>45916</v>
      </c>
      <c r="BU93" s="365">
        <f t="shared" si="4"/>
        <v>3.8841000000000001E-2</v>
      </c>
      <c r="BV93" s="365">
        <v>3.8841000000000001</v>
      </c>
    </row>
    <row r="94" spans="2:74" ht="12" customHeight="1">
      <c r="B94" s="367">
        <v>45912</v>
      </c>
      <c r="C94" s="365">
        <v>62.92</v>
      </c>
      <c r="O94" s="368">
        <v>45912</v>
      </c>
      <c r="P94" s="369">
        <v>62.92</v>
      </c>
      <c r="Q94" s="369">
        <v>305.39999999999998</v>
      </c>
      <c r="R94" s="369">
        <v>149.49</v>
      </c>
      <c r="S94" s="369">
        <v>81.900000000000006</v>
      </c>
      <c r="T94" s="369">
        <v>38.630000000000003</v>
      </c>
      <c r="U94" s="369">
        <v>100.77</v>
      </c>
      <c r="V94" s="369">
        <v>9.66</v>
      </c>
      <c r="AF94" s="368">
        <v>45912</v>
      </c>
      <c r="AG94" s="370">
        <f t="shared" ref="AG94:AM94" si="183">(P94-AG$1256)/AG$1256</f>
        <v>0.10173349676063741</v>
      </c>
      <c r="AH94" s="370">
        <f t="shared" si="183"/>
        <v>0.47536231884057961</v>
      </c>
      <c r="AI94" s="370">
        <f t="shared" si="183"/>
        <v>0.46530092138796331</v>
      </c>
      <c r="AJ94" s="370">
        <f t="shared" si="183"/>
        <v>-0.16317564115663633</v>
      </c>
      <c r="AK94" s="370">
        <f t="shared" si="183"/>
        <v>0.31720723423988656</v>
      </c>
      <c r="AL94" s="370">
        <f t="shared" si="183"/>
        <v>-0.19384000000000004</v>
      </c>
      <c r="AM94" s="370">
        <f t="shared" si="183"/>
        <v>-0.53242981606969986</v>
      </c>
      <c r="BA94" s="368">
        <v>45912</v>
      </c>
      <c r="BB94" s="369">
        <v>62.92</v>
      </c>
      <c r="BC94" s="369">
        <v>6584.29</v>
      </c>
      <c r="BD94" s="86"/>
      <c r="BE94" s="368">
        <v>45912</v>
      </c>
      <c r="BF94" s="370">
        <f t="shared" ref="BF94:BG94" si="184">(BB94-BF$1256)/BF$1256</f>
        <v>0.10173349676063741</v>
      </c>
      <c r="BG94" s="370">
        <f t="shared" si="184"/>
        <v>0.75545021422267966</v>
      </c>
      <c r="BT94" s="367">
        <v>45915</v>
      </c>
      <c r="BU94" s="365">
        <f t="shared" si="4"/>
        <v>3.8822999999999996E-2</v>
      </c>
      <c r="BV94" s="365">
        <v>3.8822999999999999</v>
      </c>
    </row>
    <row r="95" spans="2:74" ht="12" customHeight="1">
      <c r="B95" s="367">
        <v>45911</v>
      </c>
      <c r="C95" s="365">
        <v>63.48</v>
      </c>
      <c r="O95" s="368">
        <v>45911</v>
      </c>
      <c r="P95" s="369">
        <v>63.48</v>
      </c>
      <c r="Q95" s="369">
        <v>308.43</v>
      </c>
      <c r="R95" s="369">
        <v>149.13999999999999</v>
      </c>
      <c r="S95" s="369">
        <v>82.36</v>
      </c>
      <c r="T95" s="369">
        <v>38.96</v>
      </c>
      <c r="U95" s="369">
        <v>103.97</v>
      </c>
      <c r="V95" s="369">
        <v>9.89</v>
      </c>
      <c r="AF95" s="368">
        <v>45911</v>
      </c>
      <c r="AG95" s="370">
        <f t="shared" ref="AG95:AM95" si="185">(P95-AG$1256)/AG$1256</f>
        <v>0.11153913500262647</v>
      </c>
      <c r="AH95" s="370">
        <f t="shared" si="185"/>
        <v>0.49000000000000005</v>
      </c>
      <c r="AI95" s="370">
        <f t="shared" si="185"/>
        <v>0.46187022152519108</v>
      </c>
      <c r="AJ95" s="370">
        <f t="shared" si="185"/>
        <v>-0.15847552876264437</v>
      </c>
      <c r="AK95" s="370">
        <f t="shared" si="185"/>
        <v>0.32845958700455546</v>
      </c>
      <c r="AL95" s="370">
        <f t="shared" si="185"/>
        <v>-0.16824</v>
      </c>
      <c r="AM95" s="370">
        <f t="shared" si="185"/>
        <v>-0.52129719264278795</v>
      </c>
      <c r="BA95" s="368">
        <v>45911</v>
      </c>
      <c r="BB95" s="369">
        <v>63.48</v>
      </c>
      <c r="BC95" s="369">
        <v>6587.47</v>
      </c>
      <c r="BD95" s="86"/>
      <c r="BE95" s="368">
        <v>45911</v>
      </c>
      <c r="BF95" s="370">
        <f t="shared" ref="BF95:BG95" si="186">(BB95-BF$1256)/BF$1256</f>
        <v>0.11153913500262647</v>
      </c>
      <c r="BG95" s="370">
        <f t="shared" si="186"/>
        <v>0.75629804013575885</v>
      </c>
      <c r="BT95" s="367">
        <v>45912</v>
      </c>
      <c r="BU95" s="365">
        <f t="shared" si="4"/>
        <v>3.9414999999999999E-2</v>
      </c>
      <c r="BV95" s="365">
        <v>3.9415</v>
      </c>
    </row>
    <row r="96" spans="2:74" ht="12" customHeight="1">
      <c r="B96" s="367">
        <v>45910</v>
      </c>
      <c r="C96" s="365">
        <v>61.92</v>
      </c>
      <c r="O96" s="368">
        <v>45910</v>
      </c>
      <c r="P96" s="369">
        <v>61.92</v>
      </c>
      <c r="Q96" s="369">
        <v>305.94</v>
      </c>
      <c r="R96" s="369">
        <v>146.02000000000001</v>
      </c>
      <c r="S96" s="369">
        <v>82.88</v>
      </c>
      <c r="T96" s="369">
        <v>38.71</v>
      </c>
      <c r="U96" s="369">
        <v>97.48</v>
      </c>
      <c r="V96" s="369">
        <v>9.83</v>
      </c>
      <c r="AF96" s="368">
        <v>45910</v>
      </c>
      <c r="AG96" s="370">
        <f t="shared" ref="AG96:AM96" si="187">(P96-AG$1256)/AG$1256</f>
        <v>8.4223428471371084E-2</v>
      </c>
      <c r="AH96" s="370">
        <f t="shared" si="187"/>
        <v>0.47797101449275359</v>
      </c>
      <c r="AI96" s="370">
        <f t="shared" si="187"/>
        <v>0.43128798274848085</v>
      </c>
      <c r="AJ96" s="370">
        <f t="shared" si="187"/>
        <v>-0.15316235823030561</v>
      </c>
      <c r="AK96" s="370">
        <f t="shared" si="187"/>
        <v>0.31993507733435173</v>
      </c>
      <c r="AL96" s="370">
        <f t="shared" si="187"/>
        <v>-0.22015999999999997</v>
      </c>
      <c r="AM96" s="370">
        <f t="shared" si="187"/>
        <v>-0.5242013552758954</v>
      </c>
      <c r="BA96" s="368">
        <v>45910</v>
      </c>
      <c r="BB96" s="369">
        <v>61.92</v>
      </c>
      <c r="BC96" s="369">
        <v>6532.04</v>
      </c>
      <c r="BD96" s="86"/>
      <c r="BE96" s="368">
        <v>45910</v>
      </c>
      <c r="BF96" s="370">
        <f t="shared" ref="BF96:BG96" si="188">(BB96-BF$1256)/BF$1256</f>
        <v>8.4223428471371084E-2</v>
      </c>
      <c r="BG96" s="370">
        <f t="shared" si="188"/>
        <v>0.74151974127979059</v>
      </c>
      <c r="BT96" s="367">
        <v>45911</v>
      </c>
      <c r="BU96" s="365">
        <f t="shared" si="4"/>
        <v>3.9066999999999998E-2</v>
      </c>
      <c r="BV96" s="365">
        <v>3.9066999999999998</v>
      </c>
    </row>
    <row r="97" spans="2:74" ht="12" customHeight="1">
      <c r="B97" s="367">
        <v>45909</v>
      </c>
      <c r="C97" s="365">
        <v>61.86</v>
      </c>
      <c r="O97" s="368">
        <v>45909</v>
      </c>
      <c r="P97" s="369">
        <v>61.86</v>
      </c>
      <c r="Q97" s="369">
        <v>312.52</v>
      </c>
      <c r="R97" s="369">
        <v>145.78</v>
      </c>
      <c r="S97" s="369">
        <v>83.81</v>
      </c>
      <c r="T97" s="369">
        <v>39.46</v>
      </c>
      <c r="U97" s="369">
        <v>98.33</v>
      </c>
      <c r="V97" s="369">
        <v>9.92</v>
      </c>
      <c r="AF97" s="368">
        <v>45909</v>
      </c>
      <c r="AG97" s="370">
        <f t="shared" ref="AG97:AM97" si="189">(P97-AG$1256)/AG$1256</f>
        <v>8.3172824374015061E-2</v>
      </c>
      <c r="AH97" s="370">
        <f t="shared" si="189"/>
        <v>0.50975845410628007</v>
      </c>
      <c r="AI97" s="370">
        <f t="shared" si="189"/>
        <v>0.42893550284257997</v>
      </c>
      <c r="AJ97" s="370">
        <f t="shared" si="189"/>
        <v>-0.14365995708593032</v>
      </c>
      <c r="AK97" s="370">
        <f t="shared" si="189"/>
        <v>0.345508606344963</v>
      </c>
      <c r="AL97" s="370">
        <f t="shared" si="189"/>
        <v>-0.21336000000000002</v>
      </c>
      <c r="AM97" s="370">
        <f t="shared" si="189"/>
        <v>-0.51984511132623423</v>
      </c>
      <c r="BA97" s="368">
        <v>45909</v>
      </c>
      <c r="BB97" s="369">
        <v>61.86</v>
      </c>
      <c r="BC97" s="369">
        <v>6512.61</v>
      </c>
      <c r="BD97" s="86"/>
      <c r="BE97" s="368">
        <v>45909</v>
      </c>
      <c r="BF97" s="370">
        <f t="shared" ref="BF97:BG97" si="190">(BB97-BF$1256)/BF$1256</f>
        <v>8.3172824374015061E-2</v>
      </c>
      <c r="BG97" s="370">
        <f t="shared" si="190"/>
        <v>0.73633947162849223</v>
      </c>
      <c r="BT97" s="367">
        <v>45910</v>
      </c>
      <c r="BU97" s="365">
        <f t="shared" si="4"/>
        <v>4.0052000000000004E-2</v>
      </c>
      <c r="BV97" s="365">
        <v>4.0052000000000003</v>
      </c>
    </row>
    <row r="98" spans="2:74" ht="12" customHeight="1">
      <c r="B98" s="367">
        <v>45908</v>
      </c>
      <c r="C98" s="365">
        <v>62.02</v>
      </c>
      <c r="O98" s="368">
        <v>45908</v>
      </c>
      <c r="P98" s="369">
        <v>62.02</v>
      </c>
      <c r="Q98" s="369">
        <v>312.8</v>
      </c>
      <c r="R98" s="369">
        <v>147.99</v>
      </c>
      <c r="S98" s="369">
        <v>84.17</v>
      </c>
      <c r="T98" s="369">
        <v>39.65</v>
      </c>
      <c r="U98" s="369">
        <v>97.59</v>
      </c>
      <c r="V98" s="369">
        <v>10.07</v>
      </c>
      <c r="AF98" s="368">
        <v>45908</v>
      </c>
      <c r="AG98" s="370">
        <f t="shared" ref="AG98:AM98" si="191">(P98-AG$1256)/AG$1256</f>
        <v>8.5974435300297733E-2</v>
      </c>
      <c r="AH98" s="370">
        <f t="shared" si="191"/>
        <v>0.51111111111111118</v>
      </c>
      <c r="AI98" s="370">
        <f t="shared" si="191"/>
        <v>0.45059792197608328</v>
      </c>
      <c r="AJ98" s="370">
        <f t="shared" si="191"/>
        <v>-0.13998160825584963</v>
      </c>
      <c r="AK98" s="370">
        <f t="shared" si="191"/>
        <v>0.35198723369431778</v>
      </c>
      <c r="AL98" s="370">
        <f t="shared" si="191"/>
        <v>-0.21927999999999997</v>
      </c>
      <c r="AM98" s="370">
        <f t="shared" si="191"/>
        <v>-0.51258470474346562</v>
      </c>
      <c r="BA98" s="368">
        <v>45908</v>
      </c>
      <c r="BB98" s="369">
        <v>62.02</v>
      </c>
      <c r="BC98" s="369">
        <v>6495.15</v>
      </c>
      <c r="BD98" s="86"/>
      <c r="BE98" s="368">
        <v>45908</v>
      </c>
      <c r="BF98" s="370">
        <f t="shared" ref="BF98:BG98" si="192">(BB98-BF$1256)/BF$1256</f>
        <v>8.5974435300297733E-2</v>
      </c>
      <c r="BG98" s="370">
        <f t="shared" si="192"/>
        <v>0.73168442746422724</v>
      </c>
      <c r="BT98" s="367">
        <v>45909</v>
      </c>
      <c r="BU98" s="365">
        <f t="shared" si="4"/>
        <v>4.0091000000000002E-2</v>
      </c>
      <c r="BV98" s="365">
        <v>4.0091000000000001</v>
      </c>
    </row>
    <row r="99" spans="2:74" ht="12" customHeight="1">
      <c r="B99" s="367">
        <v>45905</v>
      </c>
      <c r="C99" s="365">
        <v>63.1</v>
      </c>
      <c r="O99" s="368">
        <v>45905</v>
      </c>
      <c r="P99" s="369">
        <v>63.1</v>
      </c>
      <c r="Q99" s="369">
        <v>314.38</v>
      </c>
      <c r="R99" s="369">
        <v>144.58000000000001</v>
      </c>
      <c r="S99" s="369">
        <v>85.43</v>
      </c>
      <c r="T99" s="369">
        <v>41.06</v>
      </c>
      <c r="U99" s="369">
        <v>100.18</v>
      </c>
      <c r="V99" s="369">
        <v>10.33</v>
      </c>
      <c r="AF99" s="368">
        <v>45905</v>
      </c>
      <c r="AG99" s="370">
        <f t="shared" ref="AG99:AM99" si="193">(P99-AG$1256)/AG$1256</f>
        <v>0.10488530905270534</v>
      </c>
      <c r="AH99" s="370">
        <f t="shared" si="193"/>
        <v>0.51874396135265699</v>
      </c>
      <c r="AI99" s="370">
        <f t="shared" si="193"/>
        <v>0.41717310331307605</v>
      </c>
      <c r="AJ99" s="370">
        <f t="shared" si="193"/>
        <v>-0.12710738735056704</v>
      </c>
      <c r="AK99" s="370">
        <f t="shared" si="193"/>
        <v>0.4000654682342672</v>
      </c>
      <c r="AL99" s="370">
        <f t="shared" si="193"/>
        <v>-0.19855999999999996</v>
      </c>
      <c r="AM99" s="370">
        <f t="shared" si="193"/>
        <v>-0.5</v>
      </c>
      <c r="BA99" s="368">
        <v>45905</v>
      </c>
      <c r="BB99" s="369">
        <v>63.1</v>
      </c>
      <c r="BC99" s="369">
        <v>6481.5</v>
      </c>
      <c r="BD99" s="86"/>
      <c r="BE99" s="368">
        <v>45905</v>
      </c>
      <c r="BF99" s="370">
        <f t="shared" ref="BF99:BG99" si="194">(BB99-BF$1256)/BF$1256</f>
        <v>0.10488530905270534</v>
      </c>
      <c r="BG99" s="370">
        <f t="shared" si="194"/>
        <v>0.72804517472412333</v>
      </c>
      <c r="BT99" s="367">
        <v>45908</v>
      </c>
      <c r="BU99" s="365">
        <f t="shared" si="4"/>
        <v>3.9987000000000002E-2</v>
      </c>
      <c r="BV99" s="365">
        <v>3.9986999999999999</v>
      </c>
    </row>
    <row r="100" spans="2:74" ht="12" customHeight="1">
      <c r="B100" s="367">
        <v>45904</v>
      </c>
      <c r="C100" s="365">
        <v>62.1</v>
      </c>
      <c r="O100" s="368">
        <v>45904</v>
      </c>
      <c r="P100" s="369">
        <v>62.1</v>
      </c>
      <c r="Q100" s="369">
        <v>316.99</v>
      </c>
      <c r="R100" s="369">
        <v>143.66999999999999</v>
      </c>
      <c r="S100" s="369">
        <v>87.01</v>
      </c>
      <c r="T100" s="369">
        <v>41.41</v>
      </c>
      <c r="U100" s="369">
        <v>101.87</v>
      </c>
      <c r="V100" s="369">
        <v>10.17</v>
      </c>
      <c r="AF100" s="368">
        <v>45904</v>
      </c>
      <c r="AG100" s="370">
        <f t="shared" ref="AG100:AM100" si="195">(P100-AG$1256)/AG$1256</f>
        <v>8.7375240763439013E-2</v>
      </c>
      <c r="AH100" s="370">
        <f t="shared" si="195"/>
        <v>0.53135265700483092</v>
      </c>
      <c r="AI100" s="370">
        <f t="shared" si="195"/>
        <v>0.40825328366986857</v>
      </c>
      <c r="AJ100" s="370">
        <f t="shared" si="195"/>
        <v>-0.11096352304076836</v>
      </c>
      <c r="AK100" s="370">
        <f t="shared" si="195"/>
        <v>0.41199978177255225</v>
      </c>
      <c r="AL100" s="370">
        <f t="shared" si="195"/>
        <v>-0.18503999999999995</v>
      </c>
      <c r="AM100" s="370">
        <f t="shared" si="195"/>
        <v>-0.50774443368828659</v>
      </c>
      <c r="BA100" s="368">
        <v>45904</v>
      </c>
      <c r="BB100" s="369">
        <v>62.1</v>
      </c>
      <c r="BC100" s="369">
        <v>6502.08</v>
      </c>
      <c r="BD100" s="86"/>
      <c r="BE100" s="368">
        <v>45904</v>
      </c>
      <c r="BF100" s="370">
        <f t="shared" ref="BF100:BG100" si="196">(BB100-BF$1256)/BF$1256</f>
        <v>8.7375240763439013E-2</v>
      </c>
      <c r="BG100" s="370">
        <f t="shared" si="196"/>
        <v>0.73353204808612626</v>
      </c>
      <c r="BT100" s="367">
        <v>45905</v>
      </c>
      <c r="BU100" s="365">
        <f t="shared" si="4"/>
        <v>3.9302999999999998E-2</v>
      </c>
      <c r="BV100" s="365">
        <v>3.9302999999999999</v>
      </c>
    </row>
    <row r="101" spans="2:74" ht="12" customHeight="1">
      <c r="B101" s="367">
        <v>45903</v>
      </c>
      <c r="C101" s="365">
        <v>62.41</v>
      </c>
      <c r="O101" s="368">
        <v>45903</v>
      </c>
      <c r="P101" s="369">
        <v>62.41</v>
      </c>
      <c r="Q101" s="369">
        <v>316.39</v>
      </c>
      <c r="R101" s="369">
        <v>144.55000000000001</v>
      </c>
      <c r="S101" s="369">
        <v>87.25</v>
      </c>
      <c r="T101" s="369">
        <v>41.79</v>
      </c>
      <c r="U101" s="369">
        <v>105.18</v>
      </c>
      <c r="V101" s="369">
        <v>10.02</v>
      </c>
      <c r="AF101" s="368">
        <v>45903</v>
      </c>
      <c r="AG101" s="370">
        <f t="shared" ref="AG101:AM101" si="197">(P101-AG$1256)/AG$1256</f>
        <v>9.2803361933111492E-2</v>
      </c>
      <c r="AH101" s="370">
        <f t="shared" si="197"/>
        <v>0.52845410628019318</v>
      </c>
      <c r="AI101" s="370">
        <f t="shared" si="197"/>
        <v>0.41687904332483844</v>
      </c>
      <c r="AJ101" s="370">
        <f t="shared" si="197"/>
        <v>-0.10851129048738126</v>
      </c>
      <c r="AK101" s="370">
        <f t="shared" si="197"/>
        <v>0.4249570364712621</v>
      </c>
      <c r="AL101" s="370">
        <f t="shared" si="197"/>
        <v>-0.15855999999999995</v>
      </c>
      <c r="AM101" s="370">
        <f t="shared" si="197"/>
        <v>-0.5150048402710552</v>
      </c>
      <c r="BA101" s="368">
        <v>45903</v>
      </c>
      <c r="BB101" s="369">
        <v>62.41</v>
      </c>
      <c r="BC101" s="369">
        <v>6448.26</v>
      </c>
      <c r="BD101" s="86"/>
      <c r="BE101" s="368">
        <v>45903</v>
      </c>
      <c r="BF101" s="370">
        <f t="shared" ref="BF101:BG101" si="198">(BB101-BF$1256)/BF$1256</f>
        <v>9.2803361933111492E-2</v>
      </c>
      <c r="BG101" s="370">
        <f t="shared" si="198"/>
        <v>0.71918299442514477</v>
      </c>
      <c r="BT101" s="367">
        <v>45904</v>
      </c>
      <c r="BU101" s="365">
        <f t="shared" si="4"/>
        <v>3.9935999999999999E-2</v>
      </c>
      <c r="BV101" s="365">
        <v>3.9935999999999998</v>
      </c>
    </row>
    <row r="102" spans="2:74" ht="12" customHeight="1">
      <c r="B102" s="367">
        <v>45902</v>
      </c>
      <c r="C102" s="365">
        <v>62.5</v>
      </c>
      <c r="O102" s="368">
        <v>45902</v>
      </c>
      <c r="P102" s="369">
        <v>62.5</v>
      </c>
      <c r="Q102" s="369">
        <v>315.76</v>
      </c>
      <c r="R102" s="369">
        <v>145.44</v>
      </c>
      <c r="S102" s="369">
        <v>89.78</v>
      </c>
      <c r="T102" s="369">
        <v>41.75</v>
      </c>
      <c r="U102" s="369">
        <v>105.59</v>
      </c>
      <c r="V102" s="369">
        <v>10.27</v>
      </c>
      <c r="AF102" s="368">
        <v>45902</v>
      </c>
      <c r="AG102" s="370">
        <f t="shared" ref="AG102:AM102" si="199">(P102-AG$1256)/AG$1256</f>
        <v>9.4379268079145526E-2</v>
      </c>
      <c r="AH102" s="370">
        <f t="shared" si="199"/>
        <v>0.52541062801932359</v>
      </c>
      <c r="AI102" s="370">
        <f t="shared" si="199"/>
        <v>0.42560282297588714</v>
      </c>
      <c r="AJ102" s="370">
        <f t="shared" si="199"/>
        <v>-8.266067232042508E-2</v>
      </c>
      <c r="AK102" s="370">
        <f t="shared" si="199"/>
        <v>0.42359311492402951</v>
      </c>
      <c r="AL102" s="370">
        <f t="shared" si="199"/>
        <v>-0.15527999999999997</v>
      </c>
      <c r="AM102" s="370">
        <f t="shared" si="199"/>
        <v>-0.50290416263310744</v>
      </c>
      <c r="BA102" s="368">
        <v>45902</v>
      </c>
      <c r="BB102" s="369">
        <v>62.5</v>
      </c>
      <c r="BC102" s="369">
        <v>6415.54</v>
      </c>
      <c r="BD102" s="86"/>
      <c r="BE102" s="368">
        <v>45902</v>
      </c>
      <c r="BF102" s="370">
        <f t="shared" ref="BF102:BG102" si="200">(BB102-BF$1256)/BF$1256</f>
        <v>9.4379268079145526E-2</v>
      </c>
      <c r="BG102" s="370">
        <f t="shared" si="200"/>
        <v>0.71045945232578911</v>
      </c>
      <c r="BT102" s="367">
        <v>45903</v>
      </c>
      <c r="BU102" s="365">
        <f t="shared" si="4"/>
        <v>3.9737000000000001E-2</v>
      </c>
      <c r="BV102" s="365">
        <v>3.9737</v>
      </c>
    </row>
    <row r="103" spans="2:74" ht="12" customHeight="1">
      <c r="B103" s="367">
        <v>45898</v>
      </c>
      <c r="C103" s="365">
        <v>63.33</v>
      </c>
      <c r="O103" s="368">
        <v>45898</v>
      </c>
      <c r="P103" s="369">
        <v>63.33</v>
      </c>
      <c r="Q103" s="369">
        <v>313.54000000000002</v>
      </c>
      <c r="R103" s="369">
        <v>146.97</v>
      </c>
      <c r="S103" s="369">
        <v>88.19</v>
      </c>
      <c r="T103" s="369">
        <v>42.14</v>
      </c>
      <c r="U103" s="369">
        <v>106</v>
      </c>
      <c r="V103" s="369">
        <v>10.61</v>
      </c>
      <c r="AF103" s="368">
        <v>45898</v>
      </c>
      <c r="AG103" s="370">
        <f t="shared" ref="AG103:AM103" si="201">(P103-AG$1256)/AG$1256</f>
        <v>0.10891262475923655</v>
      </c>
      <c r="AH103" s="370">
        <f t="shared" si="201"/>
        <v>0.51468599033816431</v>
      </c>
      <c r="AI103" s="370">
        <f t="shared" si="201"/>
        <v>0.44059988237600473</v>
      </c>
      <c r="AJ103" s="370">
        <f t="shared" si="201"/>
        <v>-9.8906712986614964E-2</v>
      </c>
      <c r="AK103" s="370">
        <f t="shared" si="201"/>
        <v>0.43689135000954743</v>
      </c>
      <c r="AL103" s="370">
        <f t="shared" si="201"/>
        <v>-0.152</v>
      </c>
      <c r="AM103" s="370">
        <f t="shared" si="201"/>
        <v>-0.48644724104549858</v>
      </c>
      <c r="BA103" s="368">
        <v>45898</v>
      </c>
      <c r="BB103" s="369">
        <v>63.33</v>
      </c>
      <c r="BC103" s="369">
        <v>6460.26</v>
      </c>
      <c r="BD103" s="86"/>
      <c r="BE103" s="368">
        <v>45898</v>
      </c>
      <c r="BF103" s="370">
        <f t="shared" ref="BF103:BG103" si="202">(BB103-BF$1256)/BF$1256</f>
        <v>0.10891262475923655</v>
      </c>
      <c r="BG103" s="370">
        <f t="shared" si="202"/>
        <v>0.72238233749336811</v>
      </c>
      <c r="BT103" s="367">
        <v>45902</v>
      </c>
      <c r="BU103" s="365">
        <f t="shared" si="4"/>
        <v>3.968E-2</v>
      </c>
      <c r="BV103" s="365">
        <v>3.968</v>
      </c>
    </row>
    <row r="104" spans="2:74" ht="12" customHeight="1">
      <c r="B104" s="367">
        <v>45897</v>
      </c>
      <c r="C104" s="365">
        <v>63.05</v>
      </c>
      <c r="O104" s="368">
        <v>45897</v>
      </c>
      <c r="P104" s="369">
        <v>63.05</v>
      </c>
      <c r="Q104" s="369">
        <v>312.22000000000003</v>
      </c>
      <c r="R104" s="369">
        <v>145.47</v>
      </c>
      <c r="S104" s="369">
        <v>88.02</v>
      </c>
      <c r="T104" s="369">
        <v>42.41</v>
      </c>
      <c r="U104" s="369">
        <v>105.92</v>
      </c>
      <c r="V104" s="369">
        <v>10.5</v>
      </c>
      <c r="AF104" s="368">
        <v>45897</v>
      </c>
      <c r="AG104" s="370">
        <f t="shared" ref="AG104:AM104" si="203">(P104-AG$1256)/AG$1256</f>
        <v>0.10400980563824196</v>
      </c>
      <c r="AH104" s="370">
        <f t="shared" si="203"/>
        <v>0.50830917874396153</v>
      </c>
      <c r="AI104" s="370">
        <f t="shared" si="203"/>
        <v>0.4258968829641247</v>
      </c>
      <c r="AJ104" s="370">
        <f t="shared" si="203"/>
        <v>-0.10064371104526421</v>
      </c>
      <c r="AK104" s="370">
        <f t="shared" si="203"/>
        <v>0.44609782045336732</v>
      </c>
      <c r="AL104" s="370">
        <f t="shared" si="203"/>
        <v>-0.15264</v>
      </c>
      <c r="AM104" s="370">
        <f t="shared" si="203"/>
        <v>-0.49177153920619554</v>
      </c>
      <c r="BA104" s="368">
        <v>45897</v>
      </c>
      <c r="BB104" s="369">
        <v>63.05</v>
      </c>
      <c r="BC104" s="369">
        <v>6501.86</v>
      </c>
      <c r="BD104" s="86"/>
      <c r="BE104" s="368">
        <v>45897</v>
      </c>
      <c r="BF104" s="370">
        <f t="shared" ref="BF104:BG104" si="204">(BB104-BF$1256)/BF$1256</f>
        <v>0.10400980563824196</v>
      </c>
      <c r="BG104" s="370">
        <f t="shared" si="204"/>
        <v>0.73347339346320883</v>
      </c>
      <c r="BT104" s="367">
        <v>45898</v>
      </c>
      <c r="BU104" s="365">
        <f t="shared" si="4"/>
        <v>3.916E-2</v>
      </c>
      <c r="BV104" s="365">
        <v>3.9159999999999999</v>
      </c>
    </row>
    <row r="105" spans="2:74" ht="12" customHeight="1">
      <c r="B105" s="367">
        <v>45896</v>
      </c>
      <c r="C105" s="365">
        <v>62.63</v>
      </c>
      <c r="O105" s="368">
        <v>45896</v>
      </c>
      <c r="P105" s="369">
        <v>62.63</v>
      </c>
      <c r="Q105" s="369">
        <v>311.43</v>
      </c>
      <c r="R105" s="369">
        <v>145.33000000000001</v>
      </c>
      <c r="S105" s="369">
        <v>87.66</v>
      </c>
      <c r="T105" s="369">
        <v>42.65</v>
      </c>
      <c r="U105" s="369">
        <v>106.76</v>
      </c>
      <c r="V105" s="369">
        <v>10.46</v>
      </c>
      <c r="AF105" s="368">
        <v>45896</v>
      </c>
      <c r="AG105" s="370">
        <f t="shared" ref="AG105:AM105" si="205">(P105-AG$1256)/AG$1256</f>
        <v>9.6655576956750186E-2</v>
      </c>
      <c r="AH105" s="370">
        <f t="shared" si="205"/>
        <v>0.50449275362318846</v>
      </c>
      <c r="AI105" s="370">
        <f t="shared" si="205"/>
        <v>0.42452460301901607</v>
      </c>
      <c r="AJ105" s="370">
        <f t="shared" si="205"/>
        <v>-0.10432205987534492</v>
      </c>
      <c r="AK105" s="370">
        <f t="shared" si="205"/>
        <v>0.45428134973676304</v>
      </c>
      <c r="AL105" s="370">
        <f t="shared" si="205"/>
        <v>-0.14591999999999997</v>
      </c>
      <c r="AM105" s="370">
        <f t="shared" si="205"/>
        <v>-0.49370764762826713</v>
      </c>
      <c r="BA105" s="368">
        <v>45896</v>
      </c>
      <c r="BB105" s="369">
        <v>62.63</v>
      </c>
      <c r="BC105" s="369">
        <v>6481.4</v>
      </c>
      <c r="BD105" s="86"/>
      <c r="BE105" s="368">
        <v>45896</v>
      </c>
      <c r="BF105" s="370">
        <f t="shared" ref="BF105:BG105" si="206">(BB105-BF$1256)/BF$1256</f>
        <v>9.6655576956750186E-2</v>
      </c>
      <c r="BG105" s="370">
        <f t="shared" si="206"/>
        <v>0.72801851353188807</v>
      </c>
      <c r="BT105" s="367">
        <v>45897</v>
      </c>
      <c r="BU105" s="365">
        <f t="shared" si="4"/>
        <v>3.9334000000000001E-2</v>
      </c>
      <c r="BV105" s="365">
        <v>3.9333999999999998</v>
      </c>
    </row>
    <row r="106" spans="2:74" ht="12" customHeight="1">
      <c r="B106" s="367">
        <v>45895</v>
      </c>
      <c r="C106" s="365">
        <v>62.76</v>
      </c>
      <c r="O106" s="368">
        <v>45895</v>
      </c>
      <c r="P106" s="369">
        <v>62.76</v>
      </c>
      <c r="Q106" s="369">
        <v>312.94</v>
      </c>
      <c r="R106" s="369">
        <v>147.03</v>
      </c>
      <c r="S106" s="369">
        <v>86.63</v>
      </c>
      <c r="T106" s="369">
        <v>42.52</v>
      </c>
      <c r="U106" s="369">
        <v>105.62</v>
      </c>
      <c r="V106" s="369">
        <v>10.27</v>
      </c>
      <c r="AF106" s="368">
        <v>45895</v>
      </c>
      <c r="AG106" s="370">
        <f t="shared" ref="AG106:AM106" si="207">(P106-AG$1256)/AG$1256</f>
        <v>9.8931885834354735E-2</v>
      </c>
      <c r="AH106" s="370">
        <f t="shared" si="207"/>
        <v>0.51178743961352657</v>
      </c>
      <c r="AI106" s="370">
        <f t="shared" si="207"/>
        <v>0.44118800235247996</v>
      </c>
      <c r="AJ106" s="370">
        <f t="shared" si="207"/>
        <v>-0.11484622458363143</v>
      </c>
      <c r="AK106" s="370">
        <f t="shared" si="207"/>
        <v>0.44984860470825722</v>
      </c>
      <c r="AL106" s="370">
        <f t="shared" si="207"/>
        <v>-0.15503999999999996</v>
      </c>
      <c r="AM106" s="370">
        <f t="shared" si="207"/>
        <v>-0.50290416263310744</v>
      </c>
      <c r="BA106" s="368">
        <v>45895</v>
      </c>
      <c r="BB106" s="369">
        <v>62.76</v>
      </c>
      <c r="BC106" s="369">
        <v>6465.94</v>
      </c>
      <c r="BD106" s="86"/>
      <c r="BE106" s="368">
        <v>45895</v>
      </c>
      <c r="BF106" s="370">
        <f t="shared" ref="BF106:BG106" si="208">(BB106-BF$1256)/BF$1256</f>
        <v>9.8931885834354735E-2</v>
      </c>
      <c r="BG106" s="370">
        <f t="shared" si="208"/>
        <v>0.72389669321232697</v>
      </c>
      <c r="BT106" s="367">
        <v>45896</v>
      </c>
      <c r="BU106" s="365">
        <f t="shared" si="4"/>
        <v>3.9598000000000001E-2</v>
      </c>
      <c r="BV106" s="365">
        <v>3.9598</v>
      </c>
    </row>
    <row r="107" spans="2:74" ht="12" customHeight="1">
      <c r="B107" s="367">
        <v>45894</v>
      </c>
      <c r="C107" s="365">
        <v>62.73</v>
      </c>
      <c r="O107" s="368">
        <v>45894</v>
      </c>
      <c r="P107" s="369">
        <v>62.73</v>
      </c>
      <c r="Q107" s="369">
        <v>313.44</v>
      </c>
      <c r="R107" s="369">
        <v>146.88999999999999</v>
      </c>
      <c r="S107" s="369">
        <v>85.81</v>
      </c>
      <c r="T107" s="369">
        <v>42.75</v>
      </c>
      <c r="U107" s="369">
        <v>104.46</v>
      </c>
      <c r="V107" s="369">
        <v>10.52</v>
      </c>
      <c r="AF107" s="368">
        <v>45894</v>
      </c>
      <c r="AG107" s="370">
        <f t="shared" ref="AG107:AM107" si="209">(P107-AG$1256)/AG$1256</f>
        <v>9.8406583785676724E-2</v>
      </c>
      <c r="AH107" s="370">
        <f t="shared" si="209"/>
        <v>0.51420289855072465</v>
      </c>
      <c r="AI107" s="370">
        <f t="shared" si="209"/>
        <v>0.43981572240737105</v>
      </c>
      <c r="AJ107" s="370">
        <f t="shared" si="209"/>
        <v>-0.12322468580770411</v>
      </c>
      <c r="AK107" s="370">
        <f t="shared" si="209"/>
        <v>0.45769115360484458</v>
      </c>
      <c r="AL107" s="370">
        <f t="shared" si="209"/>
        <v>-0.16432000000000005</v>
      </c>
      <c r="AM107" s="370">
        <f t="shared" si="209"/>
        <v>-0.49080348499515974</v>
      </c>
      <c r="BA107" s="368">
        <v>45894</v>
      </c>
      <c r="BB107" s="369">
        <v>62.73</v>
      </c>
      <c r="BC107" s="369">
        <v>6439.32</v>
      </c>
      <c r="BD107" s="86"/>
      <c r="BE107" s="368">
        <v>45894</v>
      </c>
      <c r="BF107" s="370">
        <f t="shared" ref="BF107:BG107" si="210">(BB107-BF$1256)/BF$1256</f>
        <v>9.8406583785676724E-2</v>
      </c>
      <c r="BG107" s="370">
        <f t="shared" si="210"/>
        <v>0.71679948383931824</v>
      </c>
      <c r="BT107" s="367">
        <v>45895</v>
      </c>
      <c r="BU107" s="365">
        <f t="shared" si="4"/>
        <v>3.9516000000000003E-2</v>
      </c>
      <c r="BV107" s="365">
        <v>3.9516</v>
      </c>
    </row>
    <row r="108" spans="2:74" ht="12" customHeight="1">
      <c r="B108" s="367">
        <v>45891</v>
      </c>
      <c r="C108" s="365">
        <v>63.4</v>
      </c>
      <c r="O108" s="368">
        <v>45891</v>
      </c>
      <c r="P108" s="369">
        <v>63.4</v>
      </c>
      <c r="Q108" s="369">
        <v>314.07</v>
      </c>
      <c r="R108" s="369">
        <v>147.87</v>
      </c>
      <c r="S108" s="369">
        <v>88.38</v>
      </c>
      <c r="T108" s="369">
        <v>43.64</v>
      </c>
      <c r="U108" s="369">
        <v>103.98</v>
      </c>
      <c r="V108" s="369">
        <v>10.64</v>
      </c>
      <c r="AF108" s="368">
        <v>45891</v>
      </c>
      <c r="AG108" s="370">
        <f t="shared" ref="AG108:AM108" si="211">(P108-AG$1256)/AG$1256</f>
        <v>0.11013832953948519</v>
      </c>
      <c r="AH108" s="370">
        <f t="shared" si="211"/>
        <v>0.51724637681159413</v>
      </c>
      <c r="AI108" s="370">
        <f t="shared" si="211"/>
        <v>0.44942168202313282</v>
      </c>
      <c r="AJ108" s="370">
        <f t="shared" si="211"/>
        <v>-9.6965362215183495E-2</v>
      </c>
      <c r="AK108" s="370">
        <f t="shared" si="211"/>
        <v>0.48803840803077003</v>
      </c>
      <c r="AL108" s="370">
        <f t="shared" si="211"/>
        <v>-0.16815999999999998</v>
      </c>
      <c r="AM108" s="370">
        <f t="shared" si="211"/>
        <v>-0.4849951597289448</v>
      </c>
      <c r="BA108" s="368">
        <v>45891</v>
      </c>
      <c r="BB108" s="369">
        <v>63.4</v>
      </c>
      <c r="BC108" s="369">
        <v>6466.91</v>
      </c>
      <c r="BD108" s="86"/>
      <c r="BE108" s="368">
        <v>45891</v>
      </c>
      <c r="BF108" s="370">
        <f t="shared" ref="BF108:BG108" si="212">(BB108-BF$1256)/BF$1256</f>
        <v>0.11013832953948519</v>
      </c>
      <c r="BG108" s="370">
        <f t="shared" si="212"/>
        <v>0.72415530677700846</v>
      </c>
      <c r="BT108" s="367">
        <v>45894</v>
      </c>
      <c r="BU108" s="365">
        <f t="shared" si="4"/>
        <v>3.9535000000000001E-2</v>
      </c>
      <c r="BV108" s="365">
        <v>3.9535</v>
      </c>
    </row>
    <row r="109" spans="2:74" ht="12" customHeight="1">
      <c r="B109" s="367">
        <v>45890</v>
      </c>
      <c r="C109" s="365">
        <v>63.79</v>
      </c>
      <c r="O109" s="368">
        <v>45890</v>
      </c>
      <c r="P109" s="369">
        <v>63.79</v>
      </c>
      <c r="Q109" s="369">
        <v>313.22000000000003</v>
      </c>
      <c r="R109" s="369">
        <v>148.01</v>
      </c>
      <c r="S109" s="369">
        <v>88.56</v>
      </c>
      <c r="T109" s="369">
        <v>42.91</v>
      </c>
      <c r="U109" s="369">
        <v>100.54</v>
      </c>
      <c r="V109" s="369">
        <v>10.35</v>
      </c>
      <c r="AF109" s="368">
        <v>45890</v>
      </c>
      <c r="AG109" s="370">
        <f t="shared" ref="AG109:AM109" si="213">(P109-AG$1256)/AG$1256</f>
        <v>0.11696725617229907</v>
      </c>
      <c r="AH109" s="370">
        <f t="shared" si="213"/>
        <v>0.51314009661835758</v>
      </c>
      <c r="AI109" s="370">
        <f t="shared" si="213"/>
        <v>0.45079396196824151</v>
      </c>
      <c r="AJ109" s="370">
        <f t="shared" si="213"/>
        <v>-9.5126187800143064E-2</v>
      </c>
      <c r="AK109" s="370">
        <f t="shared" si="213"/>
        <v>0.46314683979377486</v>
      </c>
      <c r="AL109" s="370">
        <f t="shared" si="213"/>
        <v>-0.19567999999999994</v>
      </c>
      <c r="AM109" s="370">
        <f t="shared" si="213"/>
        <v>-0.4990319457889642</v>
      </c>
      <c r="BA109" s="368">
        <v>45890</v>
      </c>
      <c r="BB109" s="369">
        <v>63.79</v>
      </c>
      <c r="BC109" s="369">
        <v>6370.17</v>
      </c>
      <c r="BD109" s="86"/>
      <c r="BE109" s="368">
        <v>45890</v>
      </c>
      <c r="BF109" s="370">
        <f t="shared" ref="BF109:BG109" si="214">(BB109-BF$1256)/BF$1256</f>
        <v>0.11696725617229907</v>
      </c>
      <c r="BG109" s="370">
        <f t="shared" si="214"/>
        <v>0.69836326940868143</v>
      </c>
      <c r="BT109" s="367">
        <v>45891</v>
      </c>
      <c r="BU109" s="365">
        <f t="shared" si="4"/>
        <v>3.9116999999999999E-2</v>
      </c>
      <c r="BV109" s="365">
        <v>3.9117000000000002</v>
      </c>
    </row>
    <row r="110" spans="2:74" ht="12" customHeight="1">
      <c r="B110" s="367">
        <v>45889</v>
      </c>
      <c r="C110" s="365">
        <v>63.75</v>
      </c>
      <c r="O110" s="368">
        <v>45889</v>
      </c>
      <c r="P110" s="369">
        <v>63.75</v>
      </c>
      <c r="Q110" s="369">
        <v>313.08</v>
      </c>
      <c r="R110" s="369">
        <v>149.34</v>
      </c>
      <c r="S110" s="369">
        <v>89.51</v>
      </c>
      <c r="T110" s="369">
        <v>43.07</v>
      </c>
      <c r="U110" s="369">
        <v>102.64</v>
      </c>
      <c r="V110" s="369">
        <v>10.27</v>
      </c>
      <c r="AF110" s="368">
        <v>45889</v>
      </c>
      <c r="AG110" s="370">
        <f t="shared" ref="AG110:AM110" si="215">(P110-AG$1256)/AG$1256</f>
        <v>0.11626685344072843</v>
      </c>
      <c r="AH110" s="370">
        <f t="shared" si="215"/>
        <v>0.51246376811594196</v>
      </c>
      <c r="AI110" s="370">
        <f t="shared" si="215"/>
        <v>0.46383062144677523</v>
      </c>
      <c r="AJ110" s="370">
        <f t="shared" si="215"/>
        <v>-8.5419433942985581E-2</v>
      </c>
      <c r="AK110" s="370">
        <f t="shared" si="215"/>
        <v>0.46860252598270541</v>
      </c>
      <c r="AL110" s="370">
        <f t="shared" si="215"/>
        <v>-0.17887999999999998</v>
      </c>
      <c r="AM110" s="370">
        <f t="shared" si="215"/>
        <v>-0.50290416263310744</v>
      </c>
      <c r="BA110" s="368">
        <v>45889</v>
      </c>
      <c r="BB110" s="369">
        <v>63.75</v>
      </c>
      <c r="BC110" s="369">
        <v>6395.78</v>
      </c>
      <c r="BD110" s="86"/>
      <c r="BE110" s="368">
        <v>45889</v>
      </c>
      <c r="BF110" s="370">
        <f t="shared" ref="BF110:BG110" si="216">(BB110-BF$1256)/BF$1256</f>
        <v>0.11626685344072843</v>
      </c>
      <c r="BG110" s="370">
        <f t="shared" si="216"/>
        <v>0.70519120074011465</v>
      </c>
      <c r="BT110" s="367">
        <v>45890</v>
      </c>
      <c r="BU110" s="365">
        <f t="shared" si="4"/>
        <v>3.8877999999999996E-2</v>
      </c>
      <c r="BV110" s="365">
        <v>3.8877999999999999</v>
      </c>
    </row>
    <row r="111" spans="2:74" ht="12" customHeight="1">
      <c r="B111" s="367">
        <v>45888</v>
      </c>
      <c r="C111" s="365">
        <v>66.56</v>
      </c>
      <c r="O111" s="368">
        <v>45888</v>
      </c>
      <c r="P111" s="369">
        <v>66.56</v>
      </c>
      <c r="Q111" s="369">
        <v>310.93</v>
      </c>
      <c r="R111" s="369">
        <v>152.01</v>
      </c>
      <c r="S111" s="369">
        <v>90.93</v>
      </c>
      <c r="T111" s="369">
        <v>43.25</v>
      </c>
      <c r="U111" s="369">
        <v>104.52</v>
      </c>
      <c r="V111" s="369">
        <v>10.58</v>
      </c>
      <c r="AF111" s="368">
        <v>45888</v>
      </c>
      <c r="AG111" s="370">
        <f t="shared" ref="AG111:AM111" si="217">(P111-AG$1256)/AG$1256</f>
        <v>0.16547014533356685</v>
      </c>
      <c r="AH111" s="370">
        <f t="shared" si="217"/>
        <v>0.50207729468599038</v>
      </c>
      <c r="AI111" s="370">
        <f t="shared" si="217"/>
        <v>0.49000196039992155</v>
      </c>
      <c r="AJ111" s="370">
        <f t="shared" si="217"/>
        <v>-7.0910391335444953E-2</v>
      </c>
      <c r="AK111" s="370">
        <f t="shared" si="217"/>
        <v>0.47474017294525211</v>
      </c>
      <c r="AL111" s="370">
        <f t="shared" si="217"/>
        <v>-0.16384000000000004</v>
      </c>
      <c r="AM111" s="370">
        <f t="shared" si="217"/>
        <v>-0.4878993223620523</v>
      </c>
      <c r="BA111" s="368">
        <v>45888</v>
      </c>
      <c r="BB111" s="369">
        <v>66.56</v>
      </c>
      <c r="BC111" s="369">
        <v>6411.37</v>
      </c>
      <c r="BD111" s="86"/>
      <c r="BE111" s="368">
        <v>45888</v>
      </c>
      <c r="BF111" s="370">
        <f t="shared" ref="BF111:BG111" si="218">(BB111-BF$1256)/BF$1256</f>
        <v>0.16547014533356685</v>
      </c>
      <c r="BG111" s="370">
        <f t="shared" si="218"/>
        <v>0.70934768060958153</v>
      </c>
      <c r="BT111" s="367">
        <v>45889</v>
      </c>
      <c r="BU111" s="365">
        <f t="shared" si="4"/>
        <v>3.8901999999999999E-2</v>
      </c>
      <c r="BV111" s="365">
        <v>3.8902000000000001</v>
      </c>
    </row>
    <row r="112" spans="2:74" ht="12" customHeight="1">
      <c r="B112" s="367">
        <v>45887</v>
      </c>
      <c r="C112" s="365">
        <v>65.84</v>
      </c>
      <c r="O112" s="368">
        <v>45887</v>
      </c>
      <c r="P112" s="369">
        <v>65.84</v>
      </c>
      <c r="Q112" s="369">
        <v>308.7</v>
      </c>
      <c r="R112" s="369">
        <v>149.34</v>
      </c>
      <c r="S112" s="369">
        <v>92.54</v>
      </c>
      <c r="T112" s="369">
        <v>43.38</v>
      </c>
      <c r="U112" s="369">
        <v>104.83</v>
      </c>
      <c r="V112" s="369">
        <v>10.68</v>
      </c>
      <c r="AF112" s="368">
        <v>45887</v>
      </c>
      <c r="AG112" s="370">
        <f t="shared" ref="AG112:AM112" si="219">(P112-AG$1256)/AG$1256</f>
        <v>0.15286289616529511</v>
      </c>
      <c r="AH112" s="370">
        <f t="shared" si="219"/>
        <v>0.4913043478260869</v>
      </c>
      <c r="AI112" s="370">
        <f t="shared" si="219"/>
        <v>0.46383062144677523</v>
      </c>
      <c r="AJ112" s="370">
        <f t="shared" si="219"/>
        <v>-5.4459997956472855E-2</v>
      </c>
      <c r="AK112" s="370">
        <f t="shared" si="219"/>
        <v>0.47917291797375816</v>
      </c>
      <c r="AL112" s="370">
        <f t="shared" si="219"/>
        <v>-0.16136</v>
      </c>
      <c r="AM112" s="370">
        <f t="shared" si="219"/>
        <v>-0.48305905130687321</v>
      </c>
      <c r="BA112" s="368">
        <v>45887</v>
      </c>
      <c r="BB112" s="369">
        <v>65.84</v>
      </c>
      <c r="BC112" s="369">
        <v>6449.15</v>
      </c>
      <c r="BD112" s="86"/>
      <c r="BE112" s="368">
        <v>45887</v>
      </c>
      <c r="BF112" s="370">
        <f t="shared" ref="BF112:BG112" si="220">(BB112-BF$1256)/BF$1256</f>
        <v>0.15286289616529511</v>
      </c>
      <c r="BG112" s="370">
        <f t="shared" si="220"/>
        <v>0.71942027903603789</v>
      </c>
      <c r="BT112" s="367">
        <v>45888</v>
      </c>
      <c r="BU112" s="365">
        <f t="shared" si="4"/>
        <v>3.7260000000000001E-2</v>
      </c>
      <c r="BV112" s="365">
        <v>3.726</v>
      </c>
    </row>
    <row r="113" spans="2:74" ht="12" customHeight="1">
      <c r="B113" s="367">
        <v>45884</v>
      </c>
      <c r="C113" s="365">
        <v>65.290000000000006</v>
      </c>
      <c r="O113" s="368">
        <v>45884</v>
      </c>
      <c r="P113" s="369">
        <v>65.290000000000006</v>
      </c>
      <c r="Q113" s="369">
        <v>308.93</v>
      </c>
      <c r="R113" s="369">
        <v>148.18</v>
      </c>
      <c r="S113" s="369">
        <v>90.6</v>
      </c>
      <c r="T113" s="369">
        <v>44.04</v>
      </c>
      <c r="U113" s="369">
        <v>106.95</v>
      </c>
      <c r="V113" s="369">
        <v>10.57</v>
      </c>
      <c r="AF113" s="368">
        <v>45884</v>
      </c>
      <c r="AG113" s="370">
        <f t="shared" ref="AG113:AM113" si="221">(P113-AG$1256)/AG$1256</f>
        <v>0.14323235860619868</v>
      </c>
      <c r="AH113" s="370">
        <f t="shared" si="221"/>
        <v>0.49241545893719812</v>
      </c>
      <c r="AI113" s="370">
        <f t="shared" si="221"/>
        <v>0.45246030190158804</v>
      </c>
      <c r="AJ113" s="370">
        <f t="shared" si="221"/>
        <v>-7.4282211096352399E-2</v>
      </c>
      <c r="AK113" s="370">
        <f t="shared" si="221"/>
        <v>0.50167762350309597</v>
      </c>
      <c r="AL113" s="370">
        <f t="shared" si="221"/>
        <v>-0.14439999999999997</v>
      </c>
      <c r="AM113" s="370">
        <f t="shared" si="221"/>
        <v>-0.48838334946757017</v>
      </c>
      <c r="BA113" s="368">
        <v>45884</v>
      </c>
      <c r="BB113" s="369">
        <v>65.290000000000006</v>
      </c>
      <c r="BC113" s="369">
        <v>6449.8</v>
      </c>
      <c r="BD113" s="86"/>
      <c r="BE113" s="368">
        <v>45884</v>
      </c>
      <c r="BF113" s="370">
        <f t="shared" ref="BF113:BG113" si="222">(BB113-BF$1256)/BF$1256</f>
        <v>0.14323235860619868</v>
      </c>
      <c r="BG113" s="370">
        <f t="shared" si="222"/>
        <v>0.71959357678556679</v>
      </c>
      <c r="BT113" s="367">
        <v>45887</v>
      </c>
      <c r="BU113" s="365">
        <f t="shared" si="4"/>
        <v>3.7666999999999999E-2</v>
      </c>
      <c r="BV113" s="365">
        <v>3.7667000000000002</v>
      </c>
    </row>
    <row r="114" spans="2:74" ht="12" customHeight="1">
      <c r="B114" s="367">
        <v>45883</v>
      </c>
      <c r="C114" s="365">
        <v>65.180000000000007</v>
      </c>
      <c r="O114" s="368">
        <v>45883</v>
      </c>
      <c r="P114" s="369">
        <v>65.180000000000007</v>
      </c>
      <c r="Q114" s="369">
        <v>308.95</v>
      </c>
      <c r="R114" s="369">
        <v>146.77000000000001</v>
      </c>
      <c r="S114" s="369">
        <v>93.06</v>
      </c>
      <c r="T114" s="369">
        <v>43.17</v>
      </c>
      <c r="U114" s="369">
        <v>105.64</v>
      </c>
      <c r="V114" s="369">
        <v>10.55</v>
      </c>
      <c r="AF114" s="368">
        <v>45883</v>
      </c>
      <c r="AG114" s="370">
        <f t="shared" ref="AG114:AM114" si="223">(P114-AG$1256)/AG$1256</f>
        <v>0.14130625109437939</v>
      </c>
      <c r="AH114" s="370">
        <f t="shared" si="223"/>
        <v>0.49251207729468593</v>
      </c>
      <c r="AI114" s="370">
        <f t="shared" si="223"/>
        <v>0.43863948245442086</v>
      </c>
      <c r="AJ114" s="370">
        <f t="shared" si="223"/>
        <v>-4.9146827424134079E-2</v>
      </c>
      <c r="AK114" s="370">
        <f t="shared" si="223"/>
        <v>0.472012329850787</v>
      </c>
      <c r="AL114" s="370">
        <f t="shared" si="223"/>
        <v>-0.15487999999999999</v>
      </c>
      <c r="AM114" s="370">
        <f t="shared" si="223"/>
        <v>-0.48935140367860597</v>
      </c>
      <c r="BA114" s="368">
        <v>45883</v>
      </c>
      <c r="BB114" s="369">
        <v>65.180000000000007</v>
      </c>
      <c r="BC114" s="369">
        <v>6468.54</v>
      </c>
      <c r="BD114" s="86"/>
      <c r="BE114" s="368">
        <v>45883</v>
      </c>
      <c r="BF114" s="370">
        <f t="shared" ref="BF114:BG114" si="224">(BB114-BF$1256)/BF$1256</f>
        <v>0.14130625109437939</v>
      </c>
      <c r="BG114" s="370">
        <f t="shared" si="224"/>
        <v>0.72458988421044213</v>
      </c>
      <c r="BT114" s="367">
        <v>45884</v>
      </c>
      <c r="BU114" s="365">
        <f t="shared" si="4"/>
        <v>3.7983999999999997E-2</v>
      </c>
      <c r="BV114" s="365">
        <v>3.7984</v>
      </c>
    </row>
    <row r="115" spans="2:74" ht="12" customHeight="1">
      <c r="B115" s="367">
        <v>45882</v>
      </c>
      <c r="C115" s="365">
        <v>65.52</v>
      </c>
      <c r="O115" s="368">
        <v>45882</v>
      </c>
      <c r="P115" s="369">
        <v>65.52</v>
      </c>
      <c r="Q115" s="369">
        <v>305.07</v>
      </c>
      <c r="R115" s="369">
        <v>144.79</v>
      </c>
      <c r="S115" s="369">
        <v>94.18</v>
      </c>
      <c r="T115" s="369">
        <v>43.48</v>
      </c>
      <c r="U115" s="369">
        <v>108.11</v>
      </c>
      <c r="V115" s="369">
        <v>10.41</v>
      </c>
      <c r="AF115" s="368">
        <v>45882</v>
      </c>
      <c r="AG115" s="370">
        <f t="shared" ref="AG115:AM115" si="225">(P115-AG$1256)/AG$1256</f>
        <v>0.14725967431272977</v>
      </c>
      <c r="AH115" s="370">
        <f t="shared" si="225"/>
        <v>0.47376811594202894</v>
      </c>
      <c r="AI115" s="370">
        <f t="shared" si="225"/>
        <v>0.41923152323073903</v>
      </c>
      <c r="AJ115" s="370">
        <f t="shared" si="225"/>
        <v>-3.7703075508327348E-2</v>
      </c>
      <c r="AK115" s="370">
        <f t="shared" si="225"/>
        <v>0.48258272184183948</v>
      </c>
      <c r="AL115" s="370">
        <f t="shared" si="225"/>
        <v>-0.13512000000000002</v>
      </c>
      <c r="AM115" s="370">
        <f t="shared" si="225"/>
        <v>-0.49612778315585671</v>
      </c>
      <c r="BA115" s="368">
        <v>45882</v>
      </c>
      <c r="BB115" s="369">
        <v>65.52</v>
      </c>
      <c r="BC115" s="369">
        <v>6466.58</v>
      </c>
      <c r="BD115" s="86"/>
      <c r="BE115" s="368">
        <v>45882</v>
      </c>
      <c r="BF115" s="370">
        <f t="shared" ref="BF115:BG115" si="226">(BB115-BF$1256)/BF$1256</f>
        <v>0.14725967431272977</v>
      </c>
      <c r="BG115" s="370">
        <f t="shared" si="226"/>
        <v>0.72406732484263225</v>
      </c>
      <c r="BT115" s="367">
        <v>45883</v>
      </c>
      <c r="BU115" s="365">
        <f t="shared" si="4"/>
        <v>3.8047999999999998E-2</v>
      </c>
      <c r="BV115" s="365">
        <v>3.8048000000000002</v>
      </c>
    </row>
    <row r="116" spans="2:74" ht="12" customHeight="1">
      <c r="B116" s="367">
        <v>45881</v>
      </c>
      <c r="C116" s="365">
        <v>64.81</v>
      </c>
      <c r="O116" s="368">
        <v>45881</v>
      </c>
      <c r="P116" s="369">
        <v>64.81</v>
      </c>
      <c r="Q116" s="369">
        <v>301.64</v>
      </c>
      <c r="R116" s="369">
        <v>142.09</v>
      </c>
      <c r="S116" s="369">
        <v>93.37</v>
      </c>
      <c r="T116" s="369">
        <v>42.83</v>
      </c>
      <c r="U116" s="369">
        <v>110.32</v>
      </c>
      <c r="V116" s="369">
        <v>10.11</v>
      </c>
      <c r="AF116" s="368">
        <v>45881</v>
      </c>
      <c r="AG116" s="370">
        <f t="shared" ref="AG116:AM116" si="227">(P116-AG$1256)/AG$1256</f>
        <v>0.13482752582735077</v>
      </c>
      <c r="AH116" s="370">
        <f t="shared" si="227"/>
        <v>0.4571980676328502</v>
      </c>
      <c r="AI116" s="370">
        <f t="shared" si="227"/>
        <v>0.39276612428935509</v>
      </c>
      <c r="AJ116" s="370">
        <f t="shared" si="227"/>
        <v>-4.5979360376008992E-2</v>
      </c>
      <c r="AK116" s="370">
        <f t="shared" si="227"/>
        <v>0.46041899669930975</v>
      </c>
      <c r="AL116" s="370">
        <f t="shared" si="227"/>
        <v>-0.11744000000000006</v>
      </c>
      <c r="AM116" s="370">
        <f t="shared" si="227"/>
        <v>-0.51064859632139403</v>
      </c>
      <c r="BA116" s="368">
        <v>45881</v>
      </c>
      <c r="BB116" s="369">
        <v>64.81</v>
      </c>
      <c r="BC116" s="369">
        <v>6445.76</v>
      </c>
      <c r="BD116" s="86"/>
      <c r="BE116" s="368">
        <v>45881</v>
      </c>
      <c r="BF116" s="370">
        <f t="shared" ref="BF116:BG116" si="228">(BB116-BF$1256)/BF$1256</f>
        <v>0.13482752582735077</v>
      </c>
      <c r="BG116" s="370">
        <f t="shared" si="228"/>
        <v>0.71851646461926488</v>
      </c>
      <c r="BT116" s="367">
        <v>45882</v>
      </c>
      <c r="BU116" s="365">
        <f t="shared" si="4"/>
        <v>3.7850999999999996E-2</v>
      </c>
      <c r="BV116" s="365">
        <v>3.7850999999999999</v>
      </c>
    </row>
    <row r="117" spans="2:74" ht="12" customHeight="1">
      <c r="B117" s="367">
        <v>45880</v>
      </c>
      <c r="C117" s="365">
        <v>65.14</v>
      </c>
      <c r="O117" s="368">
        <v>45880</v>
      </c>
      <c r="P117" s="369">
        <v>65.14</v>
      </c>
      <c r="Q117" s="369">
        <v>304.36</v>
      </c>
      <c r="R117" s="369">
        <v>141.27000000000001</v>
      </c>
      <c r="S117" s="369">
        <v>91.74</v>
      </c>
      <c r="T117" s="369">
        <v>41.62</v>
      </c>
      <c r="U117" s="369">
        <v>106.13</v>
      </c>
      <c r="V117" s="369">
        <v>10.3</v>
      </c>
      <c r="AF117" s="368">
        <v>45880</v>
      </c>
      <c r="AG117" s="370">
        <f t="shared" ref="AG117:AM117" si="229">(P117-AG$1256)/AG$1256</f>
        <v>0.14060584836280865</v>
      </c>
      <c r="AH117" s="370">
        <f t="shared" si="229"/>
        <v>0.47033816425120778</v>
      </c>
      <c r="AI117" s="370">
        <f t="shared" si="229"/>
        <v>0.38472848461086079</v>
      </c>
      <c r="AJ117" s="370">
        <f t="shared" si="229"/>
        <v>-6.2634106467763462E-2</v>
      </c>
      <c r="AK117" s="370">
        <f t="shared" si="229"/>
        <v>0.41916036989552347</v>
      </c>
      <c r="AL117" s="370">
        <f t="shared" si="229"/>
        <v>-0.15096000000000004</v>
      </c>
      <c r="AM117" s="370">
        <f t="shared" si="229"/>
        <v>-0.50145208131655372</v>
      </c>
      <c r="BA117" s="368">
        <v>45880</v>
      </c>
      <c r="BB117" s="369">
        <v>65.14</v>
      </c>
      <c r="BC117" s="369">
        <v>6373.45</v>
      </c>
      <c r="BD117" s="86"/>
      <c r="BE117" s="368">
        <v>45880</v>
      </c>
      <c r="BF117" s="370">
        <f t="shared" ref="BF117:BG117" si="230">(BB117-BF$1256)/BF$1256</f>
        <v>0.14060584836280865</v>
      </c>
      <c r="BG117" s="370">
        <f t="shared" si="230"/>
        <v>0.69923775651399578</v>
      </c>
      <c r="BT117" s="367">
        <v>45881</v>
      </c>
      <c r="BU117" s="365">
        <f t="shared" si="4"/>
        <v>3.8266000000000001E-2</v>
      </c>
      <c r="BV117" s="365">
        <v>3.8266</v>
      </c>
    </row>
    <row r="118" spans="2:74" ht="12" customHeight="1">
      <c r="B118" s="367">
        <v>45877</v>
      </c>
      <c r="C118" s="365">
        <v>64.5</v>
      </c>
      <c r="O118" s="368">
        <v>45877</v>
      </c>
      <c r="P118" s="369">
        <v>64.5</v>
      </c>
      <c r="Q118" s="369">
        <v>305.45</v>
      </c>
      <c r="R118" s="369">
        <v>141.28</v>
      </c>
      <c r="S118" s="369">
        <v>92.12</v>
      </c>
      <c r="T118" s="369">
        <v>41.44</v>
      </c>
      <c r="U118" s="369">
        <v>105.6</v>
      </c>
      <c r="V118" s="369">
        <v>10.09</v>
      </c>
      <c r="AF118" s="368">
        <v>45877</v>
      </c>
      <c r="AG118" s="370">
        <f t="shared" ref="AG118:AM118" si="231">(P118-AG$1256)/AG$1256</f>
        <v>0.12939940465767819</v>
      </c>
      <c r="AH118" s="370">
        <f t="shared" si="231"/>
        <v>0.47560386473429944</v>
      </c>
      <c r="AI118" s="370">
        <f t="shared" si="231"/>
        <v>0.3848265046069399</v>
      </c>
      <c r="AJ118" s="370">
        <f t="shared" si="231"/>
        <v>-5.8751404924900379E-2</v>
      </c>
      <c r="AK118" s="370">
        <f t="shared" si="231"/>
        <v>0.41302272293297676</v>
      </c>
      <c r="AL118" s="370">
        <f t="shared" si="231"/>
        <v>-0.15520000000000003</v>
      </c>
      <c r="AM118" s="370">
        <f t="shared" si="231"/>
        <v>-0.51161665053242977</v>
      </c>
      <c r="BA118" s="368">
        <v>45877</v>
      </c>
      <c r="BB118" s="369">
        <v>64.5</v>
      </c>
      <c r="BC118" s="369">
        <v>6389.45</v>
      </c>
      <c r="BD118" s="86"/>
      <c r="BE118" s="368">
        <v>45877</v>
      </c>
      <c r="BF118" s="370">
        <f t="shared" ref="BF118:BG118" si="232">(BB118-BF$1256)/BF$1256</f>
        <v>0.12939940465767819</v>
      </c>
      <c r="BG118" s="370">
        <f t="shared" si="232"/>
        <v>0.70350354727162689</v>
      </c>
      <c r="BT118" s="367">
        <v>45880</v>
      </c>
      <c r="BU118" s="365">
        <f t="shared" si="4"/>
        <v>3.8072000000000002E-2</v>
      </c>
      <c r="BV118" s="365">
        <v>3.8071999999999999</v>
      </c>
    </row>
    <row r="119" spans="2:74" ht="12" customHeight="1">
      <c r="B119" s="367">
        <v>45876</v>
      </c>
      <c r="C119" s="365">
        <v>65.069999999999993</v>
      </c>
      <c r="O119" s="368">
        <v>45876</v>
      </c>
      <c r="P119" s="369">
        <v>65.069999999999993</v>
      </c>
      <c r="Q119" s="369">
        <v>307.91000000000003</v>
      </c>
      <c r="R119" s="369">
        <v>142.56</v>
      </c>
      <c r="S119" s="369">
        <v>91.02</v>
      </c>
      <c r="T119" s="369">
        <v>42.69</v>
      </c>
      <c r="U119" s="369">
        <v>112.16</v>
      </c>
      <c r="V119" s="369">
        <v>9.9600000000000009</v>
      </c>
      <c r="AF119" s="368">
        <v>45876</v>
      </c>
      <c r="AG119" s="370">
        <f t="shared" ref="AG119:AM119" si="233">(P119-AG$1256)/AG$1256</f>
        <v>0.13938014358255987</v>
      </c>
      <c r="AH119" s="370">
        <f t="shared" si="233"/>
        <v>0.4874879227053141</v>
      </c>
      <c r="AI119" s="370">
        <f t="shared" si="233"/>
        <v>0.3973730641050775</v>
      </c>
      <c r="AJ119" s="370">
        <f t="shared" si="233"/>
        <v>-6.9990804127924883E-2</v>
      </c>
      <c r="AK119" s="370">
        <f t="shared" si="233"/>
        <v>0.45564527128399562</v>
      </c>
      <c r="AL119" s="370">
        <f t="shared" si="233"/>
        <v>-0.10272000000000003</v>
      </c>
      <c r="AM119" s="370">
        <f t="shared" si="233"/>
        <v>-0.51790900290416264</v>
      </c>
      <c r="BA119" s="368">
        <v>45876</v>
      </c>
      <c r="BB119" s="369">
        <v>65.069999999999993</v>
      </c>
      <c r="BC119" s="369">
        <v>6340</v>
      </c>
      <c r="BD119" s="86"/>
      <c r="BE119" s="368">
        <v>45876</v>
      </c>
      <c r="BF119" s="370">
        <f t="shared" ref="BF119:BG119" si="234">(BB119-BF$1256)/BF$1256</f>
        <v>0.13938014358255987</v>
      </c>
      <c r="BG119" s="370">
        <f t="shared" si="234"/>
        <v>0.69031958771132329</v>
      </c>
      <c r="BT119" s="367">
        <v>45877</v>
      </c>
      <c r="BU119" s="365">
        <f t="shared" si="4"/>
        <v>3.8450000000000005E-2</v>
      </c>
      <c r="BV119" s="365">
        <v>3.8450000000000002</v>
      </c>
    </row>
    <row r="120" spans="2:74" ht="12" customHeight="1">
      <c r="B120" s="367">
        <v>45875</v>
      </c>
      <c r="C120" s="365">
        <v>68.599999999999994</v>
      </c>
      <c r="O120" s="368">
        <v>45875</v>
      </c>
      <c r="P120" s="369">
        <v>68.599999999999994</v>
      </c>
      <c r="Q120" s="369">
        <v>307.66000000000003</v>
      </c>
      <c r="R120" s="369">
        <v>141.34</v>
      </c>
      <c r="S120" s="369">
        <v>88.99</v>
      </c>
      <c r="T120" s="369">
        <v>42.69</v>
      </c>
      <c r="U120" s="369">
        <v>112.97</v>
      </c>
      <c r="V120" s="369">
        <v>10.039999999999999</v>
      </c>
      <c r="AF120" s="368">
        <v>45875</v>
      </c>
      <c r="AG120" s="370">
        <f t="shared" ref="AG120:AM120" si="235">(P120-AG$1256)/AG$1256</f>
        <v>0.20119068464367001</v>
      </c>
      <c r="AH120" s="370">
        <f t="shared" si="235"/>
        <v>0.48628019323671512</v>
      </c>
      <c r="AI120" s="370">
        <f t="shared" si="235"/>
        <v>0.38541462458341508</v>
      </c>
      <c r="AJ120" s="370">
        <f t="shared" si="235"/>
        <v>-9.073260447532451E-2</v>
      </c>
      <c r="AK120" s="370">
        <f t="shared" si="235"/>
        <v>0.45564527128399562</v>
      </c>
      <c r="AL120" s="370">
        <f t="shared" si="235"/>
        <v>-9.6240000000000006E-2</v>
      </c>
      <c r="AM120" s="370">
        <f t="shared" si="235"/>
        <v>-0.51403678606001946</v>
      </c>
      <c r="BA120" s="368">
        <v>45875</v>
      </c>
      <c r="BB120" s="369">
        <v>68.599999999999994</v>
      </c>
      <c r="BC120" s="369">
        <v>6345.06</v>
      </c>
      <c r="BD120" s="86"/>
      <c r="BE120" s="368">
        <v>45875</v>
      </c>
      <c r="BF120" s="370">
        <f t="shared" ref="BF120:BG120" si="236">(BB120-BF$1256)/BF$1256</f>
        <v>0.20119068464367001</v>
      </c>
      <c r="BG120" s="370">
        <f t="shared" si="236"/>
        <v>0.69166864403842421</v>
      </c>
      <c r="BT120" s="367">
        <v>45876</v>
      </c>
      <c r="BU120" s="365">
        <f t="shared" si="4"/>
        <v>3.8113000000000001E-2</v>
      </c>
      <c r="BV120" s="365">
        <v>3.8113000000000001</v>
      </c>
    </row>
    <row r="121" spans="2:74" ht="12" customHeight="1">
      <c r="B121" s="367">
        <v>45874</v>
      </c>
      <c r="C121" s="365">
        <v>68.16</v>
      </c>
      <c r="O121" s="368">
        <v>45874</v>
      </c>
      <c r="P121" s="369">
        <v>68.16</v>
      </c>
      <c r="Q121" s="369">
        <v>298.77</v>
      </c>
      <c r="R121" s="369">
        <v>139.5</v>
      </c>
      <c r="S121" s="369">
        <v>90.2</v>
      </c>
      <c r="T121" s="369">
        <v>42.63</v>
      </c>
      <c r="U121" s="369">
        <v>114.09</v>
      </c>
      <c r="V121" s="369">
        <v>9.9499999999999993</v>
      </c>
      <c r="AF121" s="368">
        <v>45874</v>
      </c>
      <c r="AG121" s="370">
        <f t="shared" ref="AG121:AM121" si="237">(P121-AG$1256)/AG$1256</f>
        <v>0.19348625459639288</v>
      </c>
      <c r="AH121" s="370">
        <f t="shared" si="237"/>
        <v>0.44333333333333325</v>
      </c>
      <c r="AI121" s="370">
        <f t="shared" si="237"/>
        <v>0.36737894530484222</v>
      </c>
      <c r="AJ121" s="370">
        <f t="shared" si="237"/>
        <v>-7.8369265351997563E-2</v>
      </c>
      <c r="AK121" s="370">
        <f t="shared" si="237"/>
        <v>0.45359938896314689</v>
      </c>
      <c r="AL121" s="370">
        <f t="shared" si="237"/>
        <v>-8.7279999999999969E-2</v>
      </c>
      <c r="AM121" s="370">
        <f t="shared" si="237"/>
        <v>-0.51839303000968062</v>
      </c>
      <c r="BA121" s="368">
        <v>45874</v>
      </c>
      <c r="BB121" s="369">
        <v>68.16</v>
      </c>
      <c r="BC121" s="369">
        <v>6299.19</v>
      </c>
      <c r="BD121" s="86"/>
      <c r="BE121" s="368">
        <v>45874</v>
      </c>
      <c r="BF121" s="370">
        <f t="shared" ref="BF121:BG121" si="238">(BB121-BF$1256)/BF$1256</f>
        <v>0.19348625459639288</v>
      </c>
      <c r="BG121" s="370">
        <f t="shared" si="238"/>
        <v>0.67943915516014031</v>
      </c>
      <c r="BT121" s="367">
        <v>45875</v>
      </c>
      <c r="BU121" s="365">
        <f t="shared" si="4"/>
        <v>3.6152000000000004E-2</v>
      </c>
      <c r="BV121" s="365">
        <v>3.6152000000000002</v>
      </c>
    </row>
    <row r="122" spans="2:74" ht="12" customHeight="1">
      <c r="B122" s="367">
        <v>45873</v>
      </c>
      <c r="C122" s="365">
        <v>69.150000000000006</v>
      </c>
      <c r="O122" s="368">
        <v>45873</v>
      </c>
      <c r="P122" s="369">
        <v>69.150000000000006</v>
      </c>
      <c r="Q122" s="369">
        <v>304.23</v>
      </c>
      <c r="R122" s="369">
        <v>147</v>
      </c>
      <c r="S122" s="369">
        <v>89.78</v>
      </c>
      <c r="T122" s="369">
        <v>42.88</v>
      </c>
      <c r="U122" s="369">
        <v>115.47</v>
      </c>
      <c r="V122" s="369">
        <v>9.82</v>
      </c>
      <c r="AF122" s="368">
        <v>45873</v>
      </c>
      <c r="AG122" s="370">
        <f t="shared" ref="AG122:AM122" si="239">(P122-AG$1256)/AG$1256</f>
        <v>0.21082122220276669</v>
      </c>
      <c r="AH122" s="370">
        <f t="shared" si="239"/>
        <v>0.46971014492753632</v>
      </c>
      <c r="AI122" s="370">
        <f t="shared" si="239"/>
        <v>0.44089394236424234</v>
      </c>
      <c r="AJ122" s="370">
        <f t="shared" si="239"/>
        <v>-8.266067232042508E-2</v>
      </c>
      <c r="AK122" s="370">
        <f t="shared" si="239"/>
        <v>0.46212389863335063</v>
      </c>
      <c r="AL122" s="370">
        <f t="shared" si="239"/>
        <v>-7.6240000000000002E-2</v>
      </c>
      <c r="AM122" s="370">
        <f t="shared" si="239"/>
        <v>-0.52468538238141338</v>
      </c>
      <c r="BA122" s="368">
        <v>45873</v>
      </c>
      <c r="BB122" s="369">
        <v>69.150000000000006</v>
      </c>
      <c r="BC122" s="369">
        <v>6329.94</v>
      </c>
      <c r="BD122" s="86"/>
      <c r="BE122" s="368">
        <v>45873</v>
      </c>
      <c r="BF122" s="370">
        <f t="shared" ref="BF122:BG122" si="240">(BB122-BF$1256)/BF$1256</f>
        <v>0.21082122220276669</v>
      </c>
      <c r="BG122" s="370">
        <f t="shared" si="240"/>
        <v>0.68763747177246259</v>
      </c>
      <c r="BT122" s="367">
        <v>45874</v>
      </c>
      <c r="BU122" s="365">
        <f t="shared" si="4"/>
        <v>3.6385000000000001E-2</v>
      </c>
      <c r="BV122" s="365">
        <v>3.6385000000000001</v>
      </c>
    </row>
    <row r="123" spans="2:74" ht="12" customHeight="1">
      <c r="B123" s="367">
        <v>45870</v>
      </c>
      <c r="C123" s="365">
        <v>68.02</v>
      </c>
      <c r="O123" s="368">
        <v>45870</v>
      </c>
      <c r="P123" s="369">
        <v>68.02</v>
      </c>
      <c r="Q123" s="369">
        <v>302.89</v>
      </c>
      <c r="R123" s="369">
        <v>145.36000000000001</v>
      </c>
      <c r="S123" s="369">
        <v>86.86</v>
      </c>
      <c r="T123" s="369">
        <v>42.52</v>
      </c>
      <c r="U123" s="369">
        <v>111.84</v>
      </c>
      <c r="V123" s="369">
        <v>9.9600000000000009</v>
      </c>
      <c r="AF123" s="368">
        <v>45870</v>
      </c>
      <c r="AG123" s="370">
        <f t="shared" ref="AG123:AM123" si="241">(P123-AG$1256)/AG$1256</f>
        <v>0.19103484503589557</v>
      </c>
      <c r="AH123" s="370">
        <f t="shared" si="241"/>
        <v>0.46323671497584534</v>
      </c>
      <c r="AI123" s="370">
        <f t="shared" si="241"/>
        <v>0.42481866300725368</v>
      </c>
      <c r="AJ123" s="370">
        <f t="shared" si="241"/>
        <v>-0.11249616838663538</v>
      </c>
      <c r="AK123" s="370">
        <f t="shared" si="241"/>
        <v>0.44984860470825722</v>
      </c>
      <c r="AL123" s="370">
        <f t="shared" si="241"/>
        <v>-0.10527999999999997</v>
      </c>
      <c r="AM123" s="370">
        <f t="shared" si="241"/>
        <v>-0.51790900290416264</v>
      </c>
      <c r="BA123" s="368">
        <v>45870</v>
      </c>
      <c r="BB123" s="369">
        <v>68.02</v>
      </c>
      <c r="BC123" s="369">
        <v>6238.01</v>
      </c>
      <c r="BD123" s="86"/>
      <c r="BE123" s="368">
        <v>45870</v>
      </c>
      <c r="BF123" s="370">
        <f t="shared" ref="BF123:BG123" si="242">(BB123-BF$1256)/BF$1256</f>
        <v>0.19103484503589557</v>
      </c>
      <c r="BG123" s="370">
        <f t="shared" si="242"/>
        <v>0.66312783775064865</v>
      </c>
      <c r="BT123" s="367">
        <v>45873</v>
      </c>
      <c r="BU123" s="365">
        <f t="shared" si="4"/>
        <v>3.5864E-2</v>
      </c>
      <c r="BV123" s="365">
        <v>3.5863999999999998</v>
      </c>
    </row>
    <row r="124" spans="2:74" ht="12" customHeight="1">
      <c r="B124" s="367">
        <v>45869</v>
      </c>
      <c r="C124" s="365">
        <v>67.86</v>
      </c>
      <c r="O124" s="368">
        <v>45869</v>
      </c>
      <c r="P124" s="369">
        <v>67.86</v>
      </c>
      <c r="Q124" s="369">
        <v>300.07</v>
      </c>
      <c r="R124" s="369">
        <v>144.15</v>
      </c>
      <c r="S124" s="369">
        <v>89.16</v>
      </c>
      <c r="T124" s="369">
        <v>42.88</v>
      </c>
      <c r="U124" s="369">
        <v>120.34</v>
      </c>
      <c r="V124" s="369">
        <v>9.85</v>
      </c>
      <c r="AF124" s="368">
        <v>45869</v>
      </c>
      <c r="AG124" s="370">
        <f t="shared" ref="AG124:AM124" si="243">(P124-AG$1256)/AG$1256</f>
        <v>0.18823323410961304</v>
      </c>
      <c r="AH124" s="370">
        <f t="shared" si="243"/>
        <v>0.44961352657004827</v>
      </c>
      <c r="AI124" s="370">
        <f t="shared" si="243"/>
        <v>0.41295824348167037</v>
      </c>
      <c r="AJ124" s="370">
        <f t="shared" si="243"/>
        <v>-8.8995606416675255E-2</v>
      </c>
      <c r="AK124" s="370">
        <f t="shared" si="243"/>
        <v>0.46212389863335063</v>
      </c>
      <c r="AL124" s="370">
        <f t="shared" si="243"/>
        <v>-3.7279999999999973E-2</v>
      </c>
      <c r="AM124" s="370">
        <f t="shared" si="243"/>
        <v>-0.52323330106485966</v>
      </c>
      <c r="BA124" s="368">
        <v>45869</v>
      </c>
      <c r="BB124" s="369">
        <v>67.86</v>
      </c>
      <c r="BC124" s="369">
        <v>6339.39</v>
      </c>
      <c r="BD124" s="86"/>
      <c r="BE124" s="368">
        <v>45869</v>
      </c>
      <c r="BF124" s="370">
        <f t="shared" ref="BF124:BG124" si="244">(BB124-BF$1256)/BF$1256</f>
        <v>0.18823323410961304</v>
      </c>
      <c r="BG124" s="370">
        <f t="shared" si="244"/>
        <v>0.69015695443868863</v>
      </c>
      <c r="BT124" s="367">
        <v>45870</v>
      </c>
      <c r="BU124" s="365">
        <f t="shared" si="4"/>
        <v>3.6459999999999999E-2</v>
      </c>
      <c r="BV124" s="365">
        <v>3.6459999999999999</v>
      </c>
    </row>
    <row r="125" spans="2:74" ht="12" customHeight="1">
      <c r="B125" s="367">
        <v>45868</v>
      </c>
      <c r="C125" s="365">
        <v>68.709999999999994</v>
      </c>
      <c r="O125" s="368">
        <v>45868</v>
      </c>
      <c r="P125" s="369">
        <v>68.709999999999994</v>
      </c>
      <c r="Q125" s="369">
        <v>303.61</v>
      </c>
      <c r="R125" s="369">
        <v>146.99</v>
      </c>
      <c r="S125" s="369">
        <v>92.76</v>
      </c>
      <c r="T125" s="369">
        <v>43.76</v>
      </c>
      <c r="U125" s="369">
        <v>140.91</v>
      </c>
      <c r="V125" s="369">
        <v>10.1</v>
      </c>
      <c r="AF125" s="368">
        <v>45868</v>
      </c>
      <c r="AG125" s="370">
        <f t="shared" ref="AG125:AM125" si="245">(P125-AG$1256)/AG$1256</f>
        <v>0.20311679215548931</v>
      </c>
      <c r="AH125" s="370">
        <f t="shared" si="245"/>
        <v>0.46671497584541072</v>
      </c>
      <c r="AI125" s="370">
        <f t="shared" si="245"/>
        <v>0.44079592236816323</v>
      </c>
      <c r="AJ125" s="370">
        <f t="shared" si="245"/>
        <v>-5.2212118115867977E-2</v>
      </c>
      <c r="AK125" s="370">
        <f t="shared" si="245"/>
        <v>0.49213017267246773</v>
      </c>
      <c r="AL125" s="370">
        <f t="shared" si="245"/>
        <v>0.12727999999999998</v>
      </c>
      <c r="AM125" s="370">
        <f t="shared" si="245"/>
        <v>-0.5111326234269119</v>
      </c>
      <c r="BA125" s="368">
        <v>45868</v>
      </c>
      <c r="BB125" s="369">
        <v>68.709999999999994</v>
      </c>
      <c r="BC125" s="369">
        <v>6362.9</v>
      </c>
      <c r="BD125" s="86"/>
      <c r="BE125" s="368">
        <v>45868</v>
      </c>
      <c r="BF125" s="370">
        <f t="shared" ref="BF125:BG125" si="246">(BB125-BF$1256)/BF$1256</f>
        <v>0.20311679215548931</v>
      </c>
      <c r="BG125" s="370">
        <f t="shared" si="246"/>
        <v>0.6964250007331827</v>
      </c>
      <c r="BT125" s="367">
        <v>45869</v>
      </c>
      <c r="BU125" s="365">
        <f t="shared" si="4"/>
        <v>3.6545999999999995E-2</v>
      </c>
      <c r="BV125" s="365">
        <v>3.6545999999999998</v>
      </c>
    </row>
    <row r="126" spans="2:74" ht="12" customHeight="1">
      <c r="B126" s="367">
        <v>45867</v>
      </c>
      <c r="C126" s="365">
        <v>68.819999999999993</v>
      </c>
      <c r="O126" s="368">
        <v>45867</v>
      </c>
      <c r="P126" s="369">
        <v>68.819999999999993</v>
      </c>
      <c r="Q126" s="369">
        <v>302.67</v>
      </c>
      <c r="R126" s="369">
        <v>145.18</v>
      </c>
      <c r="S126" s="369">
        <v>92.96</v>
      </c>
      <c r="T126" s="369">
        <v>44.38</v>
      </c>
      <c r="U126" s="369">
        <v>137.12</v>
      </c>
      <c r="V126" s="369">
        <v>10.18</v>
      </c>
      <c r="AF126" s="368">
        <v>45867</v>
      </c>
      <c r="AG126" s="370">
        <f t="shared" ref="AG126:AM126" si="247">(P126-AG$1256)/AG$1256</f>
        <v>0.2050428996673086</v>
      </c>
      <c r="AH126" s="370">
        <f t="shared" si="247"/>
        <v>0.46217391304347832</v>
      </c>
      <c r="AI126" s="370">
        <f t="shared" si="247"/>
        <v>0.42305430307782799</v>
      </c>
      <c r="AJ126" s="370">
        <f t="shared" si="247"/>
        <v>-5.0168590988045478E-2</v>
      </c>
      <c r="AK126" s="370">
        <f t="shared" si="247"/>
        <v>0.51327095665457323</v>
      </c>
      <c r="AL126" s="370">
        <f t="shared" si="247"/>
        <v>9.6960000000000032E-2</v>
      </c>
      <c r="AM126" s="370">
        <f t="shared" si="247"/>
        <v>-0.50726040658276861</v>
      </c>
      <c r="BA126" s="368">
        <v>45867</v>
      </c>
      <c r="BB126" s="369">
        <v>68.819999999999993</v>
      </c>
      <c r="BC126" s="369">
        <v>6370.86</v>
      </c>
      <c r="BD126" s="86"/>
      <c r="BE126" s="368">
        <v>45867</v>
      </c>
      <c r="BF126" s="370">
        <f t="shared" ref="BF126:BG126" si="248">(BB126-BF$1256)/BF$1256</f>
        <v>0.2050428996673086</v>
      </c>
      <c r="BG126" s="370">
        <f t="shared" si="248"/>
        <v>0.69854723163510413</v>
      </c>
      <c r="BT126" s="367">
        <v>45868</v>
      </c>
      <c r="BU126" s="365">
        <f t="shared" si="4"/>
        <v>3.6094000000000001E-2</v>
      </c>
      <c r="BV126" s="365">
        <v>3.6093999999999999</v>
      </c>
    </row>
    <row r="127" spans="2:74" ht="12" customHeight="1">
      <c r="B127" s="367">
        <v>45866</v>
      </c>
      <c r="C127" s="365">
        <v>69.05</v>
      </c>
      <c r="O127" s="368">
        <v>45866</v>
      </c>
      <c r="P127" s="369">
        <v>69.05</v>
      </c>
      <c r="Q127" s="369">
        <v>299.22000000000003</v>
      </c>
      <c r="R127" s="369">
        <v>144.29</v>
      </c>
      <c r="S127" s="369">
        <v>93.67</v>
      </c>
      <c r="T127" s="369">
        <v>44.86</v>
      </c>
      <c r="U127" s="369">
        <v>138.18</v>
      </c>
      <c r="V127" s="369">
        <v>10.36</v>
      </c>
      <c r="AF127" s="368">
        <v>45866</v>
      </c>
      <c r="AG127" s="370">
        <f t="shared" ref="AG127:AM127" si="249">(P127-AG$1256)/AG$1256</f>
        <v>0.20907021537383991</v>
      </c>
      <c r="AH127" s="370">
        <f t="shared" si="249"/>
        <v>0.44550724637681172</v>
      </c>
      <c r="AI127" s="370">
        <f t="shared" si="249"/>
        <v>0.41433052342677906</v>
      </c>
      <c r="AJ127" s="370">
        <f t="shared" si="249"/>
        <v>-4.2914069684275087E-2</v>
      </c>
      <c r="AK127" s="370">
        <f t="shared" si="249"/>
        <v>0.52963801522136433</v>
      </c>
      <c r="AL127" s="370">
        <f t="shared" si="249"/>
        <v>0.10544000000000006</v>
      </c>
      <c r="AM127" s="370">
        <f t="shared" si="249"/>
        <v>-0.49854791868344628</v>
      </c>
      <c r="BA127" s="368">
        <v>45866</v>
      </c>
      <c r="BB127" s="369">
        <v>69.05</v>
      </c>
      <c r="BC127" s="369">
        <v>6389.77</v>
      </c>
      <c r="BD127" s="86"/>
      <c r="BE127" s="368">
        <v>45866</v>
      </c>
      <c r="BF127" s="370">
        <f t="shared" ref="BF127:BG127" si="250">(BB127-BF$1256)/BF$1256</f>
        <v>0.20907021537383991</v>
      </c>
      <c r="BG127" s="370">
        <f t="shared" si="250"/>
        <v>0.70358886308677959</v>
      </c>
      <c r="BT127" s="367">
        <v>45867</v>
      </c>
      <c r="BU127" s="365">
        <f t="shared" si="4"/>
        <v>3.6035999999999999E-2</v>
      </c>
      <c r="BV127" s="365">
        <v>3.6036000000000001</v>
      </c>
    </row>
    <row r="128" spans="2:74" ht="12" customHeight="1">
      <c r="B128" s="367">
        <v>45863</v>
      </c>
      <c r="C128" s="365">
        <v>69.56</v>
      </c>
      <c r="O128" s="368">
        <v>45863</v>
      </c>
      <c r="P128" s="369">
        <v>69.56</v>
      </c>
      <c r="Q128" s="369">
        <v>298.47000000000003</v>
      </c>
      <c r="R128" s="369">
        <v>146.69999999999999</v>
      </c>
      <c r="S128" s="369">
        <v>94.42</v>
      </c>
      <c r="T128" s="369">
        <v>46.76</v>
      </c>
      <c r="U128" s="369">
        <v>137.38999999999999</v>
      </c>
      <c r="V128" s="369">
        <v>10.76</v>
      </c>
      <c r="AF128" s="368">
        <v>45863</v>
      </c>
      <c r="AG128" s="370">
        <f t="shared" ref="AG128:AM128" si="251">(P128-AG$1256)/AG$1256</f>
        <v>0.21800035020136585</v>
      </c>
      <c r="AH128" s="370">
        <f t="shared" si="251"/>
        <v>0.4418840579710146</v>
      </c>
      <c r="AI128" s="370">
        <f t="shared" si="251"/>
        <v>0.43795334248186624</v>
      </c>
      <c r="AJ128" s="370">
        <f t="shared" si="251"/>
        <v>-3.5250842954940256E-2</v>
      </c>
      <c r="AK128" s="370">
        <f t="shared" si="251"/>
        <v>0.59442428871491293</v>
      </c>
      <c r="AL128" s="370">
        <f t="shared" si="251"/>
        <v>9.9119999999999889E-2</v>
      </c>
      <c r="AM128" s="370">
        <f t="shared" si="251"/>
        <v>-0.47918683446272992</v>
      </c>
      <c r="BA128" s="368">
        <v>45863</v>
      </c>
      <c r="BB128" s="369">
        <v>69.56</v>
      </c>
      <c r="BC128" s="369">
        <v>6388.64</v>
      </c>
      <c r="BD128" s="86"/>
      <c r="BE128" s="368">
        <v>45863</v>
      </c>
      <c r="BF128" s="370">
        <f t="shared" ref="BF128:BG128" si="252">(BB128-BF$1256)/BF$1256</f>
        <v>0.21800035020136585</v>
      </c>
      <c r="BG128" s="370">
        <f t="shared" si="252"/>
        <v>0.70328759161452192</v>
      </c>
      <c r="BT128" s="367">
        <v>45866</v>
      </c>
      <c r="BU128" s="365">
        <f t="shared" si="4"/>
        <v>3.5916000000000003E-2</v>
      </c>
      <c r="BV128" s="365">
        <v>3.5916000000000001</v>
      </c>
    </row>
    <row r="129" spans="2:74" ht="12" customHeight="1">
      <c r="B129" s="367">
        <v>45862</v>
      </c>
      <c r="C129" s="365">
        <v>70.02</v>
      </c>
      <c r="O129" s="368">
        <v>45862</v>
      </c>
      <c r="P129" s="369">
        <v>70.02</v>
      </c>
      <c r="Q129" s="369">
        <v>294.48</v>
      </c>
      <c r="R129" s="369">
        <v>145.83000000000001</v>
      </c>
      <c r="S129" s="369">
        <v>93.7</v>
      </c>
      <c r="T129" s="369">
        <v>45.74</v>
      </c>
      <c r="U129" s="369">
        <v>133.72</v>
      </c>
      <c r="V129" s="369">
        <v>10.67</v>
      </c>
      <c r="AF129" s="368">
        <v>45862</v>
      </c>
      <c r="AG129" s="370">
        <f t="shared" ref="AG129:AM129" si="253">(P129-AG$1256)/AG$1256</f>
        <v>0.22605498161442825</v>
      </c>
      <c r="AH129" s="370">
        <f t="shared" si="253"/>
        <v>0.42260869565217402</v>
      </c>
      <c r="AI129" s="370">
        <f t="shared" si="253"/>
        <v>0.42942560282297604</v>
      </c>
      <c r="AJ129" s="370">
        <f t="shared" si="253"/>
        <v>-4.2607540615101684E-2</v>
      </c>
      <c r="AK129" s="370">
        <f t="shared" si="253"/>
        <v>0.55964428926048171</v>
      </c>
      <c r="AL129" s="370">
        <f t="shared" si="253"/>
        <v>6.9759999999999989E-2</v>
      </c>
      <c r="AM129" s="370">
        <f t="shared" si="253"/>
        <v>-0.48354307841239108</v>
      </c>
      <c r="BA129" s="368">
        <v>45862</v>
      </c>
      <c r="BB129" s="369">
        <v>70.02</v>
      </c>
      <c r="BC129" s="369">
        <v>6363.35</v>
      </c>
      <c r="BD129" s="86"/>
      <c r="BE129" s="368">
        <v>45862</v>
      </c>
      <c r="BF129" s="370">
        <f t="shared" ref="BF129:BG129" si="254">(BB129-BF$1256)/BF$1256</f>
        <v>0.22605498161442825</v>
      </c>
      <c r="BG129" s="370">
        <f t="shared" si="254"/>
        <v>0.69654497609824129</v>
      </c>
      <c r="BT129" s="367">
        <v>45863</v>
      </c>
      <c r="BU129" s="365">
        <f t="shared" si="4"/>
        <v>3.5653000000000004E-2</v>
      </c>
      <c r="BV129" s="365">
        <v>3.5653000000000001</v>
      </c>
    </row>
    <row r="130" spans="2:74" ht="12" customHeight="1">
      <c r="B130" s="367">
        <v>45861</v>
      </c>
      <c r="C130" s="365">
        <v>71.14</v>
      </c>
      <c r="O130" s="368">
        <v>45861</v>
      </c>
      <c r="P130" s="369">
        <v>71.14</v>
      </c>
      <c r="Q130" s="369">
        <v>298.12</v>
      </c>
      <c r="R130" s="369">
        <v>147.79</v>
      </c>
      <c r="S130" s="369">
        <v>95.92</v>
      </c>
      <c r="T130" s="369">
        <v>52.78</v>
      </c>
      <c r="U130" s="369">
        <v>137.77000000000001</v>
      </c>
      <c r="V130" s="369">
        <v>11.32</v>
      </c>
      <c r="AF130" s="368">
        <v>45861</v>
      </c>
      <c r="AG130" s="370">
        <f t="shared" ref="AG130:AM130" si="255">(P130-AG$1256)/AG$1256</f>
        <v>0.24566625809840661</v>
      </c>
      <c r="AH130" s="370">
        <f t="shared" si="255"/>
        <v>0.44019323671497584</v>
      </c>
      <c r="AI130" s="370">
        <f t="shared" si="255"/>
        <v>0.44863752205449908</v>
      </c>
      <c r="AJ130" s="370">
        <f t="shared" si="255"/>
        <v>-1.9924389496270591E-2</v>
      </c>
      <c r="AK130" s="370">
        <f t="shared" si="255"/>
        <v>0.79969448157341982</v>
      </c>
      <c r="AL130" s="370">
        <f t="shared" si="255"/>
        <v>0.10216000000000008</v>
      </c>
      <c r="AM130" s="370">
        <f t="shared" si="255"/>
        <v>-0.45208131655372702</v>
      </c>
      <c r="BA130" s="368">
        <v>45861</v>
      </c>
      <c r="BB130" s="369">
        <v>71.14</v>
      </c>
      <c r="BC130" s="369">
        <v>6358.91</v>
      </c>
      <c r="BD130" s="86"/>
      <c r="BE130" s="368">
        <v>45861</v>
      </c>
      <c r="BF130" s="370">
        <f t="shared" ref="BF130:BG130" si="256">(BB130-BF$1256)/BF$1256</f>
        <v>0.24566625809840661</v>
      </c>
      <c r="BG130" s="370">
        <f t="shared" si="256"/>
        <v>0.69536121916299853</v>
      </c>
      <c r="BT130" s="367">
        <v>45862</v>
      </c>
      <c r="BU130" s="365">
        <f t="shared" si="4"/>
        <v>3.5417999999999998E-2</v>
      </c>
      <c r="BV130" s="365">
        <v>3.5417999999999998</v>
      </c>
    </row>
    <row r="131" spans="2:74" ht="12" customHeight="1">
      <c r="B131" s="367">
        <v>45860</v>
      </c>
      <c r="C131" s="365">
        <v>71.34</v>
      </c>
      <c r="O131" s="368">
        <v>45860</v>
      </c>
      <c r="P131" s="369">
        <v>71.34</v>
      </c>
      <c r="Q131" s="369">
        <v>299.17</v>
      </c>
      <c r="R131" s="369">
        <v>148.53</v>
      </c>
      <c r="S131" s="369">
        <v>96.94</v>
      </c>
      <c r="T131" s="369">
        <v>52.38</v>
      </c>
      <c r="U131" s="369">
        <v>134.51</v>
      </c>
      <c r="V131" s="369">
        <v>10.84</v>
      </c>
      <c r="AF131" s="368">
        <v>45860</v>
      </c>
      <c r="AG131" s="370">
        <f t="shared" ref="AG131:AM131" si="257">(P131-AG$1256)/AG$1256</f>
        <v>0.24916827175625991</v>
      </c>
      <c r="AH131" s="370">
        <f t="shared" si="257"/>
        <v>0.44526570048309189</v>
      </c>
      <c r="AI131" s="370">
        <f t="shared" si="257"/>
        <v>0.45589100176435998</v>
      </c>
      <c r="AJ131" s="370">
        <f t="shared" si="257"/>
        <v>-9.5024011443752606E-3</v>
      </c>
      <c r="AK131" s="370">
        <f t="shared" si="257"/>
        <v>0.78605526610109389</v>
      </c>
      <c r="AL131" s="370">
        <f t="shared" si="257"/>
        <v>7.6079999999999925E-2</v>
      </c>
      <c r="AM131" s="370">
        <f t="shared" si="257"/>
        <v>-0.47531461761858668</v>
      </c>
      <c r="BA131" s="368">
        <v>45860</v>
      </c>
      <c r="BB131" s="369">
        <v>71.34</v>
      </c>
      <c r="BC131" s="369">
        <v>6309.62</v>
      </c>
      <c r="BD131" s="86"/>
      <c r="BE131" s="368">
        <v>45860</v>
      </c>
      <c r="BF131" s="370">
        <f t="shared" ref="BF131:BG131" si="258">(BB131-BF$1256)/BF$1256</f>
        <v>0.24916827175625991</v>
      </c>
      <c r="BG131" s="370">
        <f t="shared" si="258"/>
        <v>0.68221991751027122</v>
      </c>
      <c r="BT131" s="367">
        <v>45861</v>
      </c>
      <c r="BU131" s="365">
        <f t="shared" si="4"/>
        <v>3.4861000000000003E-2</v>
      </c>
      <c r="BV131" s="365">
        <v>3.4861</v>
      </c>
    </row>
    <row r="132" spans="2:74" ht="12" customHeight="1">
      <c r="B132" s="367">
        <v>45859</v>
      </c>
      <c r="C132" s="365">
        <v>68.900000000000006</v>
      </c>
      <c r="O132" s="368">
        <v>45859</v>
      </c>
      <c r="P132" s="369">
        <v>68.900000000000006</v>
      </c>
      <c r="Q132" s="369">
        <v>295.74</v>
      </c>
      <c r="R132" s="369">
        <v>145.51</v>
      </c>
      <c r="S132" s="369">
        <v>92.66</v>
      </c>
      <c r="T132" s="369">
        <v>52.46</v>
      </c>
      <c r="U132" s="369">
        <v>134.4</v>
      </c>
      <c r="V132" s="369">
        <v>10.32</v>
      </c>
      <c r="AF132" s="368">
        <v>45859</v>
      </c>
      <c r="AG132" s="370">
        <f t="shared" ref="AG132:AM132" si="259">(P132-AG$1256)/AG$1256</f>
        <v>0.20644370513045013</v>
      </c>
      <c r="AH132" s="370">
        <f t="shared" si="259"/>
        <v>0.42869565217391309</v>
      </c>
      <c r="AI132" s="370">
        <f t="shared" si="259"/>
        <v>0.42628896294844143</v>
      </c>
      <c r="AJ132" s="370">
        <f t="shared" si="259"/>
        <v>-5.3233881679779375E-2</v>
      </c>
      <c r="AK132" s="370">
        <f t="shared" si="259"/>
        <v>0.78878310919555905</v>
      </c>
      <c r="AL132" s="370">
        <f t="shared" si="259"/>
        <v>7.5200000000000045E-2</v>
      </c>
      <c r="AM132" s="370">
        <f t="shared" si="259"/>
        <v>-0.50048402710551787</v>
      </c>
      <c r="BA132" s="368">
        <v>45859</v>
      </c>
      <c r="BB132" s="369">
        <v>68.900000000000006</v>
      </c>
      <c r="BC132" s="369">
        <v>6305.6</v>
      </c>
      <c r="BD132" s="86"/>
      <c r="BE132" s="368">
        <v>45859</v>
      </c>
      <c r="BF132" s="370">
        <f t="shared" ref="BF132:BG132" si="260">(BB132-BF$1256)/BF$1256</f>
        <v>0.20644370513045013</v>
      </c>
      <c r="BG132" s="370">
        <f t="shared" si="260"/>
        <v>0.68114813758241655</v>
      </c>
      <c r="BT132" s="367">
        <v>45860</v>
      </c>
      <c r="BU132" s="365">
        <f t="shared" si="4"/>
        <v>3.4763000000000002E-2</v>
      </c>
      <c r="BV132" s="365">
        <v>3.4763000000000002</v>
      </c>
    </row>
    <row r="133" spans="2:74" ht="12" customHeight="1">
      <c r="B133" s="367">
        <v>45856</v>
      </c>
      <c r="C133" s="365">
        <v>69.14</v>
      </c>
      <c r="O133" s="368">
        <v>45856</v>
      </c>
      <c r="P133" s="369">
        <v>69.14</v>
      </c>
      <c r="Q133" s="369">
        <v>297.07</v>
      </c>
      <c r="R133" s="369">
        <v>148.96</v>
      </c>
      <c r="S133" s="369">
        <v>93.8</v>
      </c>
      <c r="T133" s="369">
        <v>53.93</v>
      </c>
      <c r="U133" s="369">
        <v>134.86000000000001</v>
      </c>
      <c r="V133" s="369">
        <v>10.47</v>
      </c>
      <c r="AF133" s="368">
        <v>45856</v>
      </c>
      <c r="AG133" s="370">
        <f t="shared" ref="AG133:AM133" si="261">(P133-AG$1256)/AG$1256</f>
        <v>0.21064612151987394</v>
      </c>
      <c r="AH133" s="370">
        <f t="shared" si="261"/>
        <v>0.43512077294685986</v>
      </c>
      <c r="AI133" s="370">
        <f t="shared" si="261"/>
        <v>0.46010586159576566</v>
      </c>
      <c r="AJ133" s="370">
        <f t="shared" si="261"/>
        <v>-4.1585777051190431E-2</v>
      </c>
      <c r="AK133" s="370">
        <f t="shared" si="261"/>
        <v>0.83890722605635715</v>
      </c>
      <c r="AL133" s="370">
        <f t="shared" si="261"/>
        <v>7.8880000000000103E-2</v>
      </c>
      <c r="AM133" s="370">
        <f t="shared" si="261"/>
        <v>-0.49322362052274926</v>
      </c>
      <c r="BA133" s="368">
        <v>45856</v>
      </c>
      <c r="BB133" s="369">
        <v>69.14</v>
      </c>
      <c r="BC133" s="369">
        <v>6296.79</v>
      </c>
      <c r="BD133" s="86"/>
      <c r="BE133" s="368">
        <v>45856</v>
      </c>
      <c r="BF133" s="370">
        <f t="shared" ref="BF133:BG133" si="262">(BB133-BF$1256)/BF$1256</f>
        <v>0.21064612151987394</v>
      </c>
      <c r="BG133" s="370">
        <f t="shared" si="262"/>
        <v>0.67879928654649579</v>
      </c>
      <c r="BT133" s="367">
        <v>45859</v>
      </c>
      <c r="BU133" s="365">
        <f t="shared" si="4"/>
        <v>3.5993999999999998E-2</v>
      </c>
      <c r="BV133" s="365">
        <v>3.5994000000000002</v>
      </c>
    </row>
    <row r="134" spans="2:74" ht="12" customHeight="1">
      <c r="B134" s="367">
        <v>45855</v>
      </c>
      <c r="C134" s="365">
        <v>69.569999999999993</v>
      </c>
      <c r="O134" s="368">
        <v>45855</v>
      </c>
      <c r="P134" s="369">
        <v>69.569999999999993</v>
      </c>
      <c r="Q134" s="369">
        <v>300.37</v>
      </c>
      <c r="R134" s="369">
        <v>148.08000000000001</v>
      </c>
      <c r="S134" s="369">
        <v>93.19</v>
      </c>
      <c r="T134" s="369">
        <v>53.54</v>
      </c>
      <c r="U134" s="369">
        <v>134.93</v>
      </c>
      <c r="V134" s="369">
        <v>10.57</v>
      </c>
      <c r="AF134" s="368">
        <v>45855</v>
      </c>
      <c r="AG134" s="370">
        <f t="shared" ref="AG134:AM134" si="263">(P134-AG$1256)/AG$1256</f>
        <v>0.21817545088425835</v>
      </c>
      <c r="AH134" s="370">
        <f t="shared" si="263"/>
        <v>0.4510628019323672</v>
      </c>
      <c r="AI134" s="370">
        <f t="shared" si="263"/>
        <v>0.45148010194079607</v>
      </c>
      <c r="AJ134" s="370">
        <f t="shared" si="263"/>
        <v>-4.7818534791049416E-2</v>
      </c>
      <c r="AK134" s="370">
        <f t="shared" si="263"/>
        <v>0.82560899097083928</v>
      </c>
      <c r="AL134" s="370">
        <f t="shared" si="263"/>
        <v>7.9440000000000052E-2</v>
      </c>
      <c r="AM134" s="370">
        <f t="shared" si="263"/>
        <v>-0.48838334946757017</v>
      </c>
      <c r="BA134" s="368">
        <v>45855</v>
      </c>
      <c r="BB134" s="369">
        <v>69.569999999999993</v>
      </c>
      <c r="BC134" s="369">
        <v>6297.36</v>
      </c>
      <c r="BD134" s="86"/>
      <c r="BE134" s="368">
        <v>45855</v>
      </c>
      <c r="BF134" s="370">
        <f t="shared" ref="BF134:BG134" si="264">(BB134-BF$1256)/BF$1256</f>
        <v>0.21817545088425835</v>
      </c>
      <c r="BG134" s="370">
        <f t="shared" si="264"/>
        <v>0.67895125534223633</v>
      </c>
      <c r="BT134" s="367">
        <v>45856</v>
      </c>
      <c r="BU134" s="365">
        <f t="shared" si="4"/>
        <v>3.5868999999999998E-2</v>
      </c>
      <c r="BV134" s="365">
        <v>3.5869</v>
      </c>
    </row>
    <row r="135" spans="2:74" ht="12" customHeight="1">
      <c r="B135" s="367">
        <v>45854</v>
      </c>
      <c r="C135" s="365">
        <v>67.959999999999994</v>
      </c>
      <c r="O135" s="368">
        <v>45854</v>
      </c>
      <c r="P135" s="369">
        <v>67.959999999999994</v>
      </c>
      <c r="Q135" s="369">
        <v>298.89999999999998</v>
      </c>
      <c r="R135" s="369">
        <v>146.13999999999999</v>
      </c>
      <c r="S135" s="369">
        <v>92.51</v>
      </c>
      <c r="T135" s="369">
        <v>53.38</v>
      </c>
      <c r="U135" s="369">
        <v>136.88</v>
      </c>
      <c r="V135" s="369">
        <v>10.45</v>
      </c>
      <c r="AF135" s="368">
        <v>45854</v>
      </c>
      <c r="AG135" s="370">
        <f t="shared" ref="AG135:AM135" si="265">(P135-AG$1256)/AG$1256</f>
        <v>0.18998424093853955</v>
      </c>
      <c r="AH135" s="370">
        <f t="shared" si="265"/>
        <v>0.4439613526570047</v>
      </c>
      <c r="AI135" s="370">
        <f t="shared" si="265"/>
        <v>0.43246422270143103</v>
      </c>
      <c r="AJ135" s="370">
        <f t="shared" si="265"/>
        <v>-5.4766527025646258E-2</v>
      </c>
      <c r="AK135" s="370">
        <f t="shared" si="265"/>
        <v>0.82015330478190895</v>
      </c>
      <c r="AL135" s="370">
        <f t="shared" si="265"/>
        <v>9.5039999999999958E-2</v>
      </c>
      <c r="AM135" s="370">
        <f t="shared" si="265"/>
        <v>-0.49419167473378511</v>
      </c>
      <c r="BA135" s="368">
        <v>45854</v>
      </c>
      <c r="BB135" s="369">
        <v>67.959999999999994</v>
      </c>
      <c r="BC135" s="369">
        <v>6263.7</v>
      </c>
      <c r="BD135" s="86"/>
      <c r="BE135" s="368">
        <v>45854</v>
      </c>
      <c r="BF135" s="370">
        <f t="shared" ref="BF135:BG135" si="266">(BB135-BF$1256)/BF$1256</f>
        <v>0.18998424093853955</v>
      </c>
      <c r="BG135" s="370">
        <f t="shared" si="266"/>
        <v>0.66997709803586991</v>
      </c>
      <c r="BT135" s="367">
        <v>45855</v>
      </c>
      <c r="BU135" s="365">
        <f t="shared" si="4"/>
        <v>3.5647999999999999E-2</v>
      </c>
      <c r="BV135" s="365">
        <v>3.5648</v>
      </c>
    </row>
    <row r="136" spans="2:74" ht="12" customHeight="1">
      <c r="B136" s="367">
        <v>45853</v>
      </c>
      <c r="C136" s="365">
        <v>67</v>
      </c>
      <c r="O136" s="368">
        <v>45853</v>
      </c>
      <c r="P136" s="369">
        <v>67</v>
      </c>
      <c r="Q136" s="369">
        <v>299.62</v>
      </c>
      <c r="R136" s="369">
        <v>145</v>
      </c>
      <c r="S136" s="369">
        <v>92.48</v>
      </c>
      <c r="T136" s="369">
        <v>53.95</v>
      </c>
      <c r="U136" s="369">
        <v>137.12</v>
      </c>
      <c r="V136" s="369">
        <v>10.51</v>
      </c>
      <c r="AF136" s="368">
        <v>45853</v>
      </c>
      <c r="AG136" s="370">
        <f t="shared" ref="AG136:AM136" si="267">(P136-AG$1256)/AG$1256</f>
        <v>0.17317457538084399</v>
      </c>
      <c r="AH136" s="370">
        <f t="shared" si="267"/>
        <v>0.44743961352657008</v>
      </c>
      <c r="AI136" s="370">
        <f t="shared" si="267"/>
        <v>0.42128994314840235</v>
      </c>
      <c r="AJ136" s="370">
        <f t="shared" si="267"/>
        <v>-5.5073056094819661E-2</v>
      </c>
      <c r="AK136" s="370">
        <f t="shared" si="267"/>
        <v>0.83958918682997352</v>
      </c>
      <c r="AL136" s="370">
        <f t="shared" si="267"/>
        <v>9.6960000000000032E-2</v>
      </c>
      <c r="AM136" s="370">
        <f t="shared" si="267"/>
        <v>-0.49128751210067767</v>
      </c>
      <c r="BA136" s="368">
        <v>45853</v>
      </c>
      <c r="BB136" s="369">
        <v>67</v>
      </c>
      <c r="BC136" s="369">
        <v>6243.76</v>
      </c>
      <c r="BD136" s="86"/>
      <c r="BE136" s="368">
        <v>45853</v>
      </c>
      <c r="BF136" s="370">
        <f t="shared" ref="BF136:BG136" si="268">(BB136-BF$1256)/BF$1256</f>
        <v>0.17317457538084399</v>
      </c>
      <c r="BG136" s="370">
        <f t="shared" si="268"/>
        <v>0.66466085630417227</v>
      </c>
      <c r="BT136" s="367">
        <v>45854</v>
      </c>
      <c r="BU136" s="365">
        <f t="shared" si="4"/>
        <v>3.6491999999999997E-2</v>
      </c>
      <c r="BV136" s="365">
        <v>3.6492</v>
      </c>
    </row>
    <row r="137" spans="2:74" ht="12" customHeight="1">
      <c r="B137" s="367">
        <v>45852</v>
      </c>
      <c r="C137" s="365">
        <v>67.3</v>
      </c>
      <c r="O137" s="368">
        <v>45852</v>
      </c>
      <c r="P137" s="369">
        <v>67.3</v>
      </c>
      <c r="Q137" s="369">
        <v>301.88</v>
      </c>
      <c r="R137" s="369">
        <v>147.16999999999999</v>
      </c>
      <c r="S137" s="369">
        <v>93.42</v>
      </c>
      <c r="T137" s="369">
        <v>54.82</v>
      </c>
      <c r="U137" s="369">
        <v>140.04</v>
      </c>
      <c r="V137" s="369">
        <v>10.9</v>
      </c>
      <c r="AF137" s="368">
        <v>45852</v>
      </c>
      <c r="AG137" s="370">
        <f t="shared" ref="AG137:AM137" si="269">(P137-AG$1256)/AG$1256</f>
        <v>0.17842759586762386</v>
      </c>
      <c r="AH137" s="370">
        <f t="shared" si="269"/>
        <v>0.45835748792270531</v>
      </c>
      <c r="AI137" s="370">
        <f t="shared" si="269"/>
        <v>0.44256028229758865</v>
      </c>
      <c r="AJ137" s="370">
        <f t="shared" si="269"/>
        <v>-4.5468478594053362E-2</v>
      </c>
      <c r="AK137" s="370">
        <f t="shared" si="269"/>
        <v>0.8692544804822826</v>
      </c>
      <c r="AL137" s="370">
        <f t="shared" si="269"/>
        <v>0.12031999999999994</v>
      </c>
      <c r="AM137" s="370">
        <f t="shared" si="269"/>
        <v>-0.47241045498547918</v>
      </c>
      <c r="BA137" s="368">
        <v>45852</v>
      </c>
      <c r="BB137" s="369">
        <v>67.3</v>
      </c>
      <c r="BC137" s="369">
        <v>6268.56</v>
      </c>
      <c r="BD137" s="86"/>
      <c r="BE137" s="368">
        <v>45852</v>
      </c>
      <c r="BF137" s="370">
        <f t="shared" ref="BF137:BG137" si="270">(BB137-BF$1256)/BF$1256</f>
        <v>0.17842759586762386</v>
      </c>
      <c r="BG137" s="370">
        <f t="shared" si="270"/>
        <v>0.67127283197850052</v>
      </c>
      <c r="BT137" s="367">
        <v>45853</v>
      </c>
      <c r="BU137" s="365">
        <f t="shared" si="4"/>
        <v>3.7014999999999999E-2</v>
      </c>
      <c r="BV137" s="365">
        <v>3.7014999999999998</v>
      </c>
    </row>
    <row r="138" spans="2:74" ht="12" customHeight="1">
      <c r="B138" s="367">
        <v>45849</v>
      </c>
      <c r="C138" s="365">
        <v>67.34</v>
      </c>
      <c r="O138" s="368">
        <v>45849</v>
      </c>
      <c r="P138" s="369">
        <v>67.34</v>
      </c>
      <c r="Q138" s="369">
        <v>299.91000000000003</v>
      </c>
      <c r="R138" s="369">
        <v>149.79</v>
      </c>
      <c r="S138" s="369">
        <v>94.94</v>
      </c>
      <c r="T138" s="369">
        <v>56</v>
      </c>
      <c r="U138" s="369">
        <v>140.05000000000001</v>
      </c>
      <c r="V138" s="369">
        <v>11.02</v>
      </c>
      <c r="AF138" s="368">
        <v>45849</v>
      </c>
      <c r="AG138" s="370">
        <f t="shared" ref="AG138:AM138" si="271">(P138-AG$1256)/AG$1256</f>
        <v>0.17912799859919462</v>
      </c>
      <c r="AH138" s="370">
        <f t="shared" si="271"/>
        <v>0.44884057971014507</v>
      </c>
      <c r="AI138" s="370">
        <f t="shared" si="271"/>
        <v>0.46824152127033913</v>
      </c>
      <c r="AJ138" s="370">
        <f t="shared" si="271"/>
        <v>-2.9937672422601477E-2</v>
      </c>
      <c r="AK138" s="370">
        <f t="shared" si="271"/>
        <v>0.90949016612564437</v>
      </c>
      <c r="AL138" s="370">
        <f t="shared" si="271"/>
        <v>0.12040000000000009</v>
      </c>
      <c r="AM138" s="370">
        <f t="shared" si="271"/>
        <v>-0.46660212971926429</v>
      </c>
      <c r="BA138" s="368">
        <v>45849</v>
      </c>
      <c r="BB138" s="369">
        <v>67.34</v>
      </c>
      <c r="BC138" s="369">
        <v>6259.75</v>
      </c>
      <c r="BD138" s="86"/>
      <c r="BE138" s="368">
        <v>45849</v>
      </c>
      <c r="BF138" s="370">
        <f t="shared" ref="BF138:BG138" si="272">(BB138-BF$1256)/BF$1256</f>
        <v>0.17912799859919462</v>
      </c>
      <c r="BG138" s="370">
        <f t="shared" si="272"/>
        <v>0.66892398094257977</v>
      </c>
      <c r="BT138" s="367">
        <v>45852</v>
      </c>
      <c r="BU138" s="365">
        <f t="shared" si="4"/>
        <v>3.6850000000000001E-2</v>
      </c>
      <c r="BV138" s="365">
        <v>3.6850000000000001</v>
      </c>
    </row>
    <row r="139" spans="2:74" ht="12" customHeight="1">
      <c r="B139" s="367">
        <v>45848</v>
      </c>
      <c r="C139" s="365">
        <v>67.75</v>
      </c>
      <c r="O139" s="368">
        <v>45848</v>
      </c>
      <c r="P139" s="369">
        <v>67.75</v>
      </c>
      <c r="Q139" s="369">
        <v>298.39</v>
      </c>
      <c r="R139" s="369">
        <v>152.35</v>
      </c>
      <c r="S139" s="369">
        <v>95.15</v>
      </c>
      <c r="T139" s="369">
        <v>56.41</v>
      </c>
      <c r="U139" s="369">
        <v>142.03</v>
      </c>
      <c r="V139" s="369">
        <v>11.29</v>
      </c>
      <c r="AF139" s="368">
        <v>45848</v>
      </c>
      <c r="AG139" s="370">
        <f t="shared" ref="AG139:AM139" si="273">(P139-AG$1256)/AG$1256</f>
        <v>0.18630712659779375</v>
      </c>
      <c r="AH139" s="370">
        <f t="shared" si="273"/>
        <v>0.44149758454106275</v>
      </c>
      <c r="AI139" s="370">
        <f t="shared" si="273"/>
        <v>0.49333464026661439</v>
      </c>
      <c r="AJ139" s="370">
        <f t="shared" si="273"/>
        <v>-2.7791968938387646E-2</v>
      </c>
      <c r="AK139" s="370">
        <f t="shared" si="273"/>
        <v>0.92347036198477839</v>
      </c>
      <c r="AL139" s="370">
        <f t="shared" si="273"/>
        <v>0.13624</v>
      </c>
      <c r="AM139" s="370">
        <f t="shared" si="273"/>
        <v>-0.4535333978702808</v>
      </c>
      <c r="BA139" s="368">
        <v>45848</v>
      </c>
      <c r="BB139" s="369">
        <v>67.75</v>
      </c>
      <c r="BC139" s="369">
        <v>6280.46</v>
      </c>
      <c r="BD139" s="86"/>
      <c r="BE139" s="368">
        <v>45848</v>
      </c>
      <c r="BF139" s="370">
        <f t="shared" ref="BF139:BG139" si="274">(BB139-BF$1256)/BF$1256</f>
        <v>0.18630712659779375</v>
      </c>
      <c r="BG139" s="370">
        <f t="shared" si="274"/>
        <v>0.67444551385448859</v>
      </c>
      <c r="BT139" s="367">
        <v>45849</v>
      </c>
      <c r="BU139" s="365">
        <f t="shared" si="4"/>
        <v>3.6828E-2</v>
      </c>
      <c r="BV139" s="365">
        <v>3.6827999999999999</v>
      </c>
    </row>
    <row r="140" spans="2:74" ht="12" customHeight="1">
      <c r="B140" s="367">
        <v>45847</v>
      </c>
      <c r="C140" s="365">
        <v>67.25</v>
      </c>
      <c r="O140" s="368">
        <v>45847</v>
      </c>
      <c r="P140" s="369">
        <v>67.25</v>
      </c>
      <c r="Q140" s="369">
        <v>293.02</v>
      </c>
      <c r="R140" s="369">
        <v>150.85</v>
      </c>
      <c r="S140" s="369">
        <v>95.25</v>
      </c>
      <c r="T140" s="369">
        <v>55.94</v>
      </c>
      <c r="U140" s="369">
        <v>140.72999999999999</v>
      </c>
      <c r="V140" s="369">
        <v>11.23</v>
      </c>
      <c r="AF140" s="368">
        <v>45847</v>
      </c>
      <c r="AG140" s="370">
        <f t="shared" ref="AG140:AM140" si="275">(P140-AG$1256)/AG$1256</f>
        <v>0.17755209245316059</v>
      </c>
      <c r="AH140" s="370">
        <f t="shared" si="275"/>
        <v>0.41555555555555546</v>
      </c>
      <c r="AI140" s="370">
        <f t="shared" si="275"/>
        <v>0.47863164085473436</v>
      </c>
      <c r="AJ140" s="370">
        <f t="shared" si="275"/>
        <v>-2.6770205374476393E-2</v>
      </c>
      <c r="AK140" s="370">
        <f t="shared" si="275"/>
        <v>0.90744428380479536</v>
      </c>
      <c r="AL140" s="370">
        <f t="shared" si="275"/>
        <v>0.12583999999999992</v>
      </c>
      <c r="AM140" s="370">
        <f t="shared" si="275"/>
        <v>-0.45643756050338818</v>
      </c>
      <c r="BA140" s="368">
        <v>45847</v>
      </c>
      <c r="BB140" s="369">
        <v>67.25</v>
      </c>
      <c r="BC140" s="369">
        <v>6263.26</v>
      </c>
      <c r="BD140" s="86"/>
      <c r="BE140" s="368">
        <v>45847</v>
      </c>
      <c r="BF140" s="370">
        <f t="shared" ref="BF140:BG140" si="276">(BB140-BF$1256)/BF$1256</f>
        <v>0.17755209245316059</v>
      </c>
      <c r="BG140" s="370">
        <f t="shared" si="276"/>
        <v>0.66985978879003516</v>
      </c>
      <c r="BT140" s="367">
        <v>45848</v>
      </c>
      <c r="BU140" s="365">
        <f t="shared" si="4"/>
        <v>3.6604999999999999E-2</v>
      </c>
      <c r="BV140" s="365">
        <v>3.6604999999999999</v>
      </c>
    </row>
    <row r="141" spans="2:74" ht="12" customHeight="1">
      <c r="B141" s="367">
        <v>45846</v>
      </c>
      <c r="C141" s="365">
        <v>68.2</v>
      </c>
      <c r="O141" s="368">
        <v>45846</v>
      </c>
      <c r="P141" s="369">
        <v>68.2</v>
      </c>
      <c r="Q141" s="369">
        <v>291.67</v>
      </c>
      <c r="R141" s="369">
        <v>150.53</v>
      </c>
      <c r="S141" s="369">
        <v>94.94</v>
      </c>
      <c r="T141" s="369">
        <v>55.45</v>
      </c>
      <c r="U141" s="369">
        <v>139.12</v>
      </c>
      <c r="V141" s="369">
        <v>11.29</v>
      </c>
      <c r="AF141" s="368">
        <v>45846</v>
      </c>
      <c r="AG141" s="370">
        <f t="shared" ref="AG141:AM141" si="277">(P141-AG$1256)/AG$1256</f>
        <v>0.19418665732796364</v>
      </c>
      <c r="AH141" s="370">
        <f t="shared" si="277"/>
        <v>0.40903381642512088</v>
      </c>
      <c r="AI141" s="370">
        <f t="shared" si="277"/>
        <v>0.47549500098020003</v>
      </c>
      <c r="AJ141" s="370">
        <f t="shared" si="277"/>
        <v>-2.9937672422601477E-2</v>
      </c>
      <c r="AK141" s="370">
        <f t="shared" si="277"/>
        <v>0.89073624485119618</v>
      </c>
      <c r="AL141" s="370">
        <f t="shared" si="277"/>
        <v>0.11296000000000003</v>
      </c>
      <c r="AM141" s="370">
        <f t="shared" si="277"/>
        <v>-0.4535333978702808</v>
      </c>
      <c r="BA141" s="368">
        <v>45846</v>
      </c>
      <c r="BB141" s="369">
        <v>68.2</v>
      </c>
      <c r="BC141" s="369">
        <v>6225.52</v>
      </c>
      <c r="BD141" s="86"/>
      <c r="BE141" s="368">
        <v>45846</v>
      </c>
      <c r="BF141" s="370">
        <f t="shared" ref="BF141:BG141" si="278">(BB141-BF$1256)/BF$1256</f>
        <v>0.19418665732796364</v>
      </c>
      <c r="BG141" s="370">
        <f t="shared" si="278"/>
        <v>0.65979785484047293</v>
      </c>
      <c r="BT141" s="367">
        <v>45847</v>
      </c>
      <c r="BU141" s="365">
        <f t="shared" si="4"/>
        <v>3.6877E-2</v>
      </c>
      <c r="BV141" s="365">
        <v>3.6877</v>
      </c>
    </row>
    <row r="142" spans="2:74" ht="12" customHeight="1">
      <c r="B142" s="367">
        <v>45845</v>
      </c>
      <c r="C142" s="365">
        <v>67.86</v>
      </c>
      <c r="O142" s="368">
        <v>45845</v>
      </c>
      <c r="P142" s="369">
        <v>67.86</v>
      </c>
      <c r="Q142" s="369">
        <v>293.52999999999997</v>
      </c>
      <c r="R142" s="369">
        <v>150.36000000000001</v>
      </c>
      <c r="S142" s="369">
        <v>93.64</v>
      </c>
      <c r="T142" s="369">
        <v>55.46</v>
      </c>
      <c r="U142" s="369">
        <v>140.41</v>
      </c>
      <c r="V142" s="369">
        <v>11.3</v>
      </c>
      <c r="AF142" s="368">
        <v>45845</v>
      </c>
      <c r="AG142" s="370">
        <f t="shared" ref="AG142:AM142" si="279">(P142-AG$1256)/AG$1256</f>
        <v>0.18823323410961304</v>
      </c>
      <c r="AH142" s="370">
        <f t="shared" si="279"/>
        <v>0.41801932367149747</v>
      </c>
      <c r="AI142" s="370">
        <f t="shared" si="279"/>
        <v>0.47382866104685373</v>
      </c>
      <c r="AJ142" s="370">
        <f t="shared" si="279"/>
        <v>-4.322059875344849E-2</v>
      </c>
      <c r="AK142" s="370">
        <f t="shared" si="279"/>
        <v>0.89107722523800426</v>
      </c>
      <c r="AL142" s="370">
        <f t="shared" si="279"/>
        <v>0.12327999999999997</v>
      </c>
      <c r="AM142" s="370">
        <f t="shared" si="279"/>
        <v>-0.45304937076476282</v>
      </c>
      <c r="BA142" s="368">
        <v>45845</v>
      </c>
      <c r="BB142" s="369">
        <v>67.86</v>
      </c>
      <c r="BC142" s="369">
        <v>6229.98</v>
      </c>
      <c r="BD142" s="86"/>
      <c r="BE142" s="368">
        <v>45845</v>
      </c>
      <c r="BF142" s="370">
        <f t="shared" ref="BF142:BG142" si="280">(BB142-BF$1256)/BF$1256</f>
        <v>0.18823323410961304</v>
      </c>
      <c r="BG142" s="370">
        <f t="shared" si="280"/>
        <v>0.66098694401416236</v>
      </c>
      <c r="BT142" s="367">
        <v>45846</v>
      </c>
      <c r="BU142" s="365">
        <f t="shared" si="4"/>
        <v>3.6364E-2</v>
      </c>
      <c r="BV142" s="365">
        <v>3.6364000000000001</v>
      </c>
    </row>
    <row r="143" spans="2:74" ht="12" customHeight="1">
      <c r="B143" s="367">
        <v>45841</v>
      </c>
      <c r="C143" s="365">
        <v>68.92</v>
      </c>
      <c r="O143" s="368">
        <v>45841</v>
      </c>
      <c r="P143" s="369">
        <v>68.92</v>
      </c>
      <c r="Q143" s="369">
        <v>294.08</v>
      </c>
      <c r="R143" s="369">
        <v>150</v>
      </c>
      <c r="S143" s="369">
        <v>94.44</v>
      </c>
      <c r="T143" s="369">
        <v>57.07</v>
      </c>
      <c r="U143" s="369">
        <v>141.94999999999999</v>
      </c>
      <c r="V143" s="369">
        <v>11.68</v>
      </c>
      <c r="AF143" s="368">
        <v>45841</v>
      </c>
      <c r="AG143" s="370">
        <f t="shared" ref="AG143:AM143" si="281">(P143-AG$1256)/AG$1256</f>
        <v>0.20679390649623539</v>
      </c>
      <c r="AH143" s="370">
        <f t="shared" si="281"/>
        <v>0.42067632850241538</v>
      </c>
      <c r="AI143" s="370">
        <f t="shared" si="281"/>
        <v>0.47029994118800239</v>
      </c>
      <c r="AJ143" s="370">
        <f t="shared" si="281"/>
        <v>-3.5046490242158029E-2</v>
      </c>
      <c r="AK143" s="370">
        <f t="shared" si="281"/>
        <v>0.94597506751411653</v>
      </c>
      <c r="AL143" s="370">
        <f t="shared" si="281"/>
        <v>0.13559999999999992</v>
      </c>
      <c r="AM143" s="370">
        <f t="shared" si="281"/>
        <v>-0.4346563407550823</v>
      </c>
      <c r="BA143" s="368">
        <v>45841</v>
      </c>
      <c r="BB143" s="369">
        <v>68.92</v>
      </c>
      <c r="BC143" s="369">
        <v>6279.35</v>
      </c>
      <c r="BD143" s="86"/>
      <c r="BE143" s="368">
        <v>45841</v>
      </c>
      <c r="BF143" s="370">
        <f t="shared" ref="BF143:BG143" si="282">(BB143-BF$1256)/BF$1256</f>
        <v>0.20679390649623539</v>
      </c>
      <c r="BG143" s="370">
        <f t="shared" si="282"/>
        <v>0.67414957462067804</v>
      </c>
      <c r="BT143" s="367">
        <v>45845</v>
      </c>
      <c r="BU143" s="365">
        <f t="shared" si="4"/>
        <v>3.6545999999999995E-2</v>
      </c>
      <c r="BV143" s="365">
        <v>3.6545999999999998</v>
      </c>
    </row>
    <row r="144" spans="2:74" ht="12" customHeight="1">
      <c r="B144" s="367">
        <v>45840</v>
      </c>
      <c r="C144" s="365">
        <v>68.27</v>
      </c>
      <c r="O144" s="368">
        <v>45840</v>
      </c>
      <c r="P144" s="369">
        <v>68.27</v>
      </c>
      <c r="Q144" s="369">
        <v>294.63</v>
      </c>
      <c r="R144" s="369">
        <v>150.18</v>
      </c>
      <c r="S144" s="369">
        <v>94.18</v>
      </c>
      <c r="T144" s="369">
        <v>56.77</v>
      </c>
      <c r="U144" s="369">
        <v>141.26</v>
      </c>
      <c r="V144" s="369">
        <v>11.66</v>
      </c>
      <c r="AF144" s="368">
        <v>45840</v>
      </c>
      <c r="AG144" s="370">
        <f t="shared" ref="AG144:AM144" si="283">(P144-AG$1256)/AG$1256</f>
        <v>0.19541236210821217</v>
      </c>
      <c r="AH144" s="370">
        <f t="shared" si="283"/>
        <v>0.42333333333333328</v>
      </c>
      <c r="AI144" s="370">
        <f t="shared" si="283"/>
        <v>0.47206430111742809</v>
      </c>
      <c r="AJ144" s="370">
        <f t="shared" si="283"/>
        <v>-3.7703075508327348E-2</v>
      </c>
      <c r="AK144" s="370">
        <f t="shared" si="283"/>
        <v>0.93574565590987213</v>
      </c>
      <c r="AL144" s="370">
        <f t="shared" si="283"/>
        <v>0.13007999999999992</v>
      </c>
      <c r="AM144" s="370">
        <f t="shared" si="283"/>
        <v>-0.4356243949661181</v>
      </c>
      <c r="BA144" s="368">
        <v>45840</v>
      </c>
      <c r="BB144" s="369">
        <v>68.27</v>
      </c>
      <c r="BC144" s="369">
        <v>6227.42</v>
      </c>
      <c r="BD144" s="86"/>
      <c r="BE144" s="368">
        <v>45840</v>
      </c>
      <c r="BF144" s="370">
        <f t="shared" ref="BF144:BG144" si="284">(BB144-BF$1256)/BF$1256</f>
        <v>0.19541236210821217</v>
      </c>
      <c r="BG144" s="370">
        <f t="shared" si="284"/>
        <v>0.66030441749294144</v>
      </c>
      <c r="BT144" s="367">
        <v>45841</v>
      </c>
      <c r="BU144" s="365">
        <f t="shared" si="4"/>
        <v>3.5983999999999995E-2</v>
      </c>
      <c r="BV144" s="365">
        <v>3.5983999999999998</v>
      </c>
    </row>
    <row r="145" spans="2:74" ht="12" customHeight="1">
      <c r="B145" s="367">
        <v>45839</v>
      </c>
      <c r="C145" s="365">
        <v>67.92</v>
      </c>
      <c r="O145" s="368">
        <v>45839</v>
      </c>
      <c r="P145" s="369">
        <v>67.92</v>
      </c>
      <c r="Q145" s="369">
        <v>297.49</v>
      </c>
      <c r="R145" s="369">
        <v>150.37</v>
      </c>
      <c r="S145" s="369">
        <v>94.92</v>
      </c>
      <c r="T145" s="369">
        <v>58.24</v>
      </c>
      <c r="U145" s="369">
        <v>138.38</v>
      </c>
      <c r="V145" s="369">
        <v>11.88</v>
      </c>
      <c r="AF145" s="368">
        <v>45839</v>
      </c>
      <c r="AG145" s="370">
        <f t="shared" ref="AG145:AM145" si="285">(P145-AG$1256)/AG$1256</f>
        <v>0.18928383820696904</v>
      </c>
      <c r="AH145" s="370">
        <f t="shared" si="285"/>
        <v>0.43714975845410631</v>
      </c>
      <c r="AI145" s="370">
        <f t="shared" si="285"/>
        <v>0.47392668104293284</v>
      </c>
      <c r="AJ145" s="370">
        <f t="shared" si="285"/>
        <v>-3.01420251353837E-2</v>
      </c>
      <c r="AK145" s="370">
        <f t="shared" si="285"/>
        <v>0.98586977277067023</v>
      </c>
      <c r="AL145" s="370">
        <f t="shared" si="285"/>
        <v>0.10703999999999997</v>
      </c>
      <c r="AM145" s="370">
        <f t="shared" si="285"/>
        <v>-0.42497579864472407</v>
      </c>
      <c r="BA145" s="368">
        <v>45839</v>
      </c>
      <c r="BB145" s="369">
        <v>67.92</v>
      </c>
      <c r="BC145" s="369">
        <v>6198.01</v>
      </c>
      <c r="BD145" s="86"/>
      <c r="BE145" s="368">
        <v>45839</v>
      </c>
      <c r="BF145" s="370">
        <f t="shared" ref="BF145:BG145" si="286">(BB145-BF$1256)/BF$1256</f>
        <v>0.18928383820696904</v>
      </c>
      <c r="BG145" s="370">
        <f t="shared" si="286"/>
        <v>0.65246336085657086</v>
      </c>
      <c r="BT145" s="367">
        <v>45840</v>
      </c>
      <c r="BU145" s="365">
        <f t="shared" si="4"/>
        <v>3.6325999999999997E-2</v>
      </c>
      <c r="BV145" s="365">
        <v>3.6326000000000001</v>
      </c>
    </row>
    <row r="146" spans="2:74" ht="12" customHeight="1">
      <c r="B146" s="367">
        <v>45838</v>
      </c>
      <c r="C146" s="365">
        <v>66.290000000000006</v>
      </c>
      <c r="O146" s="368">
        <v>45838</v>
      </c>
      <c r="P146" s="369">
        <v>66.290000000000006</v>
      </c>
      <c r="Q146" s="369">
        <v>292.17</v>
      </c>
      <c r="R146" s="369">
        <v>148.18</v>
      </c>
      <c r="S146" s="369">
        <v>91.63</v>
      </c>
      <c r="T146" s="369">
        <v>56.15</v>
      </c>
      <c r="U146" s="369">
        <v>140.6</v>
      </c>
      <c r="V146" s="369">
        <v>11.42</v>
      </c>
      <c r="AF146" s="368">
        <v>45838</v>
      </c>
      <c r="AG146" s="370">
        <f t="shared" ref="AG146:AM146" si="287">(P146-AG$1256)/AG$1256</f>
        <v>0.160742426895465</v>
      </c>
      <c r="AH146" s="370">
        <f t="shared" si="287"/>
        <v>0.4114492753623189</v>
      </c>
      <c r="AI146" s="370">
        <f t="shared" si="287"/>
        <v>0.45246030190158804</v>
      </c>
      <c r="AJ146" s="370">
        <f t="shared" si="287"/>
        <v>-6.3758046388065898E-2</v>
      </c>
      <c r="AK146" s="370">
        <f t="shared" si="287"/>
        <v>0.91460487192776663</v>
      </c>
      <c r="AL146" s="370">
        <f t="shared" si="287"/>
        <v>0.12479999999999995</v>
      </c>
      <c r="AM146" s="370">
        <f t="shared" si="287"/>
        <v>-0.44724104549854793</v>
      </c>
      <c r="BA146" s="368">
        <v>45838</v>
      </c>
      <c r="BB146" s="369">
        <v>66.290000000000006</v>
      </c>
      <c r="BC146" s="369">
        <v>6204.95</v>
      </c>
      <c r="BD146" s="86"/>
      <c r="BE146" s="368">
        <v>45838</v>
      </c>
      <c r="BF146" s="370">
        <f t="shared" ref="BF146:BG146" si="288">(BB146-BF$1256)/BF$1256</f>
        <v>0.160742426895465</v>
      </c>
      <c r="BG146" s="370">
        <f t="shared" si="288"/>
        <v>0.65431364759769328</v>
      </c>
      <c r="BT146" s="367">
        <v>45839</v>
      </c>
      <c r="BU146" s="365">
        <f t="shared" si="4"/>
        <v>3.6514000000000005E-2</v>
      </c>
      <c r="BV146" s="365">
        <v>3.6514000000000002</v>
      </c>
    </row>
    <row r="147" spans="2:74" ht="12" customHeight="1">
      <c r="B147" s="367">
        <v>45835</v>
      </c>
      <c r="C147" s="365">
        <v>65.349999999999994</v>
      </c>
      <c r="O147" s="368">
        <v>45835</v>
      </c>
      <c r="P147" s="369">
        <v>65.349999999999994</v>
      </c>
      <c r="Q147" s="369">
        <v>291.55</v>
      </c>
      <c r="R147" s="369">
        <v>148.41</v>
      </c>
      <c r="S147" s="369">
        <v>92.11</v>
      </c>
      <c r="T147" s="369">
        <v>55.05</v>
      </c>
      <c r="U147" s="369">
        <v>138.47999999999999</v>
      </c>
      <c r="V147" s="369">
        <v>11.56</v>
      </c>
      <c r="AF147" s="368">
        <v>45835</v>
      </c>
      <c r="AG147" s="370">
        <f t="shared" ref="AG147:AM147" si="289">(P147-AG$1256)/AG$1256</f>
        <v>0.14428296270355445</v>
      </c>
      <c r="AH147" s="370">
        <f t="shared" si="289"/>
        <v>0.4084541062801933</v>
      </c>
      <c r="AI147" s="370">
        <f t="shared" si="289"/>
        <v>0.45471476181140957</v>
      </c>
      <c r="AJ147" s="370">
        <f t="shared" si="289"/>
        <v>-5.8853581281291562E-2</v>
      </c>
      <c r="AK147" s="370">
        <f t="shared" si="289"/>
        <v>0.87709702937886991</v>
      </c>
      <c r="AL147" s="370">
        <f t="shared" si="289"/>
        <v>0.10783999999999992</v>
      </c>
      <c r="AM147" s="370">
        <f t="shared" si="289"/>
        <v>-0.44046466602129719</v>
      </c>
      <c r="BA147" s="368">
        <v>45835</v>
      </c>
      <c r="BB147" s="369">
        <v>65.349999999999994</v>
      </c>
      <c r="BC147" s="369">
        <v>6173.07</v>
      </c>
      <c r="BD147" s="86"/>
      <c r="BE147" s="368">
        <v>45835</v>
      </c>
      <c r="BF147" s="370">
        <f t="shared" ref="BF147:BG147" si="290">(BB147-BF$1256)/BF$1256</f>
        <v>0.14428296270355445</v>
      </c>
      <c r="BG147" s="370">
        <f t="shared" si="290"/>
        <v>0.64581405951311321</v>
      </c>
      <c r="BT147" s="367">
        <v>45838</v>
      </c>
      <c r="BU147" s="365">
        <f t="shared" si="4"/>
        <v>3.7411E-2</v>
      </c>
      <c r="BV147" s="365">
        <v>3.7410999999999999</v>
      </c>
    </row>
    <row r="148" spans="2:74" ht="12" customHeight="1">
      <c r="B148" s="367">
        <v>45834</v>
      </c>
      <c r="C148" s="365">
        <v>65.55</v>
      </c>
      <c r="O148" s="368">
        <v>45834</v>
      </c>
      <c r="P148" s="369">
        <v>65.55</v>
      </c>
      <c r="Q148" s="369">
        <v>285.63</v>
      </c>
      <c r="R148" s="369">
        <v>147.05000000000001</v>
      </c>
      <c r="S148" s="369">
        <v>91.84</v>
      </c>
      <c r="T148" s="369">
        <v>54.27</v>
      </c>
      <c r="U148" s="369">
        <v>138.41999999999999</v>
      </c>
      <c r="V148" s="369">
        <v>11.75</v>
      </c>
      <c r="AF148" s="368">
        <v>45834</v>
      </c>
      <c r="AG148" s="370">
        <f t="shared" ref="AG148:AM148" si="291">(P148-AG$1256)/AG$1256</f>
        <v>0.14778497636140778</v>
      </c>
      <c r="AH148" s="370">
        <f t="shared" si="291"/>
        <v>0.3798550724637681</v>
      </c>
      <c r="AI148" s="370">
        <f t="shared" si="291"/>
        <v>0.44138404234463846</v>
      </c>
      <c r="AJ148" s="370">
        <f t="shared" si="291"/>
        <v>-6.1612342903852056E-2</v>
      </c>
      <c r="AK148" s="370">
        <f t="shared" si="291"/>
        <v>0.85050055920783441</v>
      </c>
      <c r="AL148" s="370">
        <f t="shared" si="291"/>
        <v>0.1073599999999999</v>
      </c>
      <c r="AM148" s="370">
        <f t="shared" si="291"/>
        <v>-0.43126815101645694</v>
      </c>
      <c r="BA148" s="368">
        <v>45834</v>
      </c>
      <c r="BB148" s="369">
        <v>65.55</v>
      </c>
      <c r="BC148" s="369">
        <v>6141.02</v>
      </c>
      <c r="BD148" s="86"/>
      <c r="BE148" s="368">
        <v>45834</v>
      </c>
      <c r="BF148" s="370">
        <f t="shared" ref="BF148:BG148" si="292">(BB148-BF$1256)/BF$1256</f>
        <v>0.14778497636140778</v>
      </c>
      <c r="BG148" s="370">
        <f t="shared" si="292"/>
        <v>0.63726914740173368</v>
      </c>
      <c r="BT148" s="367">
        <v>45835</v>
      </c>
      <c r="BU148" s="365">
        <f t="shared" si="4"/>
        <v>3.7949999999999998E-2</v>
      </c>
      <c r="BV148" s="365">
        <v>3.7949999999999999</v>
      </c>
    </row>
    <row r="149" spans="2:74" ht="12" customHeight="1">
      <c r="B149" s="367">
        <v>45833</v>
      </c>
      <c r="C149" s="365">
        <v>64.86</v>
      </c>
      <c r="O149" s="368">
        <v>45833</v>
      </c>
      <c r="P149" s="369">
        <v>64.86</v>
      </c>
      <c r="Q149" s="369">
        <v>285.55</v>
      </c>
      <c r="R149" s="369">
        <v>147.18</v>
      </c>
      <c r="S149" s="369">
        <v>91.1</v>
      </c>
      <c r="T149" s="369">
        <v>55.14</v>
      </c>
      <c r="U149" s="369">
        <v>133.9</v>
      </c>
      <c r="V149" s="369">
        <v>11.87</v>
      </c>
      <c r="AF149" s="368">
        <v>45833</v>
      </c>
      <c r="AG149" s="370">
        <f t="shared" ref="AG149:AM149" si="293">(P149-AG$1256)/AG$1256</f>
        <v>0.13570302924181404</v>
      </c>
      <c r="AH149" s="370">
        <f t="shared" si="293"/>
        <v>0.37946859903381647</v>
      </c>
      <c r="AI149" s="370">
        <f t="shared" si="293"/>
        <v>0.44265830229366804</v>
      </c>
      <c r="AJ149" s="370">
        <f t="shared" si="293"/>
        <v>-6.917339327679585E-2</v>
      </c>
      <c r="AK149" s="370">
        <f t="shared" si="293"/>
        <v>0.88016585286014337</v>
      </c>
      <c r="AL149" s="370">
        <f t="shared" si="293"/>
        <v>7.1200000000000041E-2</v>
      </c>
      <c r="AM149" s="370">
        <f t="shared" si="293"/>
        <v>-0.42545982575024205</v>
      </c>
      <c r="BA149" s="368">
        <v>45833</v>
      </c>
      <c r="BB149" s="369">
        <v>64.86</v>
      </c>
      <c r="BC149" s="369">
        <v>6092.16</v>
      </c>
      <c r="BD149" s="86"/>
      <c r="BE149" s="368">
        <v>45833</v>
      </c>
      <c r="BF149" s="370">
        <f t="shared" ref="BF149:BG149" si="294">(BB149-BF$1256)/BF$1256</f>
        <v>0.13570302924181404</v>
      </c>
      <c r="BG149" s="370">
        <f t="shared" si="294"/>
        <v>0.62424248887561751</v>
      </c>
      <c r="BT149" s="367">
        <v>45834</v>
      </c>
      <c r="BU149" s="365">
        <f t="shared" si="4"/>
        <v>3.7834E-2</v>
      </c>
      <c r="BV149" s="365">
        <v>3.7833999999999999</v>
      </c>
    </row>
    <row r="150" spans="2:74" ht="12" customHeight="1">
      <c r="B150" s="367">
        <v>45832</v>
      </c>
      <c r="C150" s="365">
        <v>65.510000000000005</v>
      </c>
      <c r="O150" s="368">
        <v>45832</v>
      </c>
      <c r="P150" s="369">
        <v>65.510000000000005</v>
      </c>
      <c r="Q150" s="369">
        <v>291.47000000000003</v>
      </c>
      <c r="R150" s="369">
        <v>142.69999999999999</v>
      </c>
      <c r="S150" s="369">
        <v>91.5</v>
      </c>
      <c r="T150" s="369">
        <v>54.65</v>
      </c>
      <c r="U150" s="369">
        <v>133.93</v>
      </c>
      <c r="V150" s="369">
        <v>12.38</v>
      </c>
      <c r="AF150" s="368">
        <v>45832</v>
      </c>
      <c r="AG150" s="370">
        <f t="shared" ref="AG150:AM150" si="295">(P150-AG$1256)/AG$1256</f>
        <v>0.14708457362983726</v>
      </c>
      <c r="AH150" s="370">
        <f t="shared" si="295"/>
        <v>0.40806763285024167</v>
      </c>
      <c r="AI150" s="370">
        <f t="shared" si="295"/>
        <v>0.39874534405018619</v>
      </c>
      <c r="AJ150" s="370">
        <f t="shared" si="295"/>
        <v>-6.5086339021150547E-2</v>
      </c>
      <c r="AK150" s="370">
        <f t="shared" si="295"/>
        <v>0.86345781390654397</v>
      </c>
      <c r="AL150" s="370">
        <f t="shared" si="295"/>
        <v>7.1440000000000059E-2</v>
      </c>
      <c r="AM150" s="370">
        <f t="shared" si="295"/>
        <v>-0.40077444336882861</v>
      </c>
      <c r="BA150" s="368">
        <v>45832</v>
      </c>
      <c r="BB150" s="369">
        <v>65.510000000000005</v>
      </c>
      <c r="BC150" s="369">
        <v>6092.18</v>
      </c>
      <c r="BD150" s="86"/>
      <c r="BE150" s="368">
        <v>45832</v>
      </c>
      <c r="BF150" s="370">
        <f t="shared" ref="BF150:BG150" si="296">(BB150-BF$1256)/BF$1256</f>
        <v>0.14708457362983726</v>
      </c>
      <c r="BG150" s="370">
        <f t="shared" si="296"/>
        <v>0.62424782111406463</v>
      </c>
      <c r="BT150" s="367">
        <v>45833</v>
      </c>
      <c r="BU150" s="365">
        <f t="shared" si="4"/>
        <v>3.8235999999999999E-2</v>
      </c>
      <c r="BV150" s="365">
        <v>3.8235999999999999</v>
      </c>
    </row>
    <row r="151" spans="2:74" ht="12" customHeight="1">
      <c r="B151" s="367">
        <v>45831</v>
      </c>
      <c r="C151" s="365">
        <v>65.94</v>
      </c>
      <c r="O151" s="368">
        <v>45831</v>
      </c>
      <c r="P151" s="369">
        <v>65.94</v>
      </c>
      <c r="Q151" s="369">
        <v>289.52</v>
      </c>
      <c r="R151" s="369">
        <v>141.38999999999999</v>
      </c>
      <c r="S151" s="369">
        <v>92.34</v>
      </c>
      <c r="T151" s="369">
        <v>53.78</v>
      </c>
      <c r="U151" s="369">
        <v>135.51</v>
      </c>
      <c r="V151" s="369">
        <v>12.31</v>
      </c>
      <c r="AF151" s="368">
        <v>45831</v>
      </c>
      <c r="AG151" s="370">
        <f t="shared" ref="AG151:AM151" si="297">(P151-AG$1256)/AG$1256</f>
        <v>0.15461390299422165</v>
      </c>
      <c r="AH151" s="370">
        <f t="shared" si="297"/>
        <v>0.39864734299516902</v>
      </c>
      <c r="AI151" s="370">
        <f t="shared" si="297"/>
        <v>0.38590472456381092</v>
      </c>
      <c r="AJ151" s="370">
        <f t="shared" si="297"/>
        <v>-5.65035250842955E-2</v>
      </c>
      <c r="AK151" s="370">
        <f t="shared" si="297"/>
        <v>0.83379252025423489</v>
      </c>
      <c r="AL151" s="370">
        <f t="shared" si="297"/>
        <v>8.4079999999999933E-2</v>
      </c>
      <c r="AM151" s="370">
        <f t="shared" si="297"/>
        <v>-0.40416263310745398</v>
      </c>
      <c r="BA151" s="368">
        <v>45831</v>
      </c>
      <c r="BB151" s="369">
        <v>65.94</v>
      </c>
      <c r="BC151" s="369">
        <v>6025.17</v>
      </c>
      <c r="BD151" s="86"/>
      <c r="BE151" s="368">
        <v>45831</v>
      </c>
      <c r="BF151" s="370">
        <f t="shared" ref="BF151:BG151" si="298">(BB151-BF$1256)/BF$1256</f>
        <v>0.15461390299422165</v>
      </c>
      <c r="BG151" s="370">
        <f t="shared" si="298"/>
        <v>0.60638215619726088</v>
      </c>
      <c r="BT151" s="367">
        <v>45832</v>
      </c>
      <c r="BU151" s="365">
        <f t="shared" si="4"/>
        <v>3.7857000000000002E-2</v>
      </c>
      <c r="BV151" s="365">
        <v>3.7856999999999998</v>
      </c>
    </row>
    <row r="152" spans="2:74" ht="12" customHeight="1">
      <c r="B152" s="367">
        <v>45828</v>
      </c>
      <c r="C152" s="365">
        <v>66.069999999999993</v>
      </c>
      <c r="O152" s="368">
        <v>45828</v>
      </c>
      <c r="P152" s="369">
        <v>66.069999999999993</v>
      </c>
      <c r="Q152" s="369">
        <v>287.45999999999998</v>
      </c>
      <c r="R152" s="369">
        <v>139.06</v>
      </c>
      <c r="S152" s="369">
        <v>93.12</v>
      </c>
      <c r="T152" s="369">
        <v>52.78</v>
      </c>
      <c r="U152" s="369">
        <v>133.01</v>
      </c>
      <c r="V152" s="369">
        <v>12.01</v>
      </c>
      <c r="AF152" s="368">
        <v>45828</v>
      </c>
      <c r="AG152" s="370">
        <f t="shared" ref="AG152:AM152" si="299">(P152-AG$1256)/AG$1256</f>
        <v>0.1568902118718262</v>
      </c>
      <c r="AH152" s="370">
        <f t="shared" si="299"/>
        <v>0.38869565217391294</v>
      </c>
      <c r="AI152" s="370">
        <f t="shared" si="299"/>
        <v>0.36306606547735748</v>
      </c>
      <c r="AJ152" s="370">
        <f t="shared" si="299"/>
        <v>-4.8533769285787266E-2</v>
      </c>
      <c r="AK152" s="370">
        <f t="shared" si="299"/>
        <v>0.79969448157341982</v>
      </c>
      <c r="AL152" s="370">
        <f t="shared" si="299"/>
        <v>6.4079999999999929E-2</v>
      </c>
      <c r="AM152" s="370">
        <f t="shared" si="299"/>
        <v>-0.41868344627299131</v>
      </c>
      <c r="BA152" s="368">
        <v>45828</v>
      </c>
      <c r="BB152" s="369">
        <v>66.069999999999993</v>
      </c>
      <c r="BC152" s="369">
        <v>5967.84</v>
      </c>
      <c r="BD152" s="86"/>
      <c r="BE152" s="368">
        <v>45828</v>
      </c>
      <c r="BF152" s="370">
        <f t="shared" ref="BF152:BG152" si="300">(BB152-BF$1256)/BF$1256</f>
        <v>0.1568902118718262</v>
      </c>
      <c r="BG152" s="370">
        <f t="shared" si="300"/>
        <v>0.59109729468882399</v>
      </c>
      <c r="BT152" s="367">
        <v>45831</v>
      </c>
      <c r="BU152" s="365">
        <f t="shared" si="4"/>
        <v>3.7610000000000005E-2</v>
      </c>
      <c r="BV152" s="365">
        <v>3.7610000000000001</v>
      </c>
    </row>
    <row r="153" spans="2:74" ht="12" customHeight="1">
      <c r="B153" s="367">
        <v>45826</v>
      </c>
      <c r="C153" s="365">
        <v>66.09</v>
      </c>
      <c r="O153" s="368">
        <v>45826</v>
      </c>
      <c r="P153" s="369">
        <v>66.09</v>
      </c>
      <c r="Q153" s="369">
        <v>289.63</v>
      </c>
      <c r="R153" s="369">
        <v>138.36000000000001</v>
      </c>
      <c r="S153" s="369">
        <v>92.28</v>
      </c>
      <c r="T153" s="369">
        <v>51.83</v>
      </c>
      <c r="U153" s="369">
        <v>128.52000000000001</v>
      </c>
      <c r="V153" s="369">
        <v>11.33</v>
      </c>
      <c r="AF153" s="368">
        <v>45826</v>
      </c>
      <c r="AG153" s="370">
        <f t="shared" ref="AG153:AM153" si="301">(P153-AG$1256)/AG$1256</f>
        <v>0.1572404132376117</v>
      </c>
      <c r="AH153" s="370">
        <f t="shared" si="301"/>
        <v>0.39917874396135261</v>
      </c>
      <c r="AI153" s="370">
        <f t="shared" si="301"/>
        <v>0.35620466575181353</v>
      </c>
      <c r="AJ153" s="370">
        <f t="shared" si="301"/>
        <v>-5.7116583222642313E-2</v>
      </c>
      <c r="AK153" s="370">
        <f t="shared" si="301"/>
        <v>0.76730134482664547</v>
      </c>
      <c r="AL153" s="370">
        <f t="shared" si="301"/>
        <v>2.8160000000000081E-2</v>
      </c>
      <c r="AM153" s="370">
        <f t="shared" si="301"/>
        <v>-0.45159728944820909</v>
      </c>
      <c r="BA153" s="368">
        <v>45826</v>
      </c>
      <c r="BB153" s="369">
        <v>66.09</v>
      </c>
      <c r="BC153" s="369">
        <v>5980.87</v>
      </c>
      <c r="BD153" s="86"/>
      <c r="BE153" s="368">
        <v>45826</v>
      </c>
      <c r="BF153" s="370">
        <f t="shared" ref="BF153:BG153" si="302">(BB153-BF$1256)/BF$1256</f>
        <v>0.1572404132376117</v>
      </c>
      <c r="BG153" s="370">
        <f t="shared" si="302"/>
        <v>0.59457124803706973</v>
      </c>
      <c r="BT153" s="367">
        <v>45828</v>
      </c>
      <c r="BU153" s="365">
        <f t="shared" si="4"/>
        <v>3.7536E-2</v>
      </c>
      <c r="BV153" s="365">
        <v>3.7536</v>
      </c>
    </row>
    <row r="154" spans="2:74" ht="12" customHeight="1">
      <c r="B154" s="367">
        <v>45825</v>
      </c>
      <c r="C154" s="365">
        <v>66.78</v>
      </c>
      <c r="O154" s="368">
        <v>45825</v>
      </c>
      <c r="P154" s="369">
        <v>66.78</v>
      </c>
      <c r="Q154" s="369">
        <v>292.31</v>
      </c>
      <c r="R154" s="369">
        <v>139.99</v>
      </c>
      <c r="S154" s="369">
        <v>91.59</v>
      </c>
      <c r="T154" s="369">
        <v>51.38</v>
      </c>
      <c r="U154" s="369">
        <v>125.21</v>
      </c>
      <c r="V154" s="369">
        <v>11.24</v>
      </c>
      <c r="AF154" s="368">
        <v>45825</v>
      </c>
      <c r="AG154" s="370">
        <f t="shared" ref="AG154:AM154" si="303">(P154-AG$1256)/AG$1256</f>
        <v>0.16932236035720544</v>
      </c>
      <c r="AH154" s="370">
        <f t="shared" si="303"/>
        <v>0.41212560386473429</v>
      </c>
      <c r="AI154" s="370">
        <f t="shared" si="303"/>
        <v>0.37218192511272313</v>
      </c>
      <c r="AJ154" s="370">
        <f t="shared" si="303"/>
        <v>-6.4166751813630338E-2</v>
      </c>
      <c r="AK154" s="370">
        <f t="shared" si="303"/>
        <v>0.75195722742027882</v>
      </c>
      <c r="AL154" s="370">
        <f t="shared" si="303"/>
        <v>1.67999999999995E-3</v>
      </c>
      <c r="AM154" s="370">
        <f t="shared" si="303"/>
        <v>-0.45595353339787026</v>
      </c>
      <c r="BA154" s="368">
        <v>45825</v>
      </c>
      <c r="BB154" s="369">
        <v>66.78</v>
      </c>
      <c r="BC154" s="369">
        <v>5982.72</v>
      </c>
      <c r="BD154" s="86"/>
      <c r="BE154" s="368">
        <v>45825</v>
      </c>
      <c r="BF154" s="370">
        <f t="shared" ref="BF154:BG154" si="304">(BB154-BF$1256)/BF$1256</f>
        <v>0.16932236035720544</v>
      </c>
      <c r="BG154" s="370">
        <f t="shared" si="304"/>
        <v>0.59506448009342094</v>
      </c>
      <c r="BT154" s="367">
        <v>45826</v>
      </c>
      <c r="BU154" s="365">
        <f t="shared" si="4"/>
        <v>3.7525000000000003E-2</v>
      </c>
      <c r="BV154" s="365">
        <v>3.7524999999999999</v>
      </c>
    </row>
    <row r="155" spans="2:74" ht="12" customHeight="1">
      <c r="B155" s="367">
        <v>45824</v>
      </c>
      <c r="C155" s="365">
        <v>67.12</v>
      </c>
      <c r="O155" s="368">
        <v>45824</v>
      </c>
      <c r="P155" s="369">
        <v>67.12</v>
      </c>
      <c r="Q155" s="369">
        <v>296.29000000000002</v>
      </c>
      <c r="R155" s="369">
        <v>141.94</v>
      </c>
      <c r="S155" s="369">
        <v>93.48</v>
      </c>
      <c r="T155" s="369">
        <v>52.54</v>
      </c>
      <c r="U155" s="369">
        <v>127.21</v>
      </c>
      <c r="V155" s="369">
        <v>11.22</v>
      </c>
      <c r="AF155" s="368">
        <v>45824</v>
      </c>
      <c r="AG155" s="370">
        <f t="shared" ref="AG155:AM155" si="305">(P155-AG$1256)/AG$1256</f>
        <v>0.17527578357555604</v>
      </c>
      <c r="AH155" s="370">
        <f t="shared" si="305"/>
        <v>0.431352657004831</v>
      </c>
      <c r="AI155" s="370">
        <f t="shared" si="305"/>
        <v>0.39129582434816707</v>
      </c>
      <c r="AJ155" s="370">
        <f t="shared" si="305"/>
        <v>-4.4855420455706556E-2</v>
      </c>
      <c r="AK155" s="370">
        <f t="shared" si="305"/>
        <v>0.79151095229002422</v>
      </c>
      <c r="AL155" s="370">
        <f t="shared" si="305"/>
        <v>1.7679999999999949E-2</v>
      </c>
      <c r="AM155" s="370">
        <f t="shared" si="305"/>
        <v>-0.45692158760890605</v>
      </c>
      <c r="BA155" s="368">
        <v>45824</v>
      </c>
      <c r="BB155" s="369">
        <v>67.12</v>
      </c>
      <c r="BC155" s="369">
        <v>6033.11</v>
      </c>
      <c r="BD155" s="86"/>
      <c r="BE155" s="368">
        <v>45824</v>
      </c>
      <c r="BF155" s="370">
        <f t="shared" ref="BF155:BG155" si="306">(BB155-BF$1256)/BF$1256</f>
        <v>0.17527578357555604</v>
      </c>
      <c r="BG155" s="370">
        <f t="shared" si="306"/>
        <v>0.60849905486073519</v>
      </c>
      <c r="BT155" s="367">
        <v>45825</v>
      </c>
      <c r="BU155" s="365">
        <f t="shared" si="4"/>
        <v>3.7136999999999996E-2</v>
      </c>
      <c r="BV155" s="365">
        <v>3.7136999999999998</v>
      </c>
    </row>
    <row r="156" spans="2:74" ht="12" customHeight="1">
      <c r="B156" s="367">
        <v>45821</v>
      </c>
      <c r="C156" s="365">
        <v>67.260000000000005</v>
      </c>
      <c r="O156" s="368">
        <v>45821</v>
      </c>
      <c r="P156" s="369">
        <v>67.260000000000005</v>
      </c>
      <c r="Q156" s="369">
        <v>301.91000000000003</v>
      </c>
      <c r="R156" s="369">
        <v>144</v>
      </c>
      <c r="S156" s="369">
        <v>93.26</v>
      </c>
      <c r="T156" s="369">
        <v>50.24</v>
      </c>
      <c r="U156" s="369">
        <v>123.71</v>
      </c>
      <c r="V156" s="369">
        <v>11.18</v>
      </c>
      <c r="AF156" s="368">
        <v>45821</v>
      </c>
      <c r="AG156" s="370">
        <f t="shared" ref="AG156:AM156" si="307">(P156-AG$1256)/AG$1256</f>
        <v>0.17772719313605334</v>
      </c>
      <c r="AH156" s="370">
        <f t="shared" si="307"/>
        <v>0.45850241545893733</v>
      </c>
      <c r="AI156" s="370">
        <f t="shared" si="307"/>
        <v>0.41148794354048229</v>
      </c>
      <c r="AJ156" s="370">
        <f t="shared" si="307"/>
        <v>-4.7103300296311428E-2</v>
      </c>
      <c r="AK156" s="370">
        <f t="shared" si="307"/>
        <v>0.71308546332414957</v>
      </c>
      <c r="AL156" s="370">
        <f t="shared" si="307"/>
        <v>-1.032000000000005E-2</v>
      </c>
      <c r="AM156" s="370">
        <f t="shared" si="307"/>
        <v>-0.45885769603097776</v>
      </c>
      <c r="BA156" s="368">
        <v>45821</v>
      </c>
      <c r="BB156" s="369">
        <v>67.260000000000005</v>
      </c>
      <c r="BC156" s="369">
        <v>5976.97</v>
      </c>
      <c r="BD156" s="86"/>
      <c r="BE156" s="368">
        <v>45821</v>
      </c>
      <c r="BF156" s="370">
        <f t="shared" ref="BF156:BG156" si="308">(BB156-BF$1256)/BF$1256</f>
        <v>0.17772719313605334</v>
      </c>
      <c r="BG156" s="370">
        <f t="shared" si="308"/>
        <v>0.59353146153989722</v>
      </c>
      <c r="BT156" s="367">
        <v>45824</v>
      </c>
      <c r="BU156" s="365">
        <f t="shared" si="4"/>
        <v>3.6949000000000003E-2</v>
      </c>
      <c r="BV156" s="365">
        <v>3.6949000000000001</v>
      </c>
    </row>
    <row r="157" spans="2:74" ht="12" customHeight="1">
      <c r="B157" s="367">
        <v>45820</v>
      </c>
      <c r="C157" s="365">
        <v>68.31</v>
      </c>
      <c r="O157" s="368">
        <v>45820</v>
      </c>
      <c r="P157" s="369">
        <v>68.31</v>
      </c>
      <c r="Q157" s="369">
        <v>303.16000000000003</v>
      </c>
      <c r="R157" s="369">
        <v>143.97</v>
      </c>
      <c r="S157" s="369">
        <v>94.32</v>
      </c>
      <c r="T157" s="369">
        <v>50.89</v>
      </c>
      <c r="U157" s="369">
        <v>128.16</v>
      </c>
      <c r="V157" s="369">
        <v>11.43</v>
      </c>
      <c r="AF157" s="368">
        <v>45820</v>
      </c>
      <c r="AG157" s="370">
        <f t="shared" ref="AG157:AM157" si="309">(P157-AG$1256)/AG$1256</f>
        <v>0.19611276483978293</v>
      </c>
      <c r="AH157" s="370">
        <f t="shared" si="309"/>
        <v>0.46454106280193247</v>
      </c>
      <c r="AI157" s="370">
        <f t="shared" si="309"/>
        <v>0.41119388355224468</v>
      </c>
      <c r="AJ157" s="370">
        <f t="shared" si="309"/>
        <v>-3.6272606518851655E-2</v>
      </c>
      <c r="AK157" s="370">
        <f t="shared" si="309"/>
        <v>0.7352491884666793</v>
      </c>
      <c r="AL157" s="370">
        <f t="shared" si="309"/>
        <v>2.5279999999999973E-2</v>
      </c>
      <c r="AM157" s="370">
        <f t="shared" si="309"/>
        <v>-0.44675701839303</v>
      </c>
      <c r="BA157" s="368">
        <v>45820</v>
      </c>
      <c r="BB157" s="369">
        <v>68.31</v>
      </c>
      <c r="BC157" s="369">
        <v>6045.26</v>
      </c>
      <c r="BD157" s="86"/>
      <c r="BE157" s="368">
        <v>45820</v>
      </c>
      <c r="BF157" s="370">
        <f t="shared" ref="BF157:BG157" si="310">(BB157-BF$1256)/BF$1256</f>
        <v>0.19611276483978293</v>
      </c>
      <c r="BG157" s="370">
        <f t="shared" si="310"/>
        <v>0.61173838971731143</v>
      </c>
      <c r="BT157" s="367">
        <v>45821</v>
      </c>
      <c r="BU157" s="365">
        <f t="shared" si="4"/>
        <v>3.6871999999999995E-2</v>
      </c>
      <c r="BV157" s="365">
        <v>3.6871999999999998</v>
      </c>
    </row>
    <row r="158" spans="2:74" ht="12" customHeight="1">
      <c r="B158" s="367">
        <v>45819</v>
      </c>
      <c r="C158" s="365">
        <v>67.62</v>
      </c>
      <c r="O158" s="368">
        <v>45819</v>
      </c>
      <c r="P158" s="369">
        <v>67.62</v>
      </c>
      <c r="Q158" s="369">
        <v>301.72000000000003</v>
      </c>
      <c r="R158" s="369">
        <v>143.41</v>
      </c>
      <c r="S158" s="369">
        <v>95.39</v>
      </c>
      <c r="T158" s="369">
        <v>51.79</v>
      </c>
      <c r="U158" s="369">
        <v>127.66</v>
      </c>
      <c r="V158" s="369">
        <v>11.48</v>
      </c>
      <c r="AF158" s="368">
        <v>45819</v>
      </c>
      <c r="AG158" s="370">
        <f t="shared" ref="AG158:AM158" si="311">(P158-AG$1256)/AG$1256</f>
        <v>0.1840308177201892</v>
      </c>
      <c r="AH158" s="370">
        <f t="shared" si="311"/>
        <v>0.45758454106280205</v>
      </c>
      <c r="AI158" s="370">
        <f t="shared" si="311"/>
        <v>0.40570476377180947</v>
      </c>
      <c r="AJ158" s="370">
        <f t="shared" si="311"/>
        <v>-2.533973638500055E-2</v>
      </c>
      <c r="AK158" s="370">
        <f t="shared" si="311"/>
        <v>0.76593742327941283</v>
      </c>
      <c r="AL158" s="370">
        <f t="shared" si="311"/>
        <v>2.1279999999999973E-2</v>
      </c>
      <c r="AM158" s="370">
        <f t="shared" si="311"/>
        <v>-0.44433688286544043</v>
      </c>
      <c r="BA158" s="368">
        <v>45819</v>
      </c>
      <c r="BB158" s="369">
        <v>67.62</v>
      </c>
      <c r="BC158" s="369">
        <v>6022.24</v>
      </c>
      <c r="BD158" s="86"/>
      <c r="BE158" s="368">
        <v>45819</v>
      </c>
      <c r="BF158" s="370">
        <f t="shared" ref="BF158:BG158" si="312">(BB158-BF$1256)/BF$1256</f>
        <v>0.1840308177201892</v>
      </c>
      <c r="BG158" s="370">
        <f t="shared" si="312"/>
        <v>0.60560098326476963</v>
      </c>
      <c r="BT158" s="367">
        <v>45820</v>
      </c>
      <c r="BU158" s="365">
        <f t="shared" si="4"/>
        <v>3.6305000000000004E-2</v>
      </c>
      <c r="BV158" s="365">
        <v>3.6305000000000001</v>
      </c>
    </row>
    <row r="159" spans="2:74" ht="12" customHeight="1">
      <c r="B159" s="367">
        <v>45818</v>
      </c>
      <c r="C159" s="365">
        <v>69.260000000000005</v>
      </c>
      <c r="O159" s="368">
        <v>45818</v>
      </c>
      <c r="P159" s="369">
        <v>69.260000000000005</v>
      </c>
      <c r="Q159" s="369">
        <v>300.43</v>
      </c>
      <c r="R159" s="369">
        <v>143.91999999999999</v>
      </c>
      <c r="S159" s="369">
        <v>91.43</v>
      </c>
      <c r="T159" s="369">
        <v>50.62</v>
      </c>
      <c r="U159" s="369">
        <v>125.32</v>
      </c>
      <c r="V159" s="369">
        <v>11.39</v>
      </c>
      <c r="AF159" s="368">
        <v>45818</v>
      </c>
      <c r="AG159" s="370">
        <f t="shared" ref="AG159:AM159" si="313">(P159-AG$1256)/AG$1256</f>
        <v>0.21274732971458599</v>
      </c>
      <c r="AH159" s="370">
        <f t="shared" si="313"/>
        <v>0.45135265700483096</v>
      </c>
      <c r="AI159" s="370">
        <f t="shared" si="313"/>
        <v>0.41070378357184861</v>
      </c>
      <c r="AJ159" s="370">
        <f t="shared" si="313"/>
        <v>-6.5801573515888404E-2</v>
      </c>
      <c r="AK159" s="370">
        <f t="shared" si="313"/>
        <v>0.72604271802285913</v>
      </c>
      <c r="AL159" s="370">
        <f t="shared" si="313"/>
        <v>2.5599999999999456E-3</v>
      </c>
      <c r="AM159" s="370">
        <f t="shared" si="313"/>
        <v>-0.4486931268151016</v>
      </c>
      <c r="BA159" s="368">
        <v>45818</v>
      </c>
      <c r="BB159" s="369">
        <v>69.260000000000005</v>
      </c>
      <c r="BC159" s="369">
        <v>6038.81</v>
      </c>
      <c r="BD159" s="86"/>
      <c r="BE159" s="368">
        <v>45818</v>
      </c>
      <c r="BF159" s="370">
        <f t="shared" ref="BF159:BG159" si="314">(BB159-BF$1256)/BF$1256</f>
        <v>0.21274732971458599</v>
      </c>
      <c r="BG159" s="370">
        <f t="shared" si="314"/>
        <v>0.6100187428181415</v>
      </c>
      <c r="BT159" s="367">
        <v>45819</v>
      </c>
      <c r="BU159" s="365">
        <f t="shared" si="4"/>
        <v>3.6676E-2</v>
      </c>
      <c r="BV159" s="365">
        <v>3.6676000000000002</v>
      </c>
    </row>
    <row r="160" spans="2:74" ht="12" customHeight="1">
      <c r="B160" s="367">
        <v>45817</v>
      </c>
      <c r="C160" s="365">
        <v>69.75</v>
      </c>
      <c r="O160" s="368">
        <v>45817</v>
      </c>
      <c r="P160" s="369">
        <v>69.75</v>
      </c>
      <c r="Q160" s="369">
        <v>304.77999999999997</v>
      </c>
      <c r="R160" s="369">
        <v>143.13999999999999</v>
      </c>
      <c r="S160" s="369">
        <v>90.67</v>
      </c>
      <c r="T160" s="369">
        <v>51.13</v>
      </c>
      <c r="U160" s="369">
        <v>124.5</v>
      </c>
      <c r="V160" s="369">
        <v>11.46</v>
      </c>
      <c r="AF160" s="368">
        <v>45817</v>
      </c>
      <c r="AG160" s="370">
        <f t="shared" ref="AG160:AM160" si="315">(P160-AG$1256)/AG$1256</f>
        <v>0.22132726317632639</v>
      </c>
      <c r="AH160" s="370">
        <f t="shared" si="315"/>
        <v>0.47236714975845395</v>
      </c>
      <c r="AI160" s="370">
        <f t="shared" si="315"/>
        <v>0.40305822387767098</v>
      </c>
      <c r="AJ160" s="370">
        <f t="shared" si="315"/>
        <v>-7.3566976601614417E-2</v>
      </c>
      <c r="AK160" s="370">
        <f t="shared" si="315"/>
        <v>0.74343271775007502</v>
      </c>
      <c r="AL160" s="370">
        <f t="shared" si="315"/>
        <v>-4.0000000000000001E-3</v>
      </c>
      <c r="AM160" s="370">
        <f t="shared" si="315"/>
        <v>-0.44530493707647623</v>
      </c>
      <c r="BA160" s="368">
        <v>45817</v>
      </c>
      <c r="BB160" s="369">
        <v>69.75</v>
      </c>
      <c r="BC160" s="369">
        <v>6005.88</v>
      </c>
      <c r="BD160" s="86"/>
      <c r="BE160" s="368">
        <v>45817</v>
      </c>
      <c r="BF160" s="370">
        <f t="shared" ref="BF160:BG160" si="316">(BB160-BF$1256)/BF$1256</f>
        <v>0.22132726317632639</v>
      </c>
      <c r="BG160" s="370">
        <f t="shared" si="316"/>
        <v>0.60123921221509191</v>
      </c>
      <c r="BT160" s="367">
        <v>45818</v>
      </c>
      <c r="BU160" s="365">
        <f t="shared" si="4"/>
        <v>3.5807000000000005E-2</v>
      </c>
      <c r="BV160" s="365">
        <v>3.5807000000000002</v>
      </c>
    </row>
    <row r="161" spans="2:74" ht="12" customHeight="1">
      <c r="B161" s="367">
        <v>45814</v>
      </c>
      <c r="C161" s="365">
        <v>71.3</v>
      </c>
      <c r="O161" s="368">
        <v>45814</v>
      </c>
      <c r="P161" s="369">
        <v>71.3</v>
      </c>
      <c r="Q161" s="369">
        <v>307.36</v>
      </c>
      <c r="R161" s="369">
        <v>144.83000000000001</v>
      </c>
      <c r="S161" s="369">
        <v>89.64</v>
      </c>
      <c r="T161" s="369">
        <v>52.5</v>
      </c>
      <c r="U161" s="369">
        <v>129.19</v>
      </c>
      <c r="V161" s="369">
        <v>11.69</v>
      </c>
      <c r="AF161" s="368">
        <v>45814</v>
      </c>
      <c r="AG161" s="370">
        <f t="shared" ref="AG161:AM161" si="317">(P161-AG$1256)/AG$1256</f>
        <v>0.24846786902468915</v>
      </c>
      <c r="AH161" s="370">
        <f t="shared" si="317"/>
        <v>0.48483091787439619</v>
      </c>
      <c r="AI161" s="370">
        <f t="shared" si="317"/>
        <v>0.41962360321505604</v>
      </c>
      <c r="AJ161" s="370">
        <f t="shared" si="317"/>
        <v>-8.4091141309900932E-2</v>
      </c>
      <c r="AK161" s="370">
        <f t="shared" si="317"/>
        <v>0.79014703074279158</v>
      </c>
      <c r="AL161" s="370">
        <f t="shared" si="317"/>
        <v>3.351999999999998E-2</v>
      </c>
      <c r="AM161" s="370">
        <f t="shared" si="317"/>
        <v>-0.43417231364956438</v>
      </c>
      <c r="BA161" s="368">
        <v>45814</v>
      </c>
      <c r="BB161" s="369">
        <v>71.3</v>
      </c>
      <c r="BC161" s="369">
        <v>6000.36</v>
      </c>
      <c r="BD161" s="86"/>
      <c r="BE161" s="368">
        <v>45814</v>
      </c>
      <c r="BF161" s="370">
        <f t="shared" ref="BF161:BG161" si="318">(BB161-BF$1256)/BF$1256</f>
        <v>0.24846786902468915</v>
      </c>
      <c r="BG161" s="370">
        <f t="shared" si="318"/>
        <v>0.59976751440370901</v>
      </c>
      <c r="BT161" s="367">
        <v>45817</v>
      </c>
      <c r="BU161" s="365">
        <f t="shared" si="4"/>
        <v>3.5556000000000004E-2</v>
      </c>
      <c r="BV161" s="365">
        <v>3.5556000000000001</v>
      </c>
    </row>
    <row r="162" spans="2:74" ht="12" customHeight="1">
      <c r="B162" s="367">
        <v>45813</v>
      </c>
      <c r="C162" s="365">
        <v>71.39</v>
      </c>
      <c r="O162" s="368">
        <v>45813</v>
      </c>
      <c r="P162" s="369">
        <v>71.39</v>
      </c>
      <c r="Q162" s="369">
        <v>308.98</v>
      </c>
      <c r="R162" s="369">
        <v>142.88</v>
      </c>
      <c r="S162" s="369">
        <v>86.99</v>
      </c>
      <c r="T162" s="369">
        <v>52.6</v>
      </c>
      <c r="U162" s="369">
        <v>128.36000000000001</v>
      </c>
      <c r="V162" s="369">
        <v>11.68</v>
      </c>
      <c r="AF162" s="368">
        <v>45813</v>
      </c>
      <c r="AG162" s="370">
        <f t="shared" ref="AG162:AM162" si="319">(P162-AG$1256)/AG$1256</f>
        <v>0.25004377517072318</v>
      </c>
      <c r="AH162" s="370">
        <f t="shared" si="319"/>
        <v>0.49265700483091796</v>
      </c>
      <c r="AI162" s="370">
        <f t="shared" si="319"/>
        <v>0.40050970397961183</v>
      </c>
      <c r="AJ162" s="370">
        <f t="shared" si="319"/>
        <v>-0.11116787575355072</v>
      </c>
      <c r="AK162" s="370">
        <f t="shared" si="319"/>
        <v>0.79355683461087312</v>
      </c>
      <c r="AL162" s="370">
        <f t="shared" si="319"/>
        <v>2.6880000000000109E-2</v>
      </c>
      <c r="AM162" s="370">
        <f t="shared" si="319"/>
        <v>-0.4346563407550823</v>
      </c>
      <c r="BA162" s="368">
        <v>45813</v>
      </c>
      <c r="BB162" s="369">
        <v>71.39</v>
      </c>
      <c r="BC162" s="369">
        <v>5939.3</v>
      </c>
      <c r="BD162" s="86"/>
      <c r="BE162" s="368">
        <v>45813</v>
      </c>
      <c r="BF162" s="370">
        <f t="shared" ref="BF162:BG162" si="320">(BB162-BF$1256)/BF$1256</f>
        <v>0.25004377517072318</v>
      </c>
      <c r="BG162" s="370">
        <f t="shared" si="320"/>
        <v>0.58348819042489952</v>
      </c>
      <c r="BT162" s="367">
        <v>45814</v>
      </c>
      <c r="BU162" s="365">
        <f t="shared" si="4"/>
        <v>3.4783000000000001E-2</v>
      </c>
      <c r="BV162" s="365">
        <v>3.4782999999999999</v>
      </c>
    </row>
    <row r="163" spans="2:74" ht="12" customHeight="1">
      <c r="B163" s="367">
        <v>45812</v>
      </c>
      <c r="C163" s="365">
        <v>71.55</v>
      </c>
      <c r="O163" s="368">
        <v>45812</v>
      </c>
      <c r="P163" s="369">
        <v>71.55</v>
      </c>
      <c r="Q163" s="369">
        <v>311.57</v>
      </c>
      <c r="R163" s="369">
        <v>144.01</v>
      </c>
      <c r="S163" s="369">
        <v>88.11</v>
      </c>
      <c r="T163" s="369">
        <v>52.16</v>
      </c>
      <c r="U163" s="369">
        <v>126.95</v>
      </c>
      <c r="V163" s="369">
        <v>11.92</v>
      </c>
      <c r="AF163" s="368">
        <v>45812</v>
      </c>
      <c r="AG163" s="370">
        <f t="shared" ref="AG163:AM163" si="321">(P163-AG$1256)/AG$1256</f>
        <v>0.25284538609700574</v>
      </c>
      <c r="AH163" s="370">
        <f t="shared" si="321"/>
        <v>0.50516908212560385</v>
      </c>
      <c r="AI163" s="370">
        <f t="shared" si="321"/>
        <v>0.41158596353656141</v>
      </c>
      <c r="AJ163" s="370">
        <f t="shared" si="321"/>
        <v>-9.9724123837743997E-2</v>
      </c>
      <c r="AK163" s="370">
        <f t="shared" si="321"/>
        <v>0.77855369759131432</v>
      </c>
      <c r="AL163" s="370">
        <f t="shared" si="321"/>
        <v>1.5600000000000024E-2</v>
      </c>
      <c r="AM163" s="370">
        <f t="shared" si="321"/>
        <v>-0.42303969022265248</v>
      </c>
      <c r="BA163" s="368">
        <v>45812</v>
      </c>
      <c r="BB163" s="369">
        <v>71.55</v>
      </c>
      <c r="BC163" s="369">
        <v>5970.81</v>
      </c>
      <c r="BD163" s="86"/>
      <c r="BE163" s="368">
        <v>45812</v>
      </c>
      <c r="BF163" s="370">
        <f t="shared" ref="BF163:BG163" si="322">(BB163-BF$1256)/BF$1256</f>
        <v>0.25284538609700574</v>
      </c>
      <c r="BG163" s="370">
        <f t="shared" si="322"/>
        <v>0.59188913209820926</v>
      </c>
      <c r="BT163" s="367">
        <v>45813</v>
      </c>
      <c r="BU163" s="365">
        <f t="shared" si="4"/>
        <v>3.4738999999999999E-2</v>
      </c>
      <c r="BV163" s="365">
        <v>3.4739</v>
      </c>
    </row>
    <row r="164" spans="2:74" ht="12" customHeight="1">
      <c r="B164" s="367">
        <v>45811</v>
      </c>
      <c r="C164" s="365">
        <v>71.73</v>
      </c>
      <c r="O164" s="368">
        <v>45811</v>
      </c>
      <c r="P164" s="369">
        <v>71.73</v>
      </c>
      <c r="Q164" s="369">
        <v>312.39</v>
      </c>
      <c r="R164" s="369">
        <v>143.97</v>
      </c>
      <c r="S164" s="369">
        <v>86.6</v>
      </c>
      <c r="T164" s="369">
        <v>50.07</v>
      </c>
      <c r="U164" s="369">
        <v>127.5</v>
      </c>
      <c r="V164" s="369">
        <v>11.58</v>
      </c>
      <c r="AF164" s="368">
        <v>45811</v>
      </c>
      <c r="AG164" s="370">
        <f t="shared" ref="AG164:AM164" si="323">(P164-AG$1256)/AG$1256</f>
        <v>0.25599719838907381</v>
      </c>
      <c r="AH164" s="370">
        <f t="shared" si="323"/>
        <v>0.50913043478260867</v>
      </c>
      <c r="AI164" s="370">
        <f t="shared" si="323"/>
        <v>0.41119388355224468</v>
      </c>
      <c r="AJ164" s="370">
        <f t="shared" si="323"/>
        <v>-0.11515275365280483</v>
      </c>
      <c r="AK164" s="370">
        <f t="shared" si="323"/>
        <v>0.70728879674841094</v>
      </c>
      <c r="AL164" s="370">
        <f t="shared" si="323"/>
        <v>0.02</v>
      </c>
      <c r="AM164" s="370">
        <f t="shared" si="323"/>
        <v>-0.4394966118102614</v>
      </c>
      <c r="BA164" s="368">
        <v>45811</v>
      </c>
      <c r="BB164" s="369">
        <v>71.73</v>
      </c>
      <c r="BC164" s="369">
        <v>5970.37</v>
      </c>
      <c r="BD164" s="86"/>
      <c r="BE164" s="368">
        <v>45811</v>
      </c>
      <c r="BF164" s="370">
        <f t="shared" ref="BF164:BG164" si="324">(BB164-BF$1256)/BF$1256</f>
        <v>0.25599719838907381</v>
      </c>
      <c r="BG164" s="370">
        <f t="shared" si="324"/>
        <v>0.59177182285237429</v>
      </c>
      <c r="BT164" s="367">
        <v>45812</v>
      </c>
      <c r="BU164" s="365">
        <f t="shared" si="4"/>
        <v>3.4660999999999997E-2</v>
      </c>
      <c r="BV164" s="365">
        <v>3.4661</v>
      </c>
    </row>
    <row r="165" spans="2:74" ht="12" customHeight="1">
      <c r="B165" s="367">
        <v>45810</v>
      </c>
      <c r="C165" s="365">
        <v>72</v>
      </c>
      <c r="O165" s="368">
        <v>45810</v>
      </c>
      <c r="P165" s="369">
        <v>72</v>
      </c>
      <c r="Q165" s="369">
        <v>312.68</v>
      </c>
      <c r="R165" s="369">
        <v>144.63</v>
      </c>
      <c r="S165" s="369">
        <v>85.19</v>
      </c>
      <c r="T165" s="369">
        <v>49.84</v>
      </c>
      <c r="U165" s="369">
        <v>128.38999999999999</v>
      </c>
      <c r="V165" s="369">
        <v>11.58</v>
      </c>
      <c r="AF165" s="368">
        <v>45810</v>
      </c>
      <c r="AG165" s="370">
        <f t="shared" ref="AG165:AM165" si="325">(P165-AG$1256)/AG$1256</f>
        <v>0.26072491682717563</v>
      </c>
      <c r="AH165" s="370">
        <f t="shared" si="325"/>
        <v>0.51053140096618366</v>
      </c>
      <c r="AI165" s="370">
        <f t="shared" si="325"/>
        <v>0.4176632032934719</v>
      </c>
      <c r="AJ165" s="370">
        <f t="shared" si="325"/>
        <v>-0.12955961990395429</v>
      </c>
      <c r="AK165" s="370">
        <f t="shared" si="325"/>
        <v>0.69944624785182363</v>
      </c>
      <c r="AL165" s="370">
        <f t="shared" si="325"/>
        <v>2.7119999999999891E-2</v>
      </c>
      <c r="AM165" s="370">
        <f t="shared" si="325"/>
        <v>-0.4394966118102614</v>
      </c>
      <c r="BA165" s="368">
        <v>45810</v>
      </c>
      <c r="BB165" s="369">
        <v>72</v>
      </c>
      <c r="BC165" s="369">
        <v>5935.94</v>
      </c>
      <c r="BD165" s="86"/>
      <c r="BE165" s="368">
        <v>45810</v>
      </c>
      <c r="BF165" s="370">
        <f t="shared" ref="BF165:BG165" si="326">(BB165-BF$1256)/BF$1256</f>
        <v>0.26072491682717563</v>
      </c>
      <c r="BG165" s="370">
        <f t="shared" si="326"/>
        <v>0.58259237436579681</v>
      </c>
      <c r="BT165" s="367">
        <v>45811</v>
      </c>
      <c r="BU165" s="365">
        <f t="shared" si="4"/>
        <v>3.4574000000000001E-2</v>
      </c>
      <c r="BV165" s="365">
        <v>3.4573999999999998</v>
      </c>
    </row>
    <row r="166" spans="2:74" ht="12" customHeight="1">
      <c r="B166" s="367">
        <v>45807</v>
      </c>
      <c r="C166" s="365">
        <v>71.41</v>
      </c>
      <c r="O166" s="368">
        <v>45807</v>
      </c>
      <c r="P166" s="369">
        <v>71.41</v>
      </c>
      <c r="Q166" s="369">
        <v>313.85000000000002</v>
      </c>
      <c r="R166" s="369">
        <v>143.94</v>
      </c>
      <c r="S166" s="369">
        <v>83.95</v>
      </c>
      <c r="T166" s="369">
        <v>50.08</v>
      </c>
      <c r="U166" s="369">
        <v>129.79</v>
      </c>
      <c r="V166" s="369">
        <v>11.4</v>
      </c>
      <c r="AF166" s="368">
        <v>45807</v>
      </c>
      <c r="AG166" s="370">
        <f t="shared" ref="AG166:AM166" si="327">(P166-AG$1256)/AG$1256</f>
        <v>0.25039397653650847</v>
      </c>
      <c r="AH166" s="370">
        <f t="shared" si="327"/>
        <v>0.51618357487922717</v>
      </c>
      <c r="AI166" s="370">
        <f t="shared" si="327"/>
        <v>0.41089982356400712</v>
      </c>
      <c r="AJ166" s="370">
        <f t="shared" si="327"/>
        <v>-0.1422294880964545</v>
      </c>
      <c r="AK166" s="370">
        <f t="shared" si="327"/>
        <v>0.70762977713521902</v>
      </c>
      <c r="AL166" s="370">
        <f t="shared" si="327"/>
        <v>3.8319999999999937E-2</v>
      </c>
      <c r="AM166" s="370">
        <f t="shared" si="327"/>
        <v>-0.44820909970958372</v>
      </c>
      <c r="BA166" s="368">
        <v>45807</v>
      </c>
      <c r="BB166" s="369">
        <v>71.41</v>
      </c>
      <c r="BC166" s="369">
        <v>5911.69</v>
      </c>
      <c r="BD166" s="86"/>
      <c r="BE166" s="368">
        <v>45807</v>
      </c>
      <c r="BF166" s="370">
        <f t="shared" ref="BF166:BG166" si="328">(BB166-BF$1256)/BF$1256</f>
        <v>0.25039397653650847</v>
      </c>
      <c r="BG166" s="370">
        <f t="shared" si="328"/>
        <v>0.57612703524876219</v>
      </c>
      <c r="BT166" s="367">
        <v>45810</v>
      </c>
      <c r="BU166" s="365">
        <f t="shared" si="4"/>
        <v>3.4444000000000002E-2</v>
      </c>
      <c r="BV166" s="365">
        <v>3.4443999999999999</v>
      </c>
    </row>
    <row r="167" spans="2:74" ht="12" customHeight="1">
      <c r="B167" s="367">
        <v>45806</v>
      </c>
      <c r="C167" s="365">
        <v>70.7</v>
      </c>
      <c r="O167" s="368">
        <v>45806</v>
      </c>
      <c r="P167" s="369">
        <v>70.7</v>
      </c>
      <c r="Q167" s="369">
        <v>311.86</v>
      </c>
      <c r="R167" s="369">
        <v>144.04</v>
      </c>
      <c r="S167" s="369">
        <v>84.05</v>
      </c>
      <c r="T167" s="369">
        <v>49.73</v>
      </c>
      <c r="U167" s="369">
        <v>126.64</v>
      </c>
      <c r="V167" s="369">
        <v>11.11</v>
      </c>
      <c r="AF167" s="368">
        <v>45806</v>
      </c>
      <c r="AG167" s="370">
        <f t="shared" ref="AG167:AM167" si="329">(P167-AG$1256)/AG$1256</f>
        <v>0.23796182805112945</v>
      </c>
      <c r="AH167" s="370">
        <f t="shared" si="329"/>
        <v>0.50657004830917884</v>
      </c>
      <c r="AI167" s="370">
        <f t="shared" si="329"/>
        <v>0.41188002352479902</v>
      </c>
      <c r="AJ167" s="370">
        <f t="shared" si="329"/>
        <v>-0.14120772453254324</v>
      </c>
      <c r="AK167" s="370">
        <f t="shared" si="329"/>
        <v>0.69569546359693368</v>
      </c>
      <c r="AL167" s="370">
        <f t="shared" si="329"/>
        <v>1.3120000000000005E-2</v>
      </c>
      <c r="AM167" s="370">
        <f t="shared" si="329"/>
        <v>-0.46224588576960313</v>
      </c>
      <c r="BA167" s="368">
        <v>45806</v>
      </c>
      <c r="BB167" s="369">
        <v>70.7</v>
      </c>
      <c r="BC167" s="369">
        <v>5912.17</v>
      </c>
      <c r="BD167" s="86"/>
      <c r="BE167" s="368">
        <v>45806</v>
      </c>
      <c r="BF167" s="370">
        <f t="shared" ref="BF167:BG167" si="330">(BB167-BF$1256)/BF$1256</f>
        <v>0.23796182805112945</v>
      </c>
      <c r="BG167" s="370">
        <f t="shared" si="330"/>
        <v>0.57625500897149118</v>
      </c>
      <c r="BT167" s="367">
        <v>45807</v>
      </c>
      <c r="BU167" s="365">
        <f t="shared" si="4"/>
        <v>3.4729000000000003E-2</v>
      </c>
      <c r="BV167" s="365">
        <v>3.4729000000000001</v>
      </c>
    </row>
    <row r="168" spans="2:74" ht="12" customHeight="1">
      <c r="B168" s="367">
        <v>45805</v>
      </c>
      <c r="C168" s="365">
        <v>71.8</v>
      </c>
      <c r="O168" s="368">
        <v>45805</v>
      </c>
      <c r="P168" s="369">
        <v>71.8</v>
      </c>
      <c r="Q168" s="369">
        <v>312.83999999999997</v>
      </c>
      <c r="R168" s="369">
        <v>143.15</v>
      </c>
      <c r="S168" s="369">
        <v>86</v>
      </c>
      <c r="T168" s="369">
        <v>50.07</v>
      </c>
      <c r="U168" s="369">
        <v>126.57</v>
      </c>
      <c r="V168" s="369">
        <v>11.18</v>
      </c>
      <c r="AF168" s="368">
        <v>45805</v>
      </c>
      <c r="AG168" s="370">
        <f t="shared" ref="AG168:AM168" si="331">(P168-AG$1256)/AG$1256</f>
        <v>0.25722290316932234</v>
      </c>
      <c r="AH168" s="370">
        <f t="shared" si="331"/>
        <v>0.5113043478260868</v>
      </c>
      <c r="AI168" s="370">
        <f t="shared" si="331"/>
        <v>0.40315624387375038</v>
      </c>
      <c r="AJ168" s="370">
        <f t="shared" si="331"/>
        <v>-0.12128333503627264</v>
      </c>
      <c r="AK168" s="370">
        <f t="shared" si="331"/>
        <v>0.70728879674841094</v>
      </c>
      <c r="AL168" s="370">
        <f t="shared" si="331"/>
        <v>1.2559999999999946E-2</v>
      </c>
      <c r="AM168" s="370">
        <f t="shared" si="331"/>
        <v>-0.45885769603097776</v>
      </c>
      <c r="BA168" s="368">
        <v>45805</v>
      </c>
      <c r="BB168" s="369">
        <v>71.8</v>
      </c>
      <c r="BC168" s="369">
        <v>5888.55</v>
      </c>
      <c r="BD168" s="86"/>
      <c r="BE168" s="368">
        <v>45805</v>
      </c>
      <c r="BF168" s="370">
        <f t="shared" ref="BF168:BG168" si="332">(BB168-BF$1256)/BF$1256</f>
        <v>0.25722290316932234</v>
      </c>
      <c r="BG168" s="370">
        <f t="shared" si="332"/>
        <v>0.56995763536553834</v>
      </c>
      <c r="BT168" s="367">
        <v>45806</v>
      </c>
      <c r="BU168" s="365">
        <f t="shared" si="4"/>
        <v>3.5077999999999998E-2</v>
      </c>
      <c r="BV168" s="365">
        <v>3.5078</v>
      </c>
    </row>
    <row r="169" spans="2:74" ht="12" customHeight="1">
      <c r="B169" s="367">
        <v>45804</v>
      </c>
      <c r="C169" s="365">
        <v>71.599999999999994</v>
      </c>
      <c r="O169" s="368">
        <v>45804</v>
      </c>
      <c r="P169" s="369">
        <v>71.599999999999994</v>
      </c>
      <c r="Q169" s="369">
        <v>314.95</v>
      </c>
      <c r="R169" s="369">
        <v>144.09</v>
      </c>
      <c r="S169" s="369">
        <v>87.01</v>
      </c>
      <c r="T169" s="369">
        <v>50.99</v>
      </c>
      <c r="U169" s="369">
        <v>126.35</v>
      </c>
      <c r="V169" s="369">
        <v>11.21</v>
      </c>
      <c r="AF169" s="368">
        <v>45804</v>
      </c>
      <c r="AG169" s="370">
        <f t="shared" ref="AG169:AM169" si="333">(P169-AG$1256)/AG$1256</f>
        <v>0.25372088951146898</v>
      </c>
      <c r="AH169" s="370">
        <f t="shared" si="333"/>
        <v>0.52149758454106276</v>
      </c>
      <c r="AI169" s="370">
        <f t="shared" si="333"/>
        <v>0.41237012350519514</v>
      </c>
      <c r="AJ169" s="370">
        <f t="shared" si="333"/>
        <v>-0.11096352304076836</v>
      </c>
      <c r="AK169" s="370">
        <f t="shared" si="333"/>
        <v>0.73865899233476084</v>
      </c>
      <c r="AL169" s="370">
        <f t="shared" si="333"/>
        <v>1.0799999999999954E-2</v>
      </c>
      <c r="AM169" s="370">
        <f t="shared" si="333"/>
        <v>-0.45740561471442398</v>
      </c>
      <c r="BA169" s="368">
        <v>45804</v>
      </c>
      <c r="BB169" s="369">
        <v>71.599999999999994</v>
      </c>
      <c r="BC169" s="369">
        <v>5921.54</v>
      </c>
      <c r="BD169" s="86"/>
      <c r="BE169" s="368">
        <v>45804</v>
      </c>
      <c r="BF169" s="370">
        <f t="shared" ref="BF169:BG169" si="334">(BB169-BF$1256)/BF$1256</f>
        <v>0.25372088951146898</v>
      </c>
      <c r="BG169" s="370">
        <f t="shared" si="334"/>
        <v>0.57875316268392885</v>
      </c>
      <c r="BT169" s="367">
        <v>45805</v>
      </c>
      <c r="BU169" s="365">
        <f t="shared" si="4"/>
        <v>3.4540000000000001E-2</v>
      </c>
      <c r="BV169" s="365">
        <v>3.4540000000000002</v>
      </c>
    </row>
    <row r="170" spans="2:74" ht="12" customHeight="1">
      <c r="B170" s="367">
        <v>45800</v>
      </c>
      <c r="C170" s="365">
        <v>70.069999999999993</v>
      </c>
      <c r="O170" s="368">
        <v>45800</v>
      </c>
      <c r="P170" s="369">
        <v>70.069999999999993</v>
      </c>
      <c r="Q170" s="369">
        <v>314.57</v>
      </c>
      <c r="R170" s="369">
        <v>145.44999999999999</v>
      </c>
      <c r="S170" s="369">
        <v>84.4</v>
      </c>
      <c r="T170" s="369">
        <v>50.63</v>
      </c>
      <c r="U170" s="369">
        <v>117.62</v>
      </c>
      <c r="V170" s="369">
        <v>11.44</v>
      </c>
      <c r="AF170" s="368">
        <v>45800</v>
      </c>
      <c r="AG170" s="370">
        <f t="shared" ref="AG170:AM170" si="335">(P170-AG$1256)/AG$1256</f>
        <v>0.22693048502889152</v>
      </c>
      <c r="AH170" s="370">
        <f t="shared" si="335"/>
        <v>0.51966183574879221</v>
      </c>
      <c r="AI170" s="370">
        <f t="shared" si="335"/>
        <v>0.4257008429719662</v>
      </c>
      <c r="AJ170" s="370">
        <f t="shared" si="335"/>
        <v>-0.13763155205885355</v>
      </c>
      <c r="AK170" s="370">
        <f t="shared" si="335"/>
        <v>0.72638369840966743</v>
      </c>
      <c r="AL170" s="370">
        <f t="shared" si="335"/>
        <v>-5.9039999999999961E-2</v>
      </c>
      <c r="AM170" s="370">
        <f t="shared" si="335"/>
        <v>-0.44627299128751213</v>
      </c>
      <c r="BA170" s="368">
        <v>45800</v>
      </c>
      <c r="BB170" s="369">
        <v>70.069999999999993</v>
      </c>
      <c r="BC170" s="369">
        <v>5802.82</v>
      </c>
      <c r="BD170" s="86"/>
      <c r="BE170" s="368">
        <v>45800</v>
      </c>
      <c r="BF170" s="370">
        <f t="shared" ref="BF170:BG170" si="336">(BB170-BF$1256)/BF$1256</f>
        <v>0.22693048502889152</v>
      </c>
      <c r="BG170" s="370">
        <f t="shared" si="336"/>
        <v>0.54710099526230604</v>
      </c>
      <c r="BT170" s="367">
        <v>45804</v>
      </c>
      <c r="BU170" s="365">
        <f t="shared" si="4"/>
        <v>3.4637000000000001E-2</v>
      </c>
      <c r="BV170" s="365">
        <v>3.4636999999999998</v>
      </c>
    </row>
    <row r="171" spans="2:74" ht="12" customHeight="1">
      <c r="B171" s="367">
        <v>45799</v>
      </c>
      <c r="C171" s="365">
        <v>69.430000000000007</v>
      </c>
      <c r="O171" s="368">
        <v>45799</v>
      </c>
      <c r="P171" s="369">
        <v>69.430000000000007</v>
      </c>
      <c r="Q171" s="369">
        <v>314.31</v>
      </c>
      <c r="R171" s="369">
        <v>145.5</v>
      </c>
      <c r="S171" s="369">
        <v>83.97</v>
      </c>
      <c r="T171" s="369">
        <v>50.78</v>
      </c>
      <c r="U171" s="369">
        <v>117.29</v>
      </c>
      <c r="V171" s="369">
        <v>11.5</v>
      </c>
      <c r="AF171" s="368">
        <v>45799</v>
      </c>
      <c r="AG171" s="370">
        <f t="shared" ref="AG171:AM171" si="337">(P171-AG$1256)/AG$1256</f>
        <v>0.2157240413237613</v>
      </c>
      <c r="AH171" s="370">
        <f t="shared" si="337"/>
        <v>0.51840579710144929</v>
      </c>
      <c r="AI171" s="370">
        <f t="shared" si="337"/>
        <v>0.42619094295236232</v>
      </c>
      <c r="AJ171" s="370">
        <f t="shared" si="337"/>
        <v>-0.14202513538367226</v>
      </c>
      <c r="AK171" s="370">
        <f t="shared" si="337"/>
        <v>0.73149840421178969</v>
      </c>
      <c r="AL171" s="370">
        <f t="shared" si="337"/>
        <v>-6.167999999999995E-2</v>
      </c>
      <c r="AM171" s="370">
        <f t="shared" si="337"/>
        <v>-0.44336882865440463</v>
      </c>
      <c r="BA171" s="368">
        <v>45799</v>
      </c>
      <c r="BB171" s="369">
        <v>69.430000000000007</v>
      </c>
      <c r="BC171" s="369">
        <v>5842.01</v>
      </c>
      <c r="BD171" s="86"/>
      <c r="BE171" s="368">
        <v>45799</v>
      </c>
      <c r="BF171" s="370">
        <f t="shared" ref="BF171:BG171" si="338">(BB171-BF$1256)/BF$1256</f>
        <v>0.2157240413237613</v>
      </c>
      <c r="BG171" s="370">
        <f t="shared" si="338"/>
        <v>0.55754951649927886</v>
      </c>
      <c r="BT171" s="367">
        <v>45800</v>
      </c>
      <c r="BU171" s="365">
        <f t="shared" si="4"/>
        <v>3.5393000000000001E-2</v>
      </c>
      <c r="BV171" s="365">
        <v>3.5392999999999999</v>
      </c>
    </row>
    <row r="172" spans="2:74" ht="12" customHeight="1">
      <c r="B172" s="367">
        <v>45798</v>
      </c>
      <c r="C172" s="365">
        <v>69.42</v>
      </c>
      <c r="O172" s="368">
        <v>45798</v>
      </c>
      <c r="P172" s="369">
        <v>69.42</v>
      </c>
      <c r="Q172" s="369">
        <v>316.44</v>
      </c>
      <c r="R172" s="369">
        <v>146.43</v>
      </c>
      <c r="S172" s="369">
        <v>82.98</v>
      </c>
      <c r="T172" s="369">
        <v>50.79</v>
      </c>
      <c r="U172" s="369">
        <v>114.12</v>
      </c>
      <c r="V172" s="369">
        <v>11.62</v>
      </c>
      <c r="AF172" s="368">
        <v>45798</v>
      </c>
      <c r="AG172" s="370">
        <f t="shared" ref="AG172:AM172" si="339">(P172-AG$1256)/AG$1256</f>
        <v>0.21554894064086855</v>
      </c>
      <c r="AH172" s="370">
        <f t="shared" si="339"/>
        <v>0.52869565217391301</v>
      </c>
      <c r="AI172" s="370">
        <f t="shared" si="339"/>
        <v>0.43530680258772803</v>
      </c>
      <c r="AJ172" s="370">
        <f t="shared" si="339"/>
        <v>-0.15214059466639421</v>
      </c>
      <c r="AK172" s="370">
        <f t="shared" si="339"/>
        <v>0.73183938459859776</v>
      </c>
      <c r="AL172" s="370">
        <f t="shared" si="339"/>
        <v>-8.7039999999999965E-2</v>
      </c>
      <c r="AM172" s="370">
        <f t="shared" si="339"/>
        <v>-0.4375605033881898</v>
      </c>
      <c r="BA172" s="368">
        <v>45798</v>
      </c>
      <c r="BB172" s="369">
        <v>69.42</v>
      </c>
      <c r="BC172" s="369">
        <v>5844.61</v>
      </c>
      <c r="BD172" s="86"/>
      <c r="BE172" s="368">
        <v>45798</v>
      </c>
      <c r="BF172" s="370">
        <f t="shared" ref="BF172:BG172" si="340">(BB172-BF$1256)/BF$1256</f>
        <v>0.21554894064086855</v>
      </c>
      <c r="BG172" s="370">
        <f t="shared" si="340"/>
        <v>0.5582427074973938</v>
      </c>
      <c r="BT172" s="367">
        <v>45799</v>
      </c>
      <c r="BU172" s="365">
        <f t="shared" si="4"/>
        <v>3.5719000000000001E-2</v>
      </c>
      <c r="BV172" s="365">
        <v>3.5718999999999999</v>
      </c>
    </row>
    <row r="173" spans="2:74" ht="12" customHeight="1">
      <c r="B173" s="367">
        <v>45797</v>
      </c>
      <c r="C173" s="365">
        <v>70.8</v>
      </c>
      <c r="O173" s="368">
        <v>45797</v>
      </c>
      <c r="P173" s="369">
        <v>70.8</v>
      </c>
      <c r="Q173" s="369">
        <v>319.8</v>
      </c>
      <c r="R173" s="369">
        <v>149.03</v>
      </c>
      <c r="S173" s="369">
        <v>85.59</v>
      </c>
      <c r="T173" s="369">
        <v>51.47</v>
      </c>
      <c r="U173" s="369">
        <v>117.23</v>
      </c>
      <c r="V173" s="369">
        <v>12.25</v>
      </c>
      <c r="AF173" s="368">
        <v>45797</v>
      </c>
      <c r="AG173" s="370">
        <f t="shared" ref="AG173:AM173" si="341">(P173-AG$1256)/AG$1256</f>
        <v>0.23971283488005599</v>
      </c>
      <c r="AH173" s="370">
        <f t="shared" si="341"/>
        <v>0.54492753623188406</v>
      </c>
      <c r="AI173" s="370">
        <f t="shared" si="341"/>
        <v>0.46079200156832001</v>
      </c>
      <c r="AJ173" s="370">
        <f t="shared" si="341"/>
        <v>-0.125472565648309</v>
      </c>
      <c r="AK173" s="370">
        <f t="shared" si="341"/>
        <v>0.75502605090155206</v>
      </c>
      <c r="AL173" s="370">
        <f t="shared" si="341"/>
        <v>-6.2159999999999965E-2</v>
      </c>
      <c r="AM173" s="370">
        <f t="shared" si="341"/>
        <v>-0.40706679574056148</v>
      </c>
      <c r="BA173" s="368">
        <v>45797</v>
      </c>
      <c r="BB173" s="369">
        <v>70.8</v>
      </c>
      <c r="BC173" s="369">
        <v>5940.46</v>
      </c>
      <c r="BD173" s="86"/>
      <c r="BE173" s="368">
        <v>45797</v>
      </c>
      <c r="BF173" s="370">
        <f t="shared" ref="BF173:BG173" si="342">(BB173-BF$1256)/BF$1256</f>
        <v>0.23971283488005599</v>
      </c>
      <c r="BG173" s="370">
        <f t="shared" si="342"/>
        <v>0.5837974602548277</v>
      </c>
      <c r="BT173" s="367">
        <v>45798</v>
      </c>
      <c r="BU173" s="365">
        <f t="shared" si="4"/>
        <v>3.5725E-2</v>
      </c>
      <c r="BV173" s="365">
        <v>3.5724999999999998</v>
      </c>
    </row>
    <row r="174" spans="2:74" ht="12" customHeight="1">
      <c r="B174" s="367">
        <v>45796</v>
      </c>
      <c r="C174" s="365">
        <v>71.36</v>
      </c>
      <c r="O174" s="368">
        <v>45796</v>
      </c>
      <c r="P174" s="369">
        <v>71.36</v>
      </c>
      <c r="Q174" s="369">
        <v>321.23</v>
      </c>
      <c r="R174" s="369">
        <v>149.65</v>
      </c>
      <c r="S174" s="369">
        <v>84.61</v>
      </c>
      <c r="T174" s="369">
        <v>52.27</v>
      </c>
      <c r="U174" s="369">
        <v>117.36</v>
      </c>
      <c r="V174" s="369">
        <v>12.34</v>
      </c>
      <c r="AF174" s="368">
        <v>45796</v>
      </c>
      <c r="AG174" s="370">
        <f t="shared" ref="AG174:AM174" si="343">(P174-AG$1256)/AG$1256</f>
        <v>0.24951847312204517</v>
      </c>
      <c r="AH174" s="370">
        <f t="shared" si="343"/>
        <v>0.5518357487922706</v>
      </c>
      <c r="AI174" s="370">
        <f t="shared" si="343"/>
        <v>0.46686924132523044</v>
      </c>
      <c r="AJ174" s="370">
        <f t="shared" si="343"/>
        <v>-0.13548584857463988</v>
      </c>
      <c r="AK174" s="370">
        <f t="shared" si="343"/>
        <v>0.78230448184620427</v>
      </c>
      <c r="AL174" s="370">
        <f t="shared" si="343"/>
        <v>-6.1120000000000008E-2</v>
      </c>
      <c r="AM174" s="370">
        <f t="shared" si="343"/>
        <v>-0.40271055179090032</v>
      </c>
      <c r="BA174" s="368">
        <v>45796</v>
      </c>
      <c r="BB174" s="369">
        <v>71.36</v>
      </c>
      <c r="BC174" s="369">
        <v>5963.6</v>
      </c>
      <c r="BD174" s="86"/>
      <c r="BE174" s="368">
        <v>45796</v>
      </c>
      <c r="BF174" s="370">
        <f t="shared" ref="BF174:BG174" si="344">(BB174-BF$1256)/BF$1256</f>
        <v>0.24951847312204517</v>
      </c>
      <c r="BG174" s="370">
        <f t="shared" si="344"/>
        <v>0.58996686013805177</v>
      </c>
      <c r="BT174" s="367">
        <v>45797</v>
      </c>
      <c r="BU174" s="365">
        <f t="shared" si="4"/>
        <v>3.5028000000000004E-2</v>
      </c>
      <c r="BV174" s="365">
        <v>3.5028000000000001</v>
      </c>
    </row>
    <row r="175" spans="2:74" ht="12" customHeight="1">
      <c r="B175" s="367">
        <v>45793</v>
      </c>
      <c r="C175" s="365">
        <v>70.62</v>
      </c>
      <c r="O175" s="368">
        <v>45793</v>
      </c>
      <c r="P175" s="369">
        <v>70.62</v>
      </c>
      <c r="Q175" s="369">
        <v>318.61</v>
      </c>
      <c r="R175" s="369">
        <v>148.07</v>
      </c>
      <c r="S175" s="369">
        <v>85.57</v>
      </c>
      <c r="T175" s="369">
        <v>52.32</v>
      </c>
      <c r="U175" s="369">
        <v>119.19</v>
      </c>
      <c r="V175" s="369">
        <v>12.26</v>
      </c>
      <c r="AF175" s="368">
        <v>45793</v>
      </c>
      <c r="AG175" s="370">
        <f t="shared" ref="AG175:AM175" si="345">(P175-AG$1256)/AG$1256</f>
        <v>0.2365610225879882</v>
      </c>
      <c r="AH175" s="370">
        <f t="shared" si="345"/>
        <v>0.53917874396135268</v>
      </c>
      <c r="AI175" s="370">
        <f t="shared" si="345"/>
        <v>0.45138208194471668</v>
      </c>
      <c r="AJ175" s="370">
        <f t="shared" si="345"/>
        <v>-0.12567691836109135</v>
      </c>
      <c r="AK175" s="370">
        <f t="shared" si="345"/>
        <v>0.78400938378024487</v>
      </c>
      <c r="AL175" s="370">
        <f t="shared" si="345"/>
        <v>-4.6480000000000021E-2</v>
      </c>
      <c r="AM175" s="370">
        <f t="shared" si="345"/>
        <v>-0.40658276863504356</v>
      </c>
      <c r="BA175" s="368">
        <v>45793</v>
      </c>
      <c r="BB175" s="369">
        <v>70.62</v>
      </c>
      <c r="BC175" s="369">
        <v>5958.38</v>
      </c>
      <c r="BD175" s="86"/>
      <c r="BE175" s="368">
        <v>45793</v>
      </c>
      <c r="BF175" s="370">
        <f t="shared" ref="BF175:BG175" si="346">(BB175-BF$1256)/BF$1256</f>
        <v>0.2365610225879882</v>
      </c>
      <c r="BG175" s="370">
        <f t="shared" si="346"/>
        <v>0.58857514590337456</v>
      </c>
      <c r="BT175" s="367">
        <v>45796</v>
      </c>
      <c r="BU175" s="365">
        <f t="shared" si="4"/>
        <v>3.4752999999999999E-2</v>
      </c>
      <c r="BV175" s="365">
        <v>3.4752999999999998</v>
      </c>
    </row>
    <row r="176" spans="2:74" ht="12" customHeight="1">
      <c r="B176" s="367">
        <v>45792</v>
      </c>
      <c r="C176" s="365">
        <v>69.680000000000007</v>
      </c>
      <c r="O176" s="368">
        <v>45792</v>
      </c>
      <c r="P176" s="369">
        <v>69.680000000000007</v>
      </c>
      <c r="Q176" s="369">
        <v>314.48</v>
      </c>
      <c r="R176" s="369">
        <v>147.05000000000001</v>
      </c>
      <c r="S176" s="369">
        <v>87.26</v>
      </c>
      <c r="T176" s="369">
        <v>52.04</v>
      </c>
      <c r="U176" s="369">
        <v>117.09</v>
      </c>
      <c r="V176" s="369">
        <v>11.96</v>
      </c>
      <c r="AF176" s="368">
        <v>45792</v>
      </c>
      <c r="AG176" s="370">
        <f t="shared" ref="AG176:AM176" si="347">(P176-AG$1256)/AG$1256</f>
        <v>0.22010155839607787</v>
      </c>
      <c r="AH176" s="370">
        <f t="shared" si="347"/>
        <v>0.51922705314009676</v>
      </c>
      <c r="AI176" s="370">
        <f t="shared" si="347"/>
        <v>0.44138404234463846</v>
      </c>
      <c r="AJ176" s="370">
        <f t="shared" si="347"/>
        <v>-0.10840911413099008</v>
      </c>
      <c r="AK176" s="370">
        <f t="shared" si="347"/>
        <v>0.77446193294961663</v>
      </c>
      <c r="AL176" s="370">
        <f t="shared" si="347"/>
        <v>-6.3279999999999975E-2</v>
      </c>
      <c r="AM176" s="370">
        <f t="shared" si="347"/>
        <v>-0.42110358180058077</v>
      </c>
      <c r="BA176" s="368">
        <v>45792</v>
      </c>
      <c r="BB176" s="369">
        <v>69.680000000000007</v>
      </c>
      <c r="BC176" s="369">
        <v>5916.93</v>
      </c>
      <c r="BD176" s="86"/>
      <c r="BE176" s="368">
        <v>45792</v>
      </c>
      <c r="BF176" s="370">
        <f t="shared" ref="BF176:BG176" si="348">(BB176-BF$1256)/BF$1256</f>
        <v>0.22010155839607787</v>
      </c>
      <c r="BG176" s="370">
        <f t="shared" si="348"/>
        <v>0.57752408172188652</v>
      </c>
      <c r="BT176" s="367">
        <v>45793</v>
      </c>
      <c r="BU176" s="365">
        <f t="shared" si="4"/>
        <v>3.5118000000000003E-2</v>
      </c>
      <c r="BV176" s="365">
        <v>3.5118</v>
      </c>
    </row>
    <row r="177" spans="2:74" ht="12" customHeight="1">
      <c r="B177" s="367">
        <v>45791</v>
      </c>
      <c r="C177" s="365">
        <v>68.02</v>
      </c>
      <c r="O177" s="368">
        <v>45791</v>
      </c>
      <c r="P177" s="369">
        <v>68.02</v>
      </c>
      <c r="Q177" s="369">
        <v>307.5</v>
      </c>
      <c r="R177" s="369">
        <v>145.16</v>
      </c>
      <c r="S177" s="369">
        <v>86.534999999999997</v>
      </c>
      <c r="T177" s="369">
        <v>52.24</v>
      </c>
      <c r="U177" s="369">
        <v>116.18</v>
      </c>
      <c r="V177" s="369">
        <v>11.88</v>
      </c>
      <c r="AF177" s="368">
        <v>45791</v>
      </c>
      <c r="AG177" s="370">
        <f t="shared" ref="AG177:AM177" si="349">(P177-AG$1256)/AG$1256</f>
        <v>0.19103484503589557</v>
      </c>
      <c r="AH177" s="370">
        <f t="shared" si="349"/>
        <v>0.48550724637681159</v>
      </c>
      <c r="AI177" s="370">
        <f t="shared" si="349"/>
        <v>0.42285826308566948</v>
      </c>
      <c r="AJ177" s="370">
        <f t="shared" si="349"/>
        <v>-0.11581689996934717</v>
      </c>
      <c r="AK177" s="370">
        <f t="shared" si="349"/>
        <v>0.78128154068577971</v>
      </c>
      <c r="AL177" s="370">
        <f t="shared" si="349"/>
        <v>-7.0559999999999942E-2</v>
      </c>
      <c r="AM177" s="370">
        <f t="shared" si="349"/>
        <v>-0.42497579864472407</v>
      </c>
      <c r="BA177" s="368">
        <v>45791</v>
      </c>
      <c r="BB177" s="369">
        <v>68.02</v>
      </c>
      <c r="BC177" s="369">
        <v>5892.58</v>
      </c>
      <c r="BD177" s="86"/>
      <c r="BE177" s="368">
        <v>45791</v>
      </c>
      <c r="BF177" s="370">
        <f t="shared" ref="BF177:BG177" si="350">(BB177-BF$1256)/BF$1256</f>
        <v>0.19103484503589557</v>
      </c>
      <c r="BG177" s="370">
        <f t="shared" si="350"/>
        <v>0.57103208141261663</v>
      </c>
      <c r="BT177" s="367">
        <v>45792</v>
      </c>
      <c r="BU177" s="365">
        <f t="shared" si="4"/>
        <v>3.5590999999999998E-2</v>
      </c>
      <c r="BV177" s="365">
        <v>3.5590999999999999</v>
      </c>
    </row>
    <row r="178" spans="2:74" ht="12" customHeight="1">
      <c r="B178" s="367">
        <v>45790</v>
      </c>
      <c r="C178" s="365">
        <v>67.84</v>
      </c>
      <c r="O178" s="368">
        <v>45790</v>
      </c>
      <c r="P178" s="369">
        <v>67.84</v>
      </c>
      <c r="Q178" s="369">
        <v>308.69</v>
      </c>
      <c r="R178" s="369">
        <v>145.72</v>
      </c>
      <c r="S178" s="369">
        <v>86.88</v>
      </c>
      <c r="T178" s="369">
        <v>50.65</v>
      </c>
      <c r="U178" s="369">
        <v>113.94</v>
      </c>
      <c r="V178" s="369">
        <v>11.93</v>
      </c>
      <c r="AF178" s="368">
        <v>45790</v>
      </c>
      <c r="AG178" s="370">
        <f t="shared" ref="AG178:AM178" si="351">(P178-AG$1256)/AG$1256</f>
        <v>0.18788303274382778</v>
      </c>
      <c r="AH178" s="370">
        <f t="shared" si="351"/>
        <v>0.49125603864734296</v>
      </c>
      <c r="AI178" s="370">
        <f t="shared" si="351"/>
        <v>0.42834738286610474</v>
      </c>
      <c r="AJ178" s="370">
        <f t="shared" si="351"/>
        <v>-0.11229181567385316</v>
      </c>
      <c r="AK178" s="370">
        <f t="shared" si="351"/>
        <v>0.7270656591832837</v>
      </c>
      <c r="AL178" s="370">
        <f t="shared" si="351"/>
        <v>-8.8480000000000017E-2</v>
      </c>
      <c r="AM178" s="370">
        <f t="shared" si="351"/>
        <v>-0.42255566311713455</v>
      </c>
      <c r="BA178" s="368">
        <v>45790</v>
      </c>
      <c r="BB178" s="369">
        <v>67.84</v>
      </c>
      <c r="BC178" s="369">
        <v>5886.55</v>
      </c>
      <c r="BD178" s="86"/>
      <c r="BE178" s="368">
        <v>45790</v>
      </c>
      <c r="BF178" s="370">
        <f t="shared" ref="BF178:BG178" si="352">(BB178-BF$1256)/BF$1256</f>
        <v>0.18788303274382778</v>
      </c>
      <c r="BG178" s="370">
        <f t="shared" si="352"/>
        <v>0.56942441152083445</v>
      </c>
      <c r="BT178" s="367">
        <v>45791</v>
      </c>
      <c r="BU178" s="365">
        <f t="shared" si="4"/>
        <v>3.6459999999999999E-2</v>
      </c>
      <c r="BV178" s="365">
        <v>3.6459999999999999</v>
      </c>
    </row>
    <row r="179" spans="2:74" ht="12" customHeight="1">
      <c r="B179" s="367">
        <v>45789</v>
      </c>
      <c r="C179" s="365">
        <v>68.790000000000006</v>
      </c>
      <c r="O179" s="368">
        <v>45789</v>
      </c>
      <c r="P179" s="369">
        <v>68.790000000000006</v>
      </c>
      <c r="Q179" s="369">
        <v>311.92</v>
      </c>
      <c r="R179" s="369">
        <v>146.80000000000001</v>
      </c>
      <c r="S179" s="369">
        <v>85.67</v>
      </c>
      <c r="T179" s="369">
        <v>50.76</v>
      </c>
      <c r="U179" s="369">
        <v>113.01</v>
      </c>
      <c r="V179" s="369">
        <v>12.3</v>
      </c>
      <c r="AF179" s="368">
        <v>45789</v>
      </c>
      <c r="AG179" s="370">
        <f t="shared" ref="AG179:AM179" si="353">(P179-AG$1256)/AG$1256</f>
        <v>0.20451759761863084</v>
      </c>
      <c r="AH179" s="370">
        <f t="shared" si="353"/>
        <v>0.50685990338164255</v>
      </c>
      <c r="AI179" s="370">
        <f t="shared" si="353"/>
        <v>0.43893354244265848</v>
      </c>
      <c r="AJ179" s="370">
        <f t="shared" si="353"/>
        <v>-0.12465515479717995</v>
      </c>
      <c r="AK179" s="370">
        <f t="shared" si="353"/>
        <v>0.73081644343817331</v>
      </c>
      <c r="AL179" s="370">
        <f t="shared" si="353"/>
        <v>-9.5919999999999964E-2</v>
      </c>
      <c r="AM179" s="370">
        <f t="shared" si="353"/>
        <v>-0.40464666021297191</v>
      </c>
      <c r="BA179" s="368">
        <v>45789</v>
      </c>
      <c r="BB179" s="369">
        <v>68.790000000000006</v>
      </c>
      <c r="BC179" s="369">
        <v>5844.19</v>
      </c>
      <c r="BD179" s="86"/>
      <c r="BE179" s="368">
        <v>45789</v>
      </c>
      <c r="BF179" s="370">
        <f t="shared" ref="BF179:BG179" si="354">(BB179-BF$1256)/BF$1256</f>
        <v>0.20451759761863084</v>
      </c>
      <c r="BG179" s="370">
        <f t="shared" si="354"/>
        <v>0.55813073049000594</v>
      </c>
      <c r="BT179" s="367">
        <v>45790</v>
      </c>
      <c r="BU179" s="365">
        <f t="shared" si="4"/>
        <v>3.6556999999999999E-2</v>
      </c>
      <c r="BV179" s="365">
        <v>3.6556999999999999</v>
      </c>
    </row>
    <row r="180" spans="2:74" ht="12" customHeight="1">
      <c r="B180" s="367">
        <v>45786</v>
      </c>
      <c r="C180" s="365">
        <v>67.13</v>
      </c>
      <c r="O180" s="368">
        <v>45786</v>
      </c>
      <c r="P180" s="369">
        <v>67.13</v>
      </c>
      <c r="Q180" s="369">
        <v>313.68</v>
      </c>
      <c r="R180" s="369">
        <v>147.13</v>
      </c>
      <c r="S180" s="369">
        <v>80.3</v>
      </c>
      <c r="T180" s="369">
        <v>49.72</v>
      </c>
      <c r="U180" s="369">
        <v>104.85</v>
      </c>
      <c r="V180" s="369">
        <v>12</v>
      </c>
      <c r="AF180" s="368">
        <v>45786</v>
      </c>
      <c r="AG180" s="370">
        <f t="shared" ref="AG180:AM180" si="355">(P180-AG$1256)/AG$1256</f>
        <v>0.17545088425844854</v>
      </c>
      <c r="AH180" s="370">
        <f t="shared" si="355"/>
        <v>0.5153623188405797</v>
      </c>
      <c r="AI180" s="370">
        <f t="shared" si="355"/>
        <v>0.44216820231327192</v>
      </c>
      <c r="AJ180" s="370">
        <f t="shared" si="355"/>
        <v>-0.1795238581792174</v>
      </c>
      <c r="AK180" s="370">
        <f t="shared" si="355"/>
        <v>0.69535448321012561</v>
      </c>
      <c r="AL180" s="370">
        <f t="shared" si="355"/>
        <v>-0.16120000000000004</v>
      </c>
      <c r="AM180" s="370">
        <f t="shared" si="355"/>
        <v>-0.41916747337850918</v>
      </c>
      <c r="BA180" s="368">
        <v>45786</v>
      </c>
      <c r="BB180" s="369">
        <v>67.13</v>
      </c>
      <c r="BC180" s="369">
        <v>5659.91</v>
      </c>
      <c r="BD180" s="86"/>
      <c r="BE180" s="368">
        <v>45786</v>
      </c>
      <c r="BF180" s="370">
        <f t="shared" ref="BF180:BG180" si="356">(BB180-BF$1256)/BF$1256</f>
        <v>0.17545088425844854</v>
      </c>
      <c r="BG180" s="370">
        <f t="shared" si="356"/>
        <v>0.50899948543898987</v>
      </c>
      <c r="BT180" s="367">
        <v>45789</v>
      </c>
      <c r="BU180" s="365">
        <f t="shared" si="4"/>
        <v>3.6052000000000001E-2</v>
      </c>
      <c r="BV180" s="365">
        <v>3.6052</v>
      </c>
    </row>
    <row r="181" spans="2:74" ht="12" customHeight="1">
      <c r="B181" s="367">
        <v>45785</v>
      </c>
      <c r="C181" s="365">
        <v>67.53</v>
      </c>
      <c r="O181" s="368">
        <v>45785</v>
      </c>
      <c r="P181" s="369">
        <v>67.53</v>
      </c>
      <c r="Q181" s="369">
        <v>313.49</v>
      </c>
      <c r="R181" s="369">
        <v>147.97999999999999</v>
      </c>
      <c r="S181" s="369">
        <v>82.19</v>
      </c>
      <c r="T181" s="369">
        <v>51.45</v>
      </c>
      <c r="U181" s="369">
        <v>103.32</v>
      </c>
      <c r="V181" s="369">
        <v>12.12</v>
      </c>
      <c r="AF181" s="368">
        <v>45785</v>
      </c>
      <c r="AG181" s="370">
        <f t="shared" ref="AG181:AM181" si="357">(P181-AG$1256)/AG$1256</f>
        <v>0.18245491157415517</v>
      </c>
      <c r="AH181" s="370">
        <f t="shared" si="357"/>
        <v>0.51444444444444448</v>
      </c>
      <c r="AI181" s="370">
        <f t="shared" si="357"/>
        <v>0.45049990198000389</v>
      </c>
      <c r="AJ181" s="370">
        <f t="shared" si="357"/>
        <v>-0.16021252682129361</v>
      </c>
      <c r="AK181" s="370">
        <f t="shared" si="357"/>
        <v>0.75434409012793591</v>
      </c>
      <c r="AL181" s="370">
        <f t="shared" si="357"/>
        <v>-0.17344000000000007</v>
      </c>
      <c r="AM181" s="370">
        <f t="shared" si="357"/>
        <v>-0.41335914811229435</v>
      </c>
      <c r="BA181" s="368">
        <v>45785</v>
      </c>
      <c r="BB181" s="369">
        <v>67.53</v>
      </c>
      <c r="BC181" s="369">
        <v>5663.94</v>
      </c>
      <c r="BD181" s="86"/>
      <c r="BE181" s="368">
        <v>45785</v>
      </c>
      <c r="BF181" s="370">
        <f t="shared" ref="BF181:BG181" si="358">(BB181-BF$1256)/BF$1256</f>
        <v>0.18245491157415517</v>
      </c>
      <c r="BG181" s="370">
        <f t="shared" si="358"/>
        <v>0.51007393148606806</v>
      </c>
      <c r="BT181" s="367">
        <v>45786</v>
      </c>
      <c r="BU181" s="365">
        <f t="shared" si="4"/>
        <v>3.6943000000000004E-2</v>
      </c>
      <c r="BV181" s="365">
        <v>3.6943000000000001</v>
      </c>
    </row>
    <row r="182" spans="2:74" ht="12" customHeight="1">
      <c r="B182" s="367">
        <v>45784</v>
      </c>
      <c r="C182" s="365">
        <v>67.89</v>
      </c>
      <c r="O182" s="368">
        <v>45784</v>
      </c>
      <c r="P182" s="369">
        <v>67.89</v>
      </c>
      <c r="Q182" s="369">
        <v>318.13</v>
      </c>
      <c r="R182" s="369">
        <v>149.47999999999999</v>
      </c>
      <c r="S182" s="369">
        <v>82.71</v>
      </c>
      <c r="T182" s="369">
        <v>51.64</v>
      </c>
      <c r="U182" s="369">
        <v>101.93</v>
      </c>
      <c r="V182" s="369">
        <v>11.76</v>
      </c>
      <c r="AF182" s="368">
        <v>45784</v>
      </c>
      <c r="AG182" s="370">
        <f t="shared" ref="AG182:AM182" si="359">(P182-AG$1256)/AG$1256</f>
        <v>0.18875853615829105</v>
      </c>
      <c r="AH182" s="370">
        <f t="shared" si="359"/>
        <v>0.53685990338164247</v>
      </c>
      <c r="AI182" s="370">
        <f t="shared" si="359"/>
        <v>0.46520290139188392</v>
      </c>
      <c r="AJ182" s="370">
        <f t="shared" si="359"/>
        <v>-0.15489935628895485</v>
      </c>
      <c r="AK182" s="370">
        <f t="shared" si="359"/>
        <v>0.76082271747729069</v>
      </c>
      <c r="AL182" s="370">
        <f t="shared" si="359"/>
        <v>-0.18455999999999995</v>
      </c>
      <c r="AM182" s="370">
        <f t="shared" si="359"/>
        <v>-0.43078412391093901</v>
      </c>
      <c r="BA182" s="368">
        <v>45784</v>
      </c>
      <c r="BB182" s="369">
        <v>67.89</v>
      </c>
      <c r="BC182" s="369">
        <v>5631.28</v>
      </c>
      <c r="BD182" s="86"/>
      <c r="BE182" s="368">
        <v>45784</v>
      </c>
      <c r="BF182" s="370">
        <f t="shared" ref="BF182:BG182" si="360">(BB182-BF$1256)/BF$1256</f>
        <v>0.18875853615829105</v>
      </c>
      <c r="BG182" s="370">
        <f t="shared" si="360"/>
        <v>0.50136638610205364</v>
      </c>
      <c r="BT182" s="367">
        <v>45785</v>
      </c>
      <c r="BU182" s="365">
        <f t="shared" si="4"/>
        <v>3.6724E-2</v>
      </c>
      <c r="BV182" s="365">
        <v>3.6724000000000001</v>
      </c>
    </row>
    <row r="183" spans="2:74" ht="12" customHeight="1">
      <c r="B183" s="367">
        <v>45783</v>
      </c>
      <c r="C183" s="365">
        <v>67.77</v>
      </c>
      <c r="O183" s="368">
        <v>45783</v>
      </c>
      <c r="P183" s="369">
        <v>67.77</v>
      </c>
      <c r="Q183" s="369">
        <v>316.79000000000002</v>
      </c>
      <c r="R183" s="369">
        <v>148.28</v>
      </c>
      <c r="S183" s="369">
        <v>82.78</v>
      </c>
      <c r="T183" s="369">
        <v>50.36</v>
      </c>
      <c r="U183" s="369">
        <v>98.68</v>
      </c>
      <c r="V183" s="369">
        <v>11.87</v>
      </c>
      <c r="AF183" s="368">
        <v>45783</v>
      </c>
      <c r="AG183" s="370">
        <f t="shared" ref="AG183:AM183" si="361">(P183-AG$1256)/AG$1256</f>
        <v>0.18665732796357901</v>
      </c>
      <c r="AH183" s="370">
        <f t="shared" si="361"/>
        <v>0.53038647342995182</v>
      </c>
      <c r="AI183" s="370">
        <f t="shared" si="361"/>
        <v>0.45344050186238</v>
      </c>
      <c r="AJ183" s="370">
        <f t="shared" si="361"/>
        <v>-0.15418412179421684</v>
      </c>
      <c r="AK183" s="370">
        <f t="shared" si="361"/>
        <v>0.71717722796584726</v>
      </c>
      <c r="AL183" s="370">
        <f t="shared" si="361"/>
        <v>-0.21055999999999994</v>
      </c>
      <c r="AM183" s="370">
        <f t="shared" si="361"/>
        <v>-0.42545982575024205</v>
      </c>
      <c r="BA183" s="368">
        <v>45783</v>
      </c>
      <c r="BB183" s="369">
        <v>67.77</v>
      </c>
      <c r="BC183" s="369">
        <v>5606.91</v>
      </c>
      <c r="BD183" s="86"/>
      <c r="BE183" s="368">
        <v>45783</v>
      </c>
      <c r="BF183" s="370">
        <f t="shared" ref="BF183:BG183" si="362">(BB183-BF$1256)/BF$1256</f>
        <v>0.18665732796357901</v>
      </c>
      <c r="BG183" s="370">
        <f t="shared" si="362"/>
        <v>0.4948690535543368</v>
      </c>
      <c r="BT183" s="367">
        <v>45784</v>
      </c>
      <c r="BU183" s="365">
        <f t="shared" si="4"/>
        <v>3.653E-2</v>
      </c>
      <c r="BV183" s="365">
        <v>3.653</v>
      </c>
    </row>
    <row r="184" spans="2:74" ht="12" customHeight="1">
      <c r="B184" s="367">
        <v>45782</v>
      </c>
      <c r="C184" s="365">
        <v>66.739999999999995</v>
      </c>
      <c r="O184" s="368">
        <v>45782</v>
      </c>
      <c r="P184" s="369">
        <v>66.739999999999995</v>
      </c>
      <c r="Q184" s="369">
        <v>315.72000000000003</v>
      </c>
      <c r="R184" s="369">
        <v>146.58000000000001</v>
      </c>
      <c r="S184" s="369">
        <v>81.66</v>
      </c>
      <c r="T184" s="369">
        <v>50.01</v>
      </c>
      <c r="U184" s="369">
        <v>96.43</v>
      </c>
      <c r="V184" s="369">
        <v>12.52</v>
      </c>
      <c r="AF184" s="368">
        <v>45782</v>
      </c>
      <c r="AG184" s="370">
        <f t="shared" ref="AG184:AM184" si="363">(P184-AG$1256)/AG$1256</f>
        <v>0.16862195762563467</v>
      </c>
      <c r="AH184" s="370">
        <f t="shared" si="363"/>
        <v>0.52521739130434797</v>
      </c>
      <c r="AI184" s="370">
        <f t="shared" si="363"/>
        <v>0.43677710252891605</v>
      </c>
      <c r="AJ184" s="370">
        <f t="shared" si="363"/>
        <v>-0.16562787371002358</v>
      </c>
      <c r="AK184" s="370">
        <f t="shared" si="363"/>
        <v>0.70524291442756204</v>
      </c>
      <c r="AL184" s="370">
        <f t="shared" si="363"/>
        <v>-0.22855999999999996</v>
      </c>
      <c r="AM184" s="370">
        <f t="shared" si="363"/>
        <v>-0.39399806389157793</v>
      </c>
      <c r="BA184" s="368">
        <v>45782</v>
      </c>
      <c r="BB184" s="369">
        <v>66.739999999999995</v>
      </c>
      <c r="BC184" s="369">
        <v>5650.38</v>
      </c>
      <c r="BD184" s="86"/>
      <c r="BE184" s="368">
        <v>45782</v>
      </c>
      <c r="BF184" s="370">
        <f t="shared" ref="BF184:BG184" si="364">(BB184-BF$1256)/BF$1256</f>
        <v>0.16862195762563467</v>
      </c>
      <c r="BG184" s="370">
        <f t="shared" si="364"/>
        <v>0.50645867381897591</v>
      </c>
      <c r="BT184" s="367">
        <v>45783</v>
      </c>
      <c r="BU184" s="365">
        <f t="shared" si="4"/>
        <v>3.6594000000000002E-2</v>
      </c>
      <c r="BV184" s="365">
        <v>3.6594000000000002</v>
      </c>
    </row>
    <row r="185" spans="2:74" ht="12" customHeight="1">
      <c r="B185" s="367">
        <v>45779</v>
      </c>
      <c r="C185" s="365">
        <v>66.62</v>
      </c>
      <c r="O185" s="368">
        <v>45779</v>
      </c>
      <c r="P185" s="369">
        <v>66.62</v>
      </c>
      <c r="Q185" s="369">
        <v>311.95999999999998</v>
      </c>
      <c r="R185" s="369">
        <v>149.13999999999999</v>
      </c>
      <c r="S185" s="369">
        <v>84.69</v>
      </c>
      <c r="T185" s="369">
        <v>51.56</v>
      </c>
      <c r="U185" s="369">
        <v>94.37</v>
      </c>
      <c r="V185" s="369">
        <v>12.55</v>
      </c>
      <c r="AF185" s="368">
        <v>45779</v>
      </c>
      <c r="AG185" s="370">
        <f t="shared" ref="AG185:AM185" si="365">(P185-AG$1256)/AG$1256</f>
        <v>0.16652074943092288</v>
      </c>
      <c r="AH185" s="370">
        <f t="shared" si="365"/>
        <v>0.50705314009661828</v>
      </c>
      <c r="AI185" s="370">
        <f t="shared" si="365"/>
        <v>0.46187022152519108</v>
      </c>
      <c r="AJ185" s="370">
        <f t="shared" si="365"/>
        <v>-0.13466843772351084</v>
      </c>
      <c r="AK185" s="370">
        <f t="shared" si="365"/>
        <v>0.75809487438282552</v>
      </c>
      <c r="AL185" s="370">
        <f t="shared" si="365"/>
        <v>-0.24503999999999995</v>
      </c>
      <c r="AM185" s="370">
        <f t="shared" si="365"/>
        <v>-0.39254598257502415</v>
      </c>
      <c r="BA185" s="368">
        <v>45779</v>
      </c>
      <c r="BB185" s="369">
        <v>66.62</v>
      </c>
      <c r="BC185" s="369">
        <v>5686.67</v>
      </c>
      <c r="BD185" s="86"/>
      <c r="BE185" s="368">
        <v>45779</v>
      </c>
      <c r="BF185" s="370">
        <f t="shared" ref="BF185:BG185" si="366">(BB185-BF$1256)/BF$1256</f>
        <v>0.16652074943092288</v>
      </c>
      <c r="BG185" s="370">
        <f t="shared" si="366"/>
        <v>0.51613402048112789</v>
      </c>
      <c r="BT185" s="367">
        <v>45782</v>
      </c>
      <c r="BU185" s="365">
        <f t="shared" si="4"/>
        <v>3.7158999999999998E-2</v>
      </c>
      <c r="BV185" s="365">
        <v>3.7159</v>
      </c>
    </row>
    <row r="186" spans="2:74" ht="12" customHeight="1">
      <c r="B186" s="367">
        <v>45778</v>
      </c>
      <c r="C186" s="365">
        <v>65.25</v>
      </c>
      <c r="O186" s="368">
        <v>45778</v>
      </c>
      <c r="P186" s="369">
        <v>65.25</v>
      </c>
      <c r="Q186" s="369">
        <v>313.64</v>
      </c>
      <c r="R186" s="369">
        <v>148.6</v>
      </c>
      <c r="S186" s="369">
        <v>82.01</v>
      </c>
      <c r="T186" s="369">
        <v>50.32</v>
      </c>
      <c r="U186" s="369">
        <v>88.71</v>
      </c>
      <c r="V186" s="369">
        <v>12.49</v>
      </c>
      <c r="AF186" s="368">
        <v>45778</v>
      </c>
      <c r="AG186" s="370">
        <f t="shared" ref="AG186:AM186" si="367">(P186-AG$1256)/AG$1256</f>
        <v>0.14253195587462791</v>
      </c>
      <c r="AH186" s="370">
        <f t="shared" si="367"/>
        <v>0.51516908212560375</v>
      </c>
      <c r="AI186" s="370">
        <f t="shared" si="367"/>
        <v>0.45657714173691433</v>
      </c>
      <c r="AJ186" s="370">
        <f t="shared" si="367"/>
        <v>-0.16205170123633389</v>
      </c>
      <c r="AK186" s="370">
        <f t="shared" si="367"/>
        <v>0.71581330641861474</v>
      </c>
      <c r="AL186" s="370">
        <f t="shared" si="367"/>
        <v>-0.29032000000000002</v>
      </c>
      <c r="AM186" s="370">
        <f t="shared" si="367"/>
        <v>-0.39545014520813165</v>
      </c>
      <c r="BA186" s="368">
        <v>45778</v>
      </c>
      <c r="BB186" s="369">
        <v>65.25</v>
      </c>
      <c r="BC186" s="369">
        <v>5604.14</v>
      </c>
      <c r="BD186" s="86"/>
      <c r="BE186" s="368">
        <v>45778</v>
      </c>
      <c r="BF186" s="370">
        <f t="shared" ref="BF186:BG186" si="368">(BB186-BF$1256)/BF$1256</f>
        <v>0.14253195587462791</v>
      </c>
      <c r="BG186" s="370">
        <f t="shared" si="368"/>
        <v>0.49413053852942207</v>
      </c>
      <c r="BT186" s="367">
        <v>45779</v>
      </c>
      <c r="BU186" s="365">
        <f t="shared" si="4"/>
        <v>3.7226000000000002E-2</v>
      </c>
      <c r="BV186" s="365">
        <v>3.7225999999999999</v>
      </c>
    </row>
    <row r="187" spans="2:74" ht="12" customHeight="1">
      <c r="B187" s="367">
        <v>45777</v>
      </c>
      <c r="C187" s="365">
        <v>64.400000000000006</v>
      </c>
      <c r="O187" s="368">
        <v>45777</v>
      </c>
      <c r="P187" s="369">
        <v>64.400000000000006</v>
      </c>
      <c r="Q187" s="369">
        <v>319.64999999999998</v>
      </c>
      <c r="R187" s="369">
        <v>150.44</v>
      </c>
      <c r="S187" s="369">
        <v>80.05</v>
      </c>
      <c r="T187" s="369">
        <v>50.52</v>
      </c>
      <c r="U187" s="369">
        <v>87.74</v>
      </c>
      <c r="V187" s="369">
        <v>12.5</v>
      </c>
      <c r="AF187" s="368">
        <v>45777</v>
      </c>
      <c r="AG187" s="370">
        <f t="shared" ref="AG187:AM187" si="369">(P187-AG$1256)/AG$1256</f>
        <v>0.12764839782875165</v>
      </c>
      <c r="AH187" s="370">
        <f t="shared" si="369"/>
        <v>0.54420289855072457</v>
      </c>
      <c r="AI187" s="370">
        <f t="shared" si="369"/>
        <v>0.47461282101548719</v>
      </c>
      <c r="AJ187" s="370">
        <f t="shared" si="369"/>
        <v>-0.18207826708899566</v>
      </c>
      <c r="AK187" s="370">
        <f t="shared" si="369"/>
        <v>0.72263291415477782</v>
      </c>
      <c r="AL187" s="370">
        <f t="shared" si="369"/>
        <v>-0.29808000000000007</v>
      </c>
      <c r="AM187" s="370">
        <f t="shared" si="369"/>
        <v>-0.39496611810261373</v>
      </c>
      <c r="BA187" s="368">
        <v>45777</v>
      </c>
      <c r="BB187" s="369">
        <v>64.400000000000006</v>
      </c>
      <c r="BC187" s="369">
        <v>5569.06</v>
      </c>
      <c r="BD187" s="86"/>
      <c r="BE187" s="368">
        <v>45777</v>
      </c>
      <c r="BF187" s="370">
        <f t="shared" ref="BF187:BG187" si="370">(BB187-BF$1256)/BF$1256</f>
        <v>0.12764839782875165</v>
      </c>
      <c r="BG187" s="370">
        <f t="shared" si="370"/>
        <v>0.48477779229331591</v>
      </c>
      <c r="BT187" s="367">
        <v>45778</v>
      </c>
      <c r="BU187" s="365">
        <f t="shared" si="4"/>
        <v>3.8008E-2</v>
      </c>
      <c r="BV187" s="365">
        <v>3.8008000000000002</v>
      </c>
    </row>
    <row r="188" spans="2:74" ht="12" customHeight="1">
      <c r="B188" s="367">
        <v>45776</v>
      </c>
      <c r="C188" s="365">
        <v>63.81</v>
      </c>
      <c r="O188" s="368">
        <v>45776</v>
      </c>
      <c r="P188" s="369">
        <v>63.81</v>
      </c>
      <c r="Q188" s="369">
        <v>314.5</v>
      </c>
      <c r="R188" s="369">
        <v>147.69</v>
      </c>
      <c r="S188" s="369">
        <v>84.85</v>
      </c>
      <c r="T188" s="369">
        <v>50.65</v>
      </c>
      <c r="U188" s="369">
        <v>88.26</v>
      </c>
      <c r="V188" s="369">
        <v>12.59</v>
      </c>
      <c r="AF188" s="368">
        <v>45776</v>
      </c>
      <c r="AG188" s="370">
        <f t="shared" ref="AG188:AM188" si="371">(P188-AG$1256)/AG$1256</f>
        <v>0.11731745753808445</v>
      </c>
      <c r="AH188" s="370">
        <f t="shared" si="371"/>
        <v>0.51932367149758452</v>
      </c>
      <c r="AI188" s="370">
        <f t="shared" si="371"/>
        <v>0.44765732209370718</v>
      </c>
      <c r="AJ188" s="370">
        <f t="shared" si="371"/>
        <v>-0.13303361602125277</v>
      </c>
      <c r="AK188" s="370">
        <f t="shared" si="371"/>
        <v>0.7270656591832837</v>
      </c>
      <c r="AL188" s="370">
        <f t="shared" si="371"/>
        <v>-0.29391999999999996</v>
      </c>
      <c r="AM188" s="370">
        <f t="shared" si="371"/>
        <v>-0.39060987415295256</v>
      </c>
      <c r="BA188" s="368">
        <v>45776</v>
      </c>
      <c r="BB188" s="369">
        <v>63.81</v>
      </c>
      <c r="BC188" s="369">
        <v>5560.83</v>
      </c>
      <c r="BD188" s="86"/>
      <c r="BE188" s="368">
        <v>45776</v>
      </c>
      <c r="BF188" s="370">
        <f t="shared" ref="BF188:BG188" si="372">(BB188-BF$1256)/BF$1256</f>
        <v>0.11731745753808445</v>
      </c>
      <c r="BG188" s="370">
        <f t="shared" si="372"/>
        <v>0.48258357617235925</v>
      </c>
      <c r="BT188" s="367">
        <v>45777</v>
      </c>
      <c r="BU188" s="365">
        <f t="shared" si="4"/>
        <v>3.8509000000000002E-2</v>
      </c>
      <c r="BV188" s="365">
        <v>3.8509000000000002</v>
      </c>
    </row>
    <row r="189" spans="2:74" ht="12" customHeight="1">
      <c r="B189" s="367">
        <v>45775</v>
      </c>
      <c r="C189" s="365">
        <v>63.61</v>
      </c>
      <c r="O189" s="368">
        <v>45775</v>
      </c>
      <c r="P189" s="369">
        <v>63.61</v>
      </c>
      <c r="Q189" s="369">
        <v>316.81</v>
      </c>
      <c r="R189" s="369">
        <v>147.75</v>
      </c>
      <c r="S189" s="369">
        <v>83.9</v>
      </c>
      <c r="T189" s="369">
        <v>50.9</v>
      </c>
      <c r="U189" s="369">
        <v>89.67</v>
      </c>
      <c r="V189" s="369">
        <v>12.8</v>
      </c>
      <c r="AF189" s="368">
        <v>45775</v>
      </c>
      <c r="AG189" s="370">
        <f t="shared" ref="AG189:AM189" si="373">(P189-AG$1256)/AG$1256</f>
        <v>0.11381544388023114</v>
      </c>
      <c r="AH189" s="370">
        <f t="shared" si="373"/>
        <v>0.53048309178743958</v>
      </c>
      <c r="AI189" s="370">
        <f t="shared" si="373"/>
        <v>0.44824544207018235</v>
      </c>
      <c r="AJ189" s="370">
        <f t="shared" si="373"/>
        <v>-0.14274036987841013</v>
      </c>
      <c r="AK189" s="370">
        <f t="shared" si="373"/>
        <v>0.73559016885348738</v>
      </c>
      <c r="AL189" s="370">
        <f t="shared" si="373"/>
        <v>-0.28264</v>
      </c>
      <c r="AM189" s="370">
        <f t="shared" si="373"/>
        <v>-0.38044530493707646</v>
      </c>
      <c r="BA189" s="368">
        <v>45775</v>
      </c>
      <c r="BB189" s="369">
        <v>63.61</v>
      </c>
      <c r="BC189" s="369">
        <v>5528.75</v>
      </c>
      <c r="BD189" s="86"/>
      <c r="BE189" s="368">
        <v>45775</v>
      </c>
      <c r="BF189" s="370">
        <f t="shared" ref="BF189:BG189" si="374">(BB189-BF$1256)/BF$1256</f>
        <v>0.11381544388023114</v>
      </c>
      <c r="BG189" s="370">
        <f t="shared" si="374"/>
        <v>0.47403066570330893</v>
      </c>
      <c r="BT189" s="367">
        <v>45776</v>
      </c>
      <c r="BU189" s="365">
        <f t="shared" si="4"/>
        <v>3.8864999999999997E-2</v>
      </c>
      <c r="BV189" s="365">
        <v>3.8864999999999998</v>
      </c>
    </row>
    <row r="190" spans="2:74" ht="12" customHeight="1">
      <c r="B190" s="367">
        <v>45772</v>
      </c>
      <c r="C190" s="365">
        <v>62.9</v>
      </c>
      <c r="O190" s="368">
        <v>45772</v>
      </c>
      <c r="P190" s="369">
        <v>62.9</v>
      </c>
      <c r="Q190" s="369">
        <v>316.74</v>
      </c>
      <c r="R190" s="369">
        <v>147.30000000000001</v>
      </c>
      <c r="S190" s="369">
        <v>83.81</v>
      </c>
      <c r="T190" s="369">
        <v>51.78</v>
      </c>
      <c r="U190" s="369">
        <v>90.83</v>
      </c>
      <c r="V190" s="369">
        <v>12.78</v>
      </c>
      <c r="AF190" s="368">
        <v>45772</v>
      </c>
      <c r="AG190" s="370">
        <f t="shared" ref="AG190:AM190" si="375">(P190-AG$1256)/AG$1256</f>
        <v>0.10138329539485202</v>
      </c>
      <c r="AH190" s="370">
        <f t="shared" si="375"/>
        <v>0.53014492753623188</v>
      </c>
      <c r="AI190" s="370">
        <f t="shared" si="375"/>
        <v>0.4438345422466185</v>
      </c>
      <c r="AJ190" s="370">
        <f t="shared" si="375"/>
        <v>-0.14365995708593032</v>
      </c>
      <c r="AK190" s="370">
        <f t="shared" si="375"/>
        <v>0.76559644289260476</v>
      </c>
      <c r="AL190" s="370">
        <f t="shared" si="375"/>
        <v>-0.27335999999999999</v>
      </c>
      <c r="AM190" s="370">
        <f t="shared" si="375"/>
        <v>-0.38141335914811231</v>
      </c>
      <c r="BA190" s="368">
        <v>45772</v>
      </c>
      <c r="BB190" s="369">
        <v>62.9</v>
      </c>
      <c r="BC190" s="369">
        <v>5525.21</v>
      </c>
      <c r="BD190" s="86"/>
      <c r="BE190" s="368">
        <v>45772</v>
      </c>
      <c r="BF190" s="370">
        <f t="shared" ref="BF190:BG190" si="376">(BB190-BF$1256)/BF$1256</f>
        <v>0.10138329539485202</v>
      </c>
      <c r="BG190" s="370">
        <f t="shared" si="376"/>
        <v>0.47308685949818308</v>
      </c>
      <c r="BT190" s="367">
        <v>45775</v>
      </c>
      <c r="BU190" s="365">
        <f t="shared" si="4"/>
        <v>3.8988000000000002E-2</v>
      </c>
      <c r="BV190" s="365">
        <v>3.8988</v>
      </c>
    </row>
    <row r="191" spans="2:74" ht="12" customHeight="1">
      <c r="B191" s="367">
        <v>45771</v>
      </c>
      <c r="C191" s="365">
        <v>62.59</v>
      </c>
      <c r="O191" s="368">
        <v>45771</v>
      </c>
      <c r="P191" s="369">
        <v>62.59</v>
      </c>
      <c r="Q191" s="369">
        <v>316.22000000000003</v>
      </c>
      <c r="R191" s="369">
        <v>147.58000000000001</v>
      </c>
      <c r="S191" s="369">
        <v>83.86</v>
      </c>
      <c r="T191" s="369">
        <v>49.54</v>
      </c>
      <c r="U191" s="369">
        <v>89.97</v>
      </c>
      <c r="V191" s="369">
        <v>12.83</v>
      </c>
      <c r="AF191" s="368">
        <v>45771</v>
      </c>
      <c r="AG191" s="370">
        <f t="shared" ref="AG191:AM191" si="377">(P191-AG$1256)/AG$1256</f>
        <v>9.5955174225179546E-2</v>
      </c>
      <c r="AH191" s="370">
        <f t="shared" si="377"/>
        <v>0.52763285024154605</v>
      </c>
      <c r="AI191" s="370">
        <f t="shared" si="377"/>
        <v>0.4465791021368361</v>
      </c>
      <c r="AJ191" s="370">
        <f t="shared" si="377"/>
        <v>-0.14314907530397469</v>
      </c>
      <c r="AK191" s="370">
        <f t="shared" si="377"/>
        <v>0.6892168362475789</v>
      </c>
      <c r="AL191" s="370">
        <f t="shared" si="377"/>
        <v>-0.28023999999999999</v>
      </c>
      <c r="AM191" s="370">
        <f t="shared" si="377"/>
        <v>-0.37899322362052273</v>
      </c>
      <c r="BA191" s="368">
        <v>45771</v>
      </c>
      <c r="BB191" s="369">
        <v>62.59</v>
      </c>
      <c r="BC191" s="369">
        <v>5484.77</v>
      </c>
      <c r="BD191" s="86"/>
      <c r="BE191" s="368">
        <v>45771</v>
      </c>
      <c r="BF191" s="370">
        <f t="shared" ref="BF191:BG191" si="378">(BB191-BF$1256)/BF$1256</f>
        <v>9.5955174225179546E-2</v>
      </c>
      <c r="BG191" s="370">
        <f t="shared" si="378"/>
        <v>0.46230507335827054</v>
      </c>
      <c r="BT191" s="367">
        <v>45772</v>
      </c>
      <c r="BU191" s="365">
        <f t="shared" si="4"/>
        <v>3.9427999999999998E-2</v>
      </c>
      <c r="BV191" s="365">
        <v>3.9428000000000001</v>
      </c>
    </row>
    <row r="192" spans="2:74" ht="12" customHeight="1">
      <c r="B192" s="367">
        <v>45770</v>
      </c>
      <c r="C192" s="365">
        <v>62.7</v>
      </c>
      <c r="O192" s="368">
        <v>45770</v>
      </c>
      <c r="P192" s="369">
        <v>62.7</v>
      </c>
      <c r="Q192" s="369">
        <v>318.48</v>
      </c>
      <c r="R192" s="369">
        <v>146.16</v>
      </c>
      <c r="S192" s="369">
        <v>82.81</v>
      </c>
      <c r="T192" s="369">
        <v>48.76</v>
      </c>
      <c r="U192" s="369">
        <v>87.99</v>
      </c>
      <c r="V192" s="369">
        <v>12.73</v>
      </c>
      <c r="AF192" s="368">
        <v>45770</v>
      </c>
      <c r="AG192" s="370">
        <f t="shared" ref="AG192:AM192" si="379">(P192-AG$1256)/AG$1256</f>
        <v>9.7881281736998837E-2</v>
      </c>
      <c r="AH192" s="370">
        <f t="shared" si="379"/>
        <v>0.53855072463768128</v>
      </c>
      <c r="AI192" s="370">
        <f t="shared" si="379"/>
        <v>0.43266026269358954</v>
      </c>
      <c r="AJ192" s="370">
        <f t="shared" si="379"/>
        <v>-0.15387759272504345</v>
      </c>
      <c r="AK192" s="370">
        <f t="shared" si="379"/>
        <v>0.66262036607654318</v>
      </c>
      <c r="AL192" s="370">
        <f t="shared" si="379"/>
        <v>-0.29608000000000007</v>
      </c>
      <c r="AM192" s="370">
        <f t="shared" si="379"/>
        <v>-0.38383349467570183</v>
      </c>
      <c r="BA192" s="368">
        <v>45770</v>
      </c>
      <c r="BB192" s="369">
        <v>62.7</v>
      </c>
      <c r="BC192" s="369">
        <v>5375.86</v>
      </c>
      <c r="BD192" s="86"/>
      <c r="BE192" s="368">
        <v>45770</v>
      </c>
      <c r="BF192" s="370">
        <f t="shared" ref="BF192:BG192" si="380">(BB192-BF$1256)/BF$1256</f>
        <v>9.7881281736998837E-2</v>
      </c>
      <c r="BG192" s="370">
        <f t="shared" si="380"/>
        <v>0.43326836889492015</v>
      </c>
      <c r="BT192" s="367">
        <v>45771</v>
      </c>
      <c r="BU192" s="365">
        <f t="shared" si="4"/>
        <v>3.9622999999999998E-2</v>
      </c>
      <c r="BV192" s="365">
        <v>3.9622999999999999</v>
      </c>
    </row>
    <row r="193" spans="2:74" ht="12" customHeight="1">
      <c r="B193" s="367">
        <v>45769</v>
      </c>
      <c r="C193" s="365">
        <v>63.87</v>
      </c>
      <c r="O193" s="368">
        <v>45769</v>
      </c>
      <c r="P193" s="369">
        <v>63.87</v>
      </c>
      <c r="Q193" s="369">
        <v>319.08</v>
      </c>
      <c r="R193" s="369">
        <v>145.05000000000001</v>
      </c>
      <c r="S193" s="369">
        <v>81.75</v>
      </c>
      <c r="T193" s="369">
        <v>47.1</v>
      </c>
      <c r="U193" s="369">
        <v>85.31</v>
      </c>
      <c r="V193" s="369">
        <v>12.57</v>
      </c>
      <c r="AF193" s="368">
        <v>45769</v>
      </c>
      <c r="AG193" s="370">
        <f t="shared" ref="AG193:AM193" si="381">(P193-AG$1256)/AG$1256</f>
        <v>0.11836806163544035</v>
      </c>
      <c r="AH193" s="370">
        <f t="shared" si="381"/>
        <v>0.54144927536231879</v>
      </c>
      <c r="AI193" s="370">
        <f t="shared" si="381"/>
        <v>0.42178004312879847</v>
      </c>
      <c r="AJ193" s="370">
        <f t="shared" si="381"/>
        <v>-0.16470828650250335</v>
      </c>
      <c r="AK193" s="370">
        <f t="shared" si="381"/>
        <v>0.60601762186639019</v>
      </c>
      <c r="AL193" s="370">
        <f t="shared" si="381"/>
        <v>-0.31751999999999997</v>
      </c>
      <c r="AM193" s="370">
        <f t="shared" si="381"/>
        <v>-0.39157792836398836</v>
      </c>
      <c r="BA193" s="368">
        <v>45769</v>
      </c>
      <c r="BB193" s="369">
        <v>63.87</v>
      </c>
      <c r="BC193" s="369">
        <v>5287.76</v>
      </c>
      <c r="BD193" s="86"/>
      <c r="BE193" s="368">
        <v>45769</v>
      </c>
      <c r="BF193" s="370">
        <f t="shared" ref="BF193:BG193" si="382">(BB193-BF$1256)/BF$1256</f>
        <v>0.11836806163544035</v>
      </c>
      <c r="BG193" s="370">
        <f t="shared" si="382"/>
        <v>0.40977985853571408</v>
      </c>
      <c r="BT193" s="367">
        <v>45770</v>
      </c>
      <c r="BU193" s="365">
        <f t="shared" si="4"/>
        <v>3.9552999999999998E-2</v>
      </c>
      <c r="BV193" s="365">
        <v>3.9552999999999998</v>
      </c>
    </row>
    <row r="194" spans="2:74" ht="12" customHeight="1">
      <c r="B194" s="367">
        <v>45768</v>
      </c>
      <c r="C194" s="365">
        <v>62.82</v>
      </c>
      <c r="O194" s="368">
        <v>45768</v>
      </c>
      <c r="P194" s="369">
        <v>62.82</v>
      </c>
      <c r="Q194" s="369">
        <v>308.72000000000003</v>
      </c>
      <c r="R194" s="369">
        <v>140.51</v>
      </c>
      <c r="S194" s="369">
        <v>80.680000000000007</v>
      </c>
      <c r="T194" s="369">
        <v>46.53</v>
      </c>
      <c r="U194" s="369">
        <v>82.5</v>
      </c>
      <c r="V194" s="369">
        <v>12.59</v>
      </c>
      <c r="AF194" s="368">
        <v>45768</v>
      </c>
      <c r="AG194" s="370">
        <f t="shared" ref="AG194:AM194" si="383">(P194-AG$1256)/AG$1256</f>
        <v>9.9982489931710744E-2</v>
      </c>
      <c r="AH194" s="370">
        <f t="shared" si="383"/>
        <v>0.49140096618357504</v>
      </c>
      <c r="AI194" s="370">
        <f t="shared" si="383"/>
        <v>0.37727896490884139</v>
      </c>
      <c r="AJ194" s="370">
        <f t="shared" si="383"/>
        <v>-0.17564115663635432</v>
      </c>
      <c r="AK194" s="370">
        <f t="shared" si="383"/>
        <v>0.58658173981832562</v>
      </c>
      <c r="AL194" s="370">
        <f t="shared" si="383"/>
        <v>-0.34</v>
      </c>
      <c r="AM194" s="370">
        <f t="shared" si="383"/>
        <v>-0.39060987415295256</v>
      </c>
      <c r="BA194" s="368">
        <v>45768</v>
      </c>
      <c r="BB194" s="369">
        <v>62.82</v>
      </c>
      <c r="BC194" s="369">
        <v>5158.2</v>
      </c>
      <c r="BD194" s="86"/>
      <c r="BE194" s="368">
        <v>45768</v>
      </c>
      <c r="BF194" s="370">
        <f t="shared" ref="BF194:BG194" si="384">(BB194-BF$1256)/BF$1256</f>
        <v>9.9982489931710744E-2</v>
      </c>
      <c r="BG194" s="370">
        <f t="shared" si="384"/>
        <v>0.37523761787579613</v>
      </c>
      <c r="BT194" s="367">
        <v>45769</v>
      </c>
      <c r="BU194" s="365">
        <f t="shared" si="4"/>
        <v>3.8828999999999995E-2</v>
      </c>
      <c r="BV194" s="365">
        <v>3.8828999999999998</v>
      </c>
    </row>
    <row r="195" spans="2:74" ht="12" customHeight="1">
      <c r="B195" s="367">
        <v>45764</v>
      </c>
      <c r="C195" s="365">
        <v>63.22</v>
      </c>
      <c r="O195" s="368">
        <v>45764</v>
      </c>
      <c r="P195" s="369">
        <v>63.22</v>
      </c>
      <c r="Q195" s="369">
        <v>311.3</v>
      </c>
      <c r="R195" s="369">
        <v>143.31</v>
      </c>
      <c r="S195" s="369">
        <v>81.5</v>
      </c>
      <c r="T195" s="369">
        <v>48.17</v>
      </c>
      <c r="U195" s="369">
        <v>83.22</v>
      </c>
      <c r="V195" s="369">
        <v>12.68</v>
      </c>
      <c r="AF195" s="368">
        <v>45764</v>
      </c>
      <c r="AG195" s="370">
        <f t="shared" ref="AG195:AM195" si="385">(P195-AG$1256)/AG$1256</f>
        <v>0.10698651724741726</v>
      </c>
      <c r="AH195" s="370">
        <f t="shared" si="385"/>
        <v>0.50386473429951695</v>
      </c>
      <c r="AI195" s="370">
        <f t="shared" si="385"/>
        <v>0.40472456381101751</v>
      </c>
      <c r="AJ195" s="370">
        <f t="shared" si="385"/>
        <v>-0.16726269541228164</v>
      </c>
      <c r="AK195" s="370">
        <f t="shared" si="385"/>
        <v>0.64250252325486235</v>
      </c>
      <c r="AL195" s="370">
        <f t="shared" si="385"/>
        <v>-0.33423999999999998</v>
      </c>
      <c r="AM195" s="370">
        <f t="shared" si="385"/>
        <v>-0.3862536302032914</v>
      </c>
      <c r="BA195" s="368">
        <v>45764</v>
      </c>
      <c r="BB195" s="369">
        <v>63.22</v>
      </c>
      <c r="BC195" s="369">
        <v>5282.7</v>
      </c>
      <c r="BD195" s="86"/>
      <c r="BE195" s="368">
        <v>45764</v>
      </c>
      <c r="BF195" s="370">
        <f t="shared" ref="BF195:BG195" si="386">(BB195-BF$1256)/BF$1256</f>
        <v>0.10698651724741726</v>
      </c>
      <c r="BG195" s="370">
        <f t="shared" si="386"/>
        <v>0.40843080220861311</v>
      </c>
      <c r="BT195" s="367">
        <v>45768</v>
      </c>
      <c r="BU195" s="365">
        <f t="shared" si="4"/>
        <v>3.9477999999999999E-2</v>
      </c>
      <c r="BV195" s="365">
        <v>3.9478</v>
      </c>
    </row>
    <row r="196" spans="2:74" ht="12" customHeight="1">
      <c r="B196" s="367">
        <v>45763</v>
      </c>
      <c r="C196" s="365">
        <v>62.25</v>
      </c>
      <c r="O196" s="368">
        <v>45763</v>
      </c>
      <c r="P196" s="369">
        <v>62.25</v>
      </c>
      <c r="Q196" s="369">
        <v>309.10000000000002</v>
      </c>
      <c r="R196" s="369">
        <v>142.57</v>
      </c>
      <c r="S196" s="369">
        <v>80.760000000000005</v>
      </c>
      <c r="T196" s="369">
        <v>48.08</v>
      </c>
      <c r="U196" s="369">
        <v>80.45</v>
      </c>
      <c r="V196" s="369">
        <v>12.54</v>
      </c>
      <c r="AF196" s="368">
        <v>45763</v>
      </c>
      <c r="AG196" s="370">
        <f t="shared" ref="AG196:AM196" si="387">(P196-AG$1256)/AG$1256</f>
        <v>9.0001751006828931E-2</v>
      </c>
      <c r="AH196" s="370">
        <f t="shared" si="387"/>
        <v>0.49323671497584554</v>
      </c>
      <c r="AI196" s="370">
        <f t="shared" si="387"/>
        <v>0.39747108410115661</v>
      </c>
      <c r="AJ196" s="370">
        <f t="shared" si="387"/>
        <v>-0.17482374578522528</v>
      </c>
      <c r="AK196" s="370">
        <f t="shared" si="387"/>
        <v>0.63943369977358888</v>
      </c>
      <c r="AL196" s="370">
        <f t="shared" si="387"/>
        <v>-0.35639999999999999</v>
      </c>
      <c r="AM196" s="370">
        <f t="shared" si="387"/>
        <v>-0.39303000968054214</v>
      </c>
      <c r="BA196" s="368">
        <v>45763</v>
      </c>
      <c r="BB196" s="369">
        <v>62.25</v>
      </c>
      <c r="BC196" s="369">
        <v>5275.7</v>
      </c>
      <c r="BD196" s="86"/>
      <c r="BE196" s="368">
        <v>45763</v>
      </c>
      <c r="BF196" s="370">
        <f t="shared" ref="BF196:BG196" si="388">(BB196-BF$1256)/BF$1256</f>
        <v>9.0001751006828931E-2</v>
      </c>
      <c r="BG196" s="370">
        <f t="shared" si="388"/>
        <v>0.4065645187521495</v>
      </c>
      <c r="BT196" s="367">
        <v>45764</v>
      </c>
      <c r="BU196" s="365">
        <f t="shared" si="4"/>
        <v>3.9227999999999999E-2</v>
      </c>
      <c r="BV196" s="365">
        <v>3.9228000000000001</v>
      </c>
    </row>
    <row r="197" spans="2:74" ht="12" customHeight="1">
      <c r="B197" s="367">
        <v>45762</v>
      </c>
      <c r="C197" s="365">
        <v>62.37</v>
      </c>
      <c r="O197" s="368">
        <v>45762</v>
      </c>
      <c r="P197" s="369">
        <v>62.37</v>
      </c>
      <c r="Q197" s="369">
        <v>312.48</v>
      </c>
      <c r="R197" s="369">
        <v>144.69</v>
      </c>
      <c r="S197" s="369">
        <v>83.71</v>
      </c>
      <c r="T197" s="369">
        <v>48.8</v>
      </c>
      <c r="U197" s="369">
        <v>82.56</v>
      </c>
      <c r="V197" s="369">
        <v>13.17</v>
      </c>
      <c r="AF197" s="368">
        <v>45762</v>
      </c>
      <c r="AG197" s="370">
        <f t="shared" ref="AG197:AM197" si="389">(P197-AG$1256)/AG$1256</f>
        <v>9.2102959201540852E-2</v>
      </c>
      <c r="AH197" s="370">
        <f t="shared" si="389"/>
        <v>0.50956521739130445</v>
      </c>
      <c r="AI197" s="370">
        <f t="shared" si="389"/>
        <v>0.41825132326994713</v>
      </c>
      <c r="AJ197" s="370">
        <f t="shared" si="389"/>
        <v>-0.14468172064984172</v>
      </c>
      <c r="AK197" s="370">
        <f t="shared" si="389"/>
        <v>0.6639842876237757</v>
      </c>
      <c r="AL197" s="370">
        <f t="shared" si="389"/>
        <v>-0.33951999999999999</v>
      </c>
      <c r="AM197" s="370">
        <f t="shared" si="389"/>
        <v>-0.36253630203291387</v>
      </c>
      <c r="BA197" s="368">
        <v>45762</v>
      </c>
      <c r="BB197" s="369">
        <v>62.37</v>
      </c>
      <c r="BC197" s="369">
        <v>5396.63</v>
      </c>
      <c r="BD197" s="86"/>
      <c r="BE197" s="368">
        <v>45762</v>
      </c>
      <c r="BF197" s="370">
        <f t="shared" ref="BF197:BG197" si="390">(BB197-BF$1256)/BF$1256</f>
        <v>9.2102959201540852E-2</v>
      </c>
      <c r="BG197" s="370">
        <f t="shared" si="390"/>
        <v>0.43880589852217017</v>
      </c>
      <c r="BT197" s="367">
        <v>45763</v>
      </c>
      <c r="BU197" s="365">
        <f t="shared" si="4"/>
        <v>3.9838999999999999E-2</v>
      </c>
      <c r="BV197" s="365">
        <v>3.9839000000000002</v>
      </c>
    </row>
    <row r="198" spans="2:74" ht="12" customHeight="1">
      <c r="B198" s="367">
        <v>45761</v>
      </c>
      <c r="C198" s="365">
        <v>62.99</v>
      </c>
      <c r="O198" s="368">
        <v>45761</v>
      </c>
      <c r="P198" s="369">
        <v>62.99</v>
      </c>
      <c r="Q198" s="369">
        <v>316.07</v>
      </c>
      <c r="R198" s="369">
        <v>146</v>
      </c>
      <c r="S198" s="369">
        <v>85.49</v>
      </c>
      <c r="T198" s="369">
        <v>49.46</v>
      </c>
      <c r="U198" s="369">
        <v>83</v>
      </c>
      <c r="V198" s="369">
        <v>13.22</v>
      </c>
      <c r="AF198" s="368">
        <v>45761</v>
      </c>
      <c r="AG198" s="370">
        <f t="shared" ref="AG198:AM198" si="391">(P198-AG$1256)/AG$1256</f>
        <v>0.10295920154088606</v>
      </c>
      <c r="AH198" s="370">
        <f t="shared" si="391"/>
        <v>0.52690821256038645</v>
      </c>
      <c r="AI198" s="370">
        <f t="shared" si="391"/>
        <v>0.43109194275632234</v>
      </c>
      <c r="AJ198" s="370">
        <f t="shared" si="391"/>
        <v>-0.1264943292122204</v>
      </c>
      <c r="AK198" s="370">
        <f t="shared" si="391"/>
        <v>0.68648899315311374</v>
      </c>
      <c r="AL198" s="370">
        <f t="shared" si="391"/>
        <v>-0.33600000000000002</v>
      </c>
      <c r="AM198" s="370">
        <f t="shared" si="391"/>
        <v>-0.3601161665053243</v>
      </c>
      <c r="BA198" s="368">
        <v>45761</v>
      </c>
      <c r="BB198" s="369">
        <v>62.99</v>
      </c>
      <c r="BC198" s="369">
        <v>5405.97</v>
      </c>
      <c r="BD198" s="86"/>
      <c r="BE198" s="368">
        <v>45761</v>
      </c>
      <c r="BF198" s="370">
        <f t="shared" ref="BF198:BG198" si="392">(BB198-BF$1256)/BF$1256</f>
        <v>0.10295920154088606</v>
      </c>
      <c r="BG198" s="370">
        <f t="shared" si="392"/>
        <v>0.44129605387693732</v>
      </c>
      <c r="BT198" s="367">
        <v>45762</v>
      </c>
      <c r="BU198" s="365">
        <f t="shared" si="4"/>
        <v>3.9763E-2</v>
      </c>
      <c r="BV198" s="365">
        <v>3.9763000000000002</v>
      </c>
    </row>
    <row r="199" spans="2:74" ht="12" customHeight="1">
      <c r="B199" s="367">
        <v>45758</v>
      </c>
      <c r="C199" s="365">
        <v>62.89</v>
      </c>
      <c r="O199" s="368">
        <v>45758</v>
      </c>
      <c r="P199" s="369">
        <v>62.89</v>
      </c>
      <c r="Q199" s="369">
        <v>309.89999999999998</v>
      </c>
      <c r="R199" s="369">
        <v>145</v>
      </c>
      <c r="S199" s="369">
        <v>85.43</v>
      </c>
      <c r="T199" s="369">
        <v>49.76</v>
      </c>
      <c r="U199" s="369">
        <v>82.71</v>
      </c>
      <c r="V199" s="369">
        <v>12.79</v>
      </c>
      <c r="AF199" s="368">
        <v>45758</v>
      </c>
      <c r="AG199" s="370">
        <f t="shared" ref="AG199:AM199" si="393">(P199-AG$1256)/AG$1256</f>
        <v>0.1012081947119594</v>
      </c>
      <c r="AH199" s="370">
        <f t="shared" si="393"/>
        <v>0.49710144927536221</v>
      </c>
      <c r="AI199" s="370">
        <f t="shared" si="393"/>
        <v>0.42128994314840235</v>
      </c>
      <c r="AJ199" s="370">
        <f t="shared" si="393"/>
        <v>-0.12710738735056704</v>
      </c>
      <c r="AK199" s="370">
        <f t="shared" si="393"/>
        <v>0.69671840475735825</v>
      </c>
      <c r="AL199" s="370">
        <f t="shared" si="393"/>
        <v>-0.33832000000000007</v>
      </c>
      <c r="AM199" s="370">
        <f t="shared" si="393"/>
        <v>-0.38092933204259444</v>
      </c>
      <c r="BA199" s="368">
        <v>45758</v>
      </c>
      <c r="BB199" s="369">
        <v>62.89</v>
      </c>
      <c r="BC199" s="369">
        <v>5363.36</v>
      </c>
      <c r="BD199" s="86"/>
      <c r="BE199" s="368">
        <v>45758</v>
      </c>
      <c r="BF199" s="370">
        <f t="shared" ref="BF199:BG199" si="394">(BB199-BF$1256)/BF$1256</f>
        <v>0.1012081947119594</v>
      </c>
      <c r="BG199" s="370">
        <f t="shared" si="394"/>
        <v>0.42993571986552087</v>
      </c>
      <c r="BT199" s="367">
        <v>45761</v>
      </c>
      <c r="BU199" s="365">
        <f t="shared" si="4"/>
        <v>3.9371000000000003E-2</v>
      </c>
      <c r="BV199" s="365">
        <v>3.9371</v>
      </c>
    </row>
    <row r="200" spans="2:74" ht="12" customHeight="1">
      <c r="B200" s="367">
        <v>45757</v>
      </c>
      <c r="C200" s="365">
        <v>61.36</v>
      </c>
      <c r="O200" s="368">
        <v>45757</v>
      </c>
      <c r="P200" s="369">
        <v>61.36</v>
      </c>
      <c r="Q200" s="369">
        <v>306.77999999999997</v>
      </c>
      <c r="R200" s="369">
        <v>145.5</v>
      </c>
      <c r="S200" s="369">
        <v>84.6</v>
      </c>
      <c r="T200" s="369">
        <v>50.27</v>
      </c>
      <c r="U200" s="369">
        <v>82.21</v>
      </c>
      <c r="V200" s="369">
        <v>12.89</v>
      </c>
      <c r="AF200" s="368">
        <v>45757</v>
      </c>
      <c r="AG200" s="370">
        <f t="shared" ref="AG200:AM200" si="395">(P200-AG$1256)/AG$1256</f>
        <v>7.44177902293819E-2</v>
      </c>
      <c r="AH200" s="370">
        <f t="shared" si="395"/>
        <v>0.48202898550724627</v>
      </c>
      <c r="AI200" s="370">
        <f t="shared" si="395"/>
        <v>0.42619094295236232</v>
      </c>
      <c r="AJ200" s="370">
        <f t="shared" si="395"/>
        <v>-0.13558802493103106</v>
      </c>
      <c r="AK200" s="370">
        <f t="shared" si="395"/>
        <v>0.71410840448457413</v>
      </c>
      <c r="AL200" s="370">
        <f t="shared" si="395"/>
        <v>-0.34232000000000007</v>
      </c>
      <c r="AM200" s="370">
        <f t="shared" si="395"/>
        <v>-0.37608906098741529</v>
      </c>
      <c r="BA200" s="368">
        <v>45757</v>
      </c>
      <c r="BB200" s="369">
        <v>61.36</v>
      </c>
      <c r="BC200" s="369">
        <v>5268.05</v>
      </c>
      <c r="BD200" s="86"/>
      <c r="BE200" s="368">
        <v>45757</v>
      </c>
      <c r="BF200" s="370">
        <f t="shared" ref="BF200:BG200" si="396">(BB200-BF$1256)/BF$1256</f>
        <v>7.44177902293819E-2</v>
      </c>
      <c r="BG200" s="370">
        <f t="shared" si="396"/>
        <v>0.40452493754615726</v>
      </c>
      <c r="BT200" s="367">
        <v>45758</v>
      </c>
      <c r="BU200" s="365">
        <f t="shared" si="4"/>
        <v>3.9433999999999997E-2</v>
      </c>
      <c r="BV200" s="365">
        <v>3.9434</v>
      </c>
    </row>
    <row r="201" spans="2:74" ht="12" customHeight="1">
      <c r="B201" s="367">
        <v>45756</v>
      </c>
      <c r="C201" s="365">
        <v>61.82</v>
      </c>
      <c r="O201" s="368">
        <v>45756</v>
      </c>
      <c r="P201" s="369">
        <v>61.82</v>
      </c>
      <c r="Q201" s="369">
        <v>303.95999999999998</v>
      </c>
      <c r="R201" s="369">
        <v>145.44999999999999</v>
      </c>
      <c r="S201" s="369">
        <v>88.68</v>
      </c>
      <c r="T201" s="369">
        <v>50.93</v>
      </c>
      <c r="U201" s="369">
        <v>87.62</v>
      </c>
      <c r="V201" s="369">
        <v>13.12</v>
      </c>
      <c r="AF201" s="368">
        <v>45756</v>
      </c>
      <c r="AG201" s="370">
        <f t="shared" ref="AG201:AM201" si="397">(P201-AG$1256)/AG$1256</f>
        <v>8.2472421642444421E-2</v>
      </c>
      <c r="AH201" s="370">
        <f t="shared" si="397"/>
        <v>0.4684057971014492</v>
      </c>
      <c r="AI201" s="370">
        <f t="shared" si="397"/>
        <v>0.4257008429719662</v>
      </c>
      <c r="AJ201" s="370">
        <f t="shared" si="397"/>
        <v>-9.3900071523449452E-2</v>
      </c>
      <c r="AK201" s="370">
        <f t="shared" si="397"/>
        <v>0.73661311001391194</v>
      </c>
      <c r="AL201" s="370">
        <f t="shared" si="397"/>
        <v>-0.29903999999999997</v>
      </c>
      <c r="AM201" s="370">
        <f t="shared" si="397"/>
        <v>-0.36495643756050344</v>
      </c>
      <c r="BA201" s="368">
        <v>45756</v>
      </c>
      <c r="BB201" s="369">
        <v>61.82</v>
      </c>
      <c r="BC201" s="369">
        <v>5456.9</v>
      </c>
      <c r="BD201" s="86"/>
      <c r="BE201" s="368">
        <v>45756</v>
      </c>
      <c r="BF201" s="370">
        <f t="shared" ref="BF201:BG201" si="398">(BB201-BF$1256)/BF$1256</f>
        <v>8.2472421642444421E-2</v>
      </c>
      <c r="BG201" s="370">
        <f t="shared" si="398"/>
        <v>0.4548745990823217</v>
      </c>
      <c r="BT201" s="367">
        <v>45757</v>
      </c>
      <c r="BU201" s="365">
        <f t="shared" si="4"/>
        <v>4.0416999999999995E-2</v>
      </c>
      <c r="BV201" s="365">
        <v>4.0416999999999996</v>
      </c>
    </row>
    <row r="202" spans="2:74" ht="12" customHeight="1">
      <c r="B202" s="367">
        <v>45755</v>
      </c>
      <c r="C202" s="365">
        <v>60.03</v>
      </c>
      <c r="O202" s="368">
        <v>45755</v>
      </c>
      <c r="P202" s="369">
        <v>60.03</v>
      </c>
      <c r="Q202" s="369">
        <v>299.83</v>
      </c>
      <c r="R202" s="369">
        <v>141.38</v>
      </c>
      <c r="S202" s="369">
        <v>79.69</v>
      </c>
      <c r="T202" s="369">
        <v>45.98</v>
      </c>
      <c r="U202" s="369">
        <v>75.849999999999994</v>
      </c>
      <c r="V202" s="369">
        <v>12.42</v>
      </c>
      <c r="AF202" s="368">
        <v>45755</v>
      </c>
      <c r="AG202" s="370">
        <f t="shared" ref="AG202:AM202" si="399">(P202-AG$1256)/AG$1256</f>
        <v>5.1129399404657709E-2</v>
      </c>
      <c r="AH202" s="370">
        <f t="shared" si="399"/>
        <v>0.44845410628019317</v>
      </c>
      <c r="AI202" s="370">
        <f t="shared" si="399"/>
        <v>0.38580670456773181</v>
      </c>
      <c r="AJ202" s="370">
        <f t="shared" si="399"/>
        <v>-0.18575661591907638</v>
      </c>
      <c r="AK202" s="370">
        <f t="shared" si="399"/>
        <v>0.56782781854387721</v>
      </c>
      <c r="AL202" s="370">
        <f t="shared" si="399"/>
        <v>-0.39320000000000005</v>
      </c>
      <c r="AM202" s="370">
        <f t="shared" si="399"/>
        <v>-0.39883833494675702</v>
      </c>
      <c r="BA202" s="368">
        <v>45755</v>
      </c>
      <c r="BB202" s="369">
        <v>60.03</v>
      </c>
      <c r="BC202" s="369">
        <v>4982.7700000000004</v>
      </c>
      <c r="BD202" s="86"/>
      <c r="BE202" s="368">
        <v>45755</v>
      </c>
      <c r="BF202" s="370">
        <f t="shared" ref="BF202:BG202" si="400">(BB202-BF$1256)/BF$1256</f>
        <v>5.1129399404657709E-2</v>
      </c>
      <c r="BG202" s="370">
        <f t="shared" si="400"/>
        <v>0.32846588833759482</v>
      </c>
      <c r="BT202" s="367">
        <v>45756</v>
      </c>
      <c r="BU202" s="365">
        <f t="shared" si="4"/>
        <v>4.0115999999999999E-2</v>
      </c>
      <c r="BV202" s="365">
        <v>4.0115999999999996</v>
      </c>
    </row>
    <row r="203" spans="2:74" ht="12" customHeight="1">
      <c r="B203" s="367">
        <v>45754</v>
      </c>
      <c r="C203" s="365">
        <v>62.01</v>
      </c>
      <c r="O203" s="368">
        <v>45754</v>
      </c>
      <c r="P203" s="369">
        <v>62.01</v>
      </c>
      <c r="Q203" s="369">
        <v>299.89</v>
      </c>
      <c r="R203" s="369">
        <v>144.93</v>
      </c>
      <c r="S203" s="369">
        <v>80</v>
      </c>
      <c r="T203" s="369">
        <v>46.67</v>
      </c>
      <c r="U203" s="369">
        <v>78.59</v>
      </c>
      <c r="V203" s="369">
        <v>13.18</v>
      </c>
      <c r="AF203" s="368">
        <v>45754</v>
      </c>
      <c r="AG203" s="370">
        <f t="shared" ref="AG203:AM203" si="401">(P203-AG$1256)/AG$1256</f>
        <v>8.5799334617404979E-2</v>
      </c>
      <c r="AH203" s="370">
        <f t="shared" si="401"/>
        <v>0.44874396135265693</v>
      </c>
      <c r="AI203" s="370">
        <f t="shared" si="401"/>
        <v>0.420603803175848</v>
      </c>
      <c r="AJ203" s="370">
        <f t="shared" si="401"/>
        <v>-0.18258914887095129</v>
      </c>
      <c r="AK203" s="370">
        <f t="shared" si="401"/>
        <v>0.5913554652336398</v>
      </c>
      <c r="AL203" s="370">
        <f t="shared" si="401"/>
        <v>-0.37128</v>
      </c>
      <c r="AM203" s="370">
        <f t="shared" si="401"/>
        <v>-0.36205227492739595</v>
      </c>
      <c r="BA203" s="368">
        <v>45754</v>
      </c>
      <c r="BB203" s="369">
        <v>62.01</v>
      </c>
      <c r="BC203" s="369">
        <v>5062.25</v>
      </c>
      <c r="BD203" s="86"/>
      <c r="BE203" s="368">
        <v>45754</v>
      </c>
      <c r="BF203" s="370">
        <f t="shared" ref="BF203:BG203" si="402">(BB203-BF$1256)/BF$1256</f>
        <v>8.5799334617404979E-2</v>
      </c>
      <c r="BG203" s="370">
        <f t="shared" si="402"/>
        <v>0.34965620392612717</v>
      </c>
      <c r="BT203" s="367">
        <v>45755</v>
      </c>
      <c r="BU203" s="365">
        <f t="shared" si="4"/>
        <v>4.1313000000000002E-2</v>
      </c>
      <c r="BV203" s="365">
        <v>4.1313000000000004</v>
      </c>
    </row>
    <row r="204" spans="2:74" ht="12" customHeight="1">
      <c r="B204" s="367">
        <v>45751</v>
      </c>
      <c r="C204" s="365">
        <v>63.58</v>
      </c>
      <c r="O204" s="368">
        <v>45751</v>
      </c>
      <c r="P204" s="369">
        <v>63.58</v>
      </c>
      <c r="Q204" s="369">
        <v>300.11</v>
      </c>
      <c r="R204" s="369">
        <v>147.83000000000001</v>
      </c>
      <c r="S204" s="369">
        <v>82.1</v>
      </c>
      <c r="T204" s="369">
        <v>47.29</v>
      </c>
      <c r="U204" s="369">
        <v>78.56</v>
      </c>
      <c r="V204" s="369">
        <v>13.3</v>
      </c>
      <c r="AF204" s="368">
        <v>45751</v>
      </c>
      <c r="AG204" s="370">
        <f t="shared" ref="AG204:AM204" si="403">(P204-AG$1256)/AG$1256</f>
        <v>0.11329014183155313</v>
      </c>
      <c r="AH204" s="370">
        <f t="shared" si="403"/>
        <v>0.44980676328502422</v>
      </c>
      <c r="AI204" s="370">
        <f t="shared" si="403"/>
        <v>0.44902960203881609</v>
      </c>
      <c r="AJ204" s="370">
        <f t="shared" si="403"/>
        <v>-0.16113211402881383</v>
      </c>
      <c r="AK204" s="370">
        <f t="shared" si="403"/>
        <v>0.61249624921574497</v>
      </c>
      <c r="AL204" s="370">
        <f t="shared" si="403"/>
        <v>-0.37151999999999996</v>
      </c>
      <c r="AM204" s="370">
        <f t="shared" si="403"/>
        <v>-0.356243949661181</v>
      </c>
      <c r="BA204" s="368">
        <v>45751</v>
      </c>
      <c r="BB204" s="369">
        <v>63.58</v>
      </c>
      <c r="BC204" s="369">
        <v>5074.08</v>
      </c>
      <c r="BD204" s="86"/>
      <c r="BE204" s="368">
        <v>45751</v>
      </c>
      <c r="BF204" s="370">
        <f t="shared" ref="BF204:BG204" si="404">(BB204-BF$1256)/BF$1256</f>
        <v>0.11329014183155313</v>
      </c>
      <c r="BG204" s="370">
        <f t="shared" si="404"/>
        <v>0.35281022296755066</v>
      </c>
      <c r="BT204" s="367">
        <v>45754</v>
      </c>
      <c r="BU204" s="365">
        <f t="shared" si="4"/>
        <v>3.9994000000000002E-2</v>
      </c>
      <c r="BV204" s="365">
        <v>3.9994000000000001</v>
      </c>
    </row>
    <row r="205" spans="2:74" ht="12" customHeight="1">
      <c r="B205" s="367">
        <v>45750</v>
      </c>
      <c r="C205" s="365">
        <v>67.819999999999993</v>
      </c>
      <c r="O205" s="368">
        <v>45750</v>
      </c>
      <c r="P205" s="369">
        <v>67.819999999999993</v>
      </c>
      <c r="Q205" s="369">
        <v>318.27</v>
      </c>
      <c r="R205" s="369">
        <v>161.44999999999999</v>
      </c>
      <c r="S205" s="369">
        <v>88.26</v>
      </c>
      <c r="T205" s="369">
        <v>50.08</v>
      </c>
      <c r="U205" s="369">
        <v>84.21</v>
      </c>
      <c r="V205" s="369">
        <v>14.07</v>
      </c>
      <c r="AF205" s="368">
        <v>45750</v>
      </c>
      <c r="AG205" s="370">
        <f t="shared" ref="AG205:AM205" si="405">(P205-AG$1256)/AG$1256</f>
        <v>0.18753283137804228</v>
      </c>
      <c r="AH205" s="370">
        <f t="shared" si="405"/>
        <v>0.53753623188405786</v>
      </c>
      <c r="AI205" s="370">
        <f t="shared" si="405"/>
        <v>0.5825328366986865</v>
      </c>
      <c r="AJ205" s="370">
        <f t="shared" si="405"/>
        <v>-9.8191478491876968E-2</v>
      </c>
      <c r="AK205" s="370">
        <f t="shared" si="405"/>
        <v>0.70762977713521902</v>
      </c>
      <c r="AL205" s="370">
        <f t="shared" si="405"/>
        <v>-0.32632000000000005</v>
      </c>
      <c r="AM205" s="370">
        <f t="shared" si="405"/>
        <v>-0.318973862536302</v>
      </c>
      <c r="BA205" s="368">
        <v>45750</v>
      </c>
      <c r="BB205" s="369">
        <v>67.819999999999993</v>
      </c>
      <c r="BC205" s="369">
        <v>5396.52</v>
      </c>
      <c r="BD205" s="86"/>
      <c r="BE205" s="368">
        <v>45750</v>
      </c>
      <c r="BF205" s="370">
        <f t="shared" ref="BF205:BG205" si="406">(BB205-BF$1256)/BF$1256</f>
        <v>0.18753283137804228</v>
      </c>
      <c r="BG205" s="370">
        <f t="shared" si="406"/>
        <v>0.43877657121071151</v>
      </c>
      <c r="BT205" s="367">
        <v>45751</v>
      </c>
      <c r="BU205" s="365">
        <f t="shared" si="4"/>
        <v>3.9005999999999999E-2</v>
      </c>
      <c r="BV205" s="365">
        <v>3.9005999999999998</v>
      </c>
    </row>
    <row r="206" spans="2:74" ht="12" customHeight="1">
      <c r="B206" s="367">
        <v>45749</v>
      </c>
      <c r="C206" s="365">
        <v>66.89</v>
      </c>
      <c r="O206" s="368">
        <v>45749</v>
      </c>
      <c r="P206" s="369">
        <v>66.89</v>
      </c>
      <c r="Q206" s="369">
        <v>311.58</v>
      </c>
      <c r="R206" s="369">
        <v>158.22999999999999</v>
      </c>
      <c r="S206" s="369">
        <v>99.41</v>
      </c>
      <c r="T206" s="369">
        <v>52.02</v>
      </c>
      <c r="U206" s="369">
        <v>95.71</v>
      </c>
      <c r="V206" s="369">
        <v>14.65</v>
      </c>
      <c r="AF206" s="368">
        <v>45749</v>
      </c>
      <c r="AG206" s="370">
        <f t="shared" ref="AG206:AM206" si="407">(P206-AG$1256)/AG$1256</f>
        <v>0.1712484678690247</v>
      </c>
      <c r="AH206" s="370">
        <f t="shared" si="407"/>
        <v>0.50521739130434773</v>
      </c>
      <c r="AI206" s="370">
        <f t="shared" si="407"/>
        <v>0.55097039796118408</v>
      </c>
      <c r="AJ206" s="370">
        <f t="shared" si="407"/>
        <v>1.5735158884234105E-2</v>
      </c>
      <c r="AK206" s="370">
        <f t="shared" si="407"/>
        <v>0.77377997217600047</v>
      </c>
      <c r="AL206" s="370">
        <f t="shared" si="407"/>
        <v>-0.23432000000000006</v>
      </c>
      <c r="AM206" s="370">
        <f t="shared" si="407"/>
        <v>-0.29090029041626331</v>
      </c>
      <c r="BA206" s="368">
        <v>45749</v>
      </c>
      <c r="BB206" s="369">
        <v>66.89</v>
      </c>
      <c r="BC206" s="369">
        <v>5670.97</v>
      </c>
      <c r="BD206" s="86"/>
      <c r="BE206" s="368">
        <v>45749</v>
      </c>
      <c r="BF206" s="370">
        <f t="shared" ref="BF206:BG206" si="408">(BB206-BF$1256)/BF$1256</f>
        <v>0.1712484678690247</v>
      </c>
      <c r="BG206" s="370">
        <f t="shared" si="408"/>
        <v>0.51194821330020246</v>
      </c>
      <c r="BT206" s="367">
        <v>45750</v>
      </c>
      <c r="BU206" s="365">
        <f t="shared" si="4"/>
        <v>3.6566999999999995E-2</v>
      </c>
      <c r="BV206" s="365">
        <v>3.6566999999999998</v>
      </c>
    </row>
    <row r="207" spans="2:74" ht="12" customHeight="1">
      <c r="B207" s="367">
        <v>45748</v>
      </c>
      <c r="C207" s="365">
        <v>67.17</v>
      </c>
      <c r="O207" s="368">
        <v>45748</v>
      </c>
      <c r="P207" s="369">
        <v>67.17</v>
      </c>
      <c r="Q207" s="369">
        <v>313.63</v>
      </c>
      <c r="R207" s="369">
        <v>158.91999999999999</v>
      </c>
      <c r="S207" s="369">
        <v>98.23</v>
      </c>
      <c r="T207" s="369">
        <v>51.67</v>
      </c>
      <c r="U207" s="369">
        <v>91</v>
      </c>
      <c r="V207" s="369">
        <v>14.72</v>
      </c>
      <c r="AF207" s="368">
        <v>45748</v>
      </c>
      <c r="AG207" s="370">
        <f t="shared" ref="AG207:AM207" si="409">(P207-AG$1256)/AG$1256</f>
        <v>0.17615128699001931</v>
      </c>
      <c r="AH207" s="370">
        <f t="shared" si="409"/>
        <v>0.51512077294685987</v>
      </c>
      <c r="AI207" s="370">
        <f t="shared" si="409"/>
        <v>0.5577337776906488</v>
      </c>
      <c r="AJ207" s="370">
        <f t="shared" si="409"/>
        <v>3.6783488300807135E-3</v>
      </c>
      <c r="AK207" s="370">
        <f t="shared" si="409"/>
        <v>0.76184565863771514</v>
      </c>
      <c r="AL207" s="370">
        <f t="shared" si="409"/>
        <v>-0.27200000000000002</v>
      </c>
      <c r="AM207" s="370">
        <f t="shared" si="409"/>
        <v>-0.28751210067763794</v>
      </c>
      <c r="BA207" s="368">
        <v>45748</v>
      </c>
      <c r="BB207" s="369">
        <v>67.17</v>
      </c>
      <c r="BC207" s="369">
        <v>5633.07</v>
      </c>
      <c r="BD207" s="86"/>
      <c r="BE207" s="368">
        <v>45748</v>
      </c>
      <c r="BF207" s="370">
        <f t="shared" ref="BF207:BG207" si="410">(BB207-BF$1256)/BF$1256</f>
        <v>0.17615128699001931</v>
      </c>
      <c r="BG207" s="370">
        <f t="shared" si="410"/>
        <v>0.5018436214430636</v>
      </c>
      <c r="BT207" s="367">
        <v>45749</v>
      </c>
      <c r="BU207" s="365">
        <f t="shared" si="4"/>
        <v>3.7075999999999998E-2</v>
      </c>
      <c r="BV207" s="365">
        <v>3.7075999999999998</v>
      </c>
    </row>
    <row r="208" spans="2:74" ht="12" customHeight="1">
      <c r="B208" s="367">
        <v>45747</v>
      </c>
      <c r="C208" s="365">
        <v>66.64</v>
      </c>
      <c r="O208" s="368">
        <v>45747</v>
      </c>
      <c r="P208" s="369">
        <v>66.64</v>
      </c>
      <c r="Q208" s="369">
        <v>312.37</v>
      </c>
      <c r="R208" s="369">
        <v>157.36000000000001</v>
      </c>
      <c r="S208" s="369">
        <v>98.09</v>
      </c>
      <c r="T208" s="369">
        <v>50.21</v>
      </c>
      <c r="U208" s="369">
        <v>88.17</v>
      </c>
      <c r="V208" s="369">
        <v>14.63</v>
      </c>
      <c r="AF208" s="368">
        <v>45747</v>
      </c>
      <c r="AG208" s="370">
        <f t="shared" ref="AG208:AM208" si="411">(P208-AG$1256)/AG$1256</f>
        <v>0.16687095079670813</v>
      </c>
      <c r="AH208" s="370">
        <f t="shared" si="411"/>
        <v>0.5090338164251208</v>
      </c>
      <c r="AI208" s="370">
        <f t="shared" si="411"/>
        <v>0.54244265830229388</v>
      </c>
      <c r="AJ208" s="370">
        <f t="shared" si="411"/>
        <v>2.2478798406048721E-3</v>
      </c>
      <c r="AK208" s="370">
        <f t="shared" si="411"/>
        <v>0.71206252216372512</v>
      </c>
      <c r="AL208" s="370">
        <f t="shared" si="411"/>
        <v>-0.29464000000000001</v>
      </c>
      <c r="AM208" s="370">
        <f t="shared" si="411"/>
        <v>-0.2918683446272991</v>
      </c>
      <c r="BA208" s="368">
        <v>45747</v>
      </c>
      <c r="BB208" s="369">
        <v>66.64</v>
      </c>
      <c r="BC208" s="369">
        <v>5611.85</v>
      </c>
      <c r="BD208" s="86"/>
      <c r="BE208" s="368">
        <v>45747</v>
      </c>
      <c r="BF208" s="370">
        <f t="shared" ref="BF208:BG208" si="412">(BB208-BF$1256)/BF$1256</f>
        <v>0.16687095079670813</v>
      </c>
      <c r="BG208" s="370">
        <f t="shared" si="412"/>
        <v>0.49618611645075555</v>
      </c>
      <c r="BT208" s="367">
        <v>45748</v>
      </c>
      <c r="BU208" s="365">
        <f t="shared" si="4"/>
        <v>3.6921000000000002E-2</v>
      </c>
      <c r="BV208" s="365">
        <v>3.6920999999999999</v>
      </c>
    </row>
    <row r="209" spans="2:74" ht="12" customHeight="1">
      <c r="B209" s="367">
        <v>45744</v>
      </c>
      <c r="C209" s="365">
        <v>64.52</v>
      </c>
      <c r="O209" s="368">
        <v>45744</v>
      </c>
      <c r="P209" s="369">
        <v>64.52</v>
      </c>
      <c r="Q209" s="369">
        <v>307.08999999999997</v>
      </c>
      <c r="R209" s="369">
        <v>155.76</v>
      </c>
      <c r="S209" s="369">
        <v>97.73</v>
      </c>
      <c r="T209" s="369">
        <v>49.91</v>
      </c>
      <c r="U209" s="369">
        <v>88.18</v>
      </c>
      <c r="V209" s="369">
        <v>14.63</v>
      </c>
      <c r="AF209" s="368">
        <v>45744</v>
      </c>
      <c r="AG209" s="370">
        <f t="shared" ref="AG209:AM209" si="413">(P209-AG$1256)/AG$1256</f>
        <v>0.12974960602346344</v>
      </c>
      <c r="AH209" s="370">
        <f t="shared" si="413"/>
        <v>0.48352657004830907</v>
      </c>
      <c r="AI209" s="370">
        <f t="shared" si="413"/>
        <v>0.52675945892962162</v>
      </c>
      <c r="AJ209" s="370">
        <f t="shared" si="413"/>
        <v>-1.4304689894758409E-3</v>
      </c>
      <c r="AK209" s="370">
        <f t="shared" si="413"/>
        <v>0.70183311055948039</v>
      </c>
      <c r="AL209" s="370">
        <f t="shared" si="413"/>
        <v>-0.29455999999999993</v>
      </c>
      <c r="AM209" s="370">
        <f t="shared" si="413"/>
        <v>-0.2918683446272991</v>
      </c>
      <c r="BA209" s="368">
        <v>45744</v>
      </c>
      <c r="BB209" s="369">
        <v>64.52</v>
      </c>
      <c r="BC209" s="369">
        <v>5580.94</v>
      </c>
      <c r="BD209" s="86"/>
      <c r="BE209" s="368">
        <v>45744</v>
      </c>
      <c r="BF209" s="370">
        <f t="shared" ref="BF209:BG209" si="414">(BB209-BF$1256)/BF$1256</f>
        <v>0.12974960602346344</v>
      </c>
      <c r="BG209" s="370">
        <f t="shared" si="414"/>
        <v>0.48794514193085675</v>
      </c>
      <c r="BT209" s="367">
        <v>45747</v>
      </c>
      <c r="BU209" s="365">
        <f t="shared" si="4"/>
        <v>3.7214999999999998E-2</v>
      </c>
      <c r="BV209" s="365">
        <v>3.7214999999999998</v>
      </c>
    </row>
    <row r="210" spans="2:74" ht="12" customHeight="1">
      <c r="B210" s="367">
        <v>45743</v>
      </c>
      <c r="C210" s="365">
        <v>68.739999999999995</v>
      </c>
      <c r="O210" s="368">
        <v>45743</v>
      </c>
      <c r="P210" s="369">
        <v>68.739999999999995</v>
      </c>
      <c r="Q210" s="369">
        <v>312.69</v>
      </c>
      <c r="R210" s="369">
        <v>157.65</v>
      </c>
      <c r="S210" s="369">
        <v>98.85</v>
      </c>
      <c r="T210" s="369">
        <v>50.92</v>
      </c>
      <c r="U210" s="369">
        <v>93.62</v>
      </c>
      <c r="V210" s="369">
        <v>15.01</v>
      </c>
      <c r="AF210" s="368">
        <v>45743</v>
      </c>
      <c r="AG210" s="370">
        <f t="shared" ref="AG210:AM210" si="415">(P210-AG$1256)/AG$1256</f>
        <v>0.20364209420416732</v>
      </c>
      <c r="AH210" s="370">
        <f t="shared" si="415"/>
        <v>0.51057971014492753</v>
      </c>
      <c r="AI210" s="370">
        <f t="shared" si="415"/>
        <v>0.54528523818859054</v>
      </c>
      <c r="AJ210" s="370">
        <f t="shared" si="415"/>
        <v>1.0013282926330741E-2</v>
      </c>
      <c r="AK210" s="370">
        <f t="shared" si="415"/>
        <v>0.73627212962710387</v>
      </c>
      <c r="AL210" s="370">
        <f t="shared" si="415"/>
        <v>-0.25103999999999999</v>
      </c>
      <c r="AM210" s="370">
        <f t="shared" si="415"/>
        <v>-0.27347531461761859</v>
      </c>
      <c r="BA210" s="368">
        <v>45743</v>
      </c>
      <c r="BB210" s="369">
        <v>68.739999999999995</v>
      </c>
      <c r="BC210" s="369">
        <v>5693.31</v>
      </c>
      <c r="BD210" s="86"/>
      <c r="BE210" s="368">
        <v>45743</v>
      </c>
      <c r="BF210" s="370">
        <f t="shared" ref="BF210:BG210" si="416">(BB210-BF$1256)/BF$1256</f>
        <v>0.20364209420416732</v>
      </c>
      <c r="BG210" s="370">
        <f t="shared" si="416"/>
        <v>0.51790432364554495</v>
      </c>
      <c r="BT210" s="367">
        <v>45744</v>
      </c>
      <c r="BU210" s="365">
        <f t="shared" si="4"/>
        <v>3.8438E-2</v>
      </c>
      <c r="BV210" s="365">
        <v>3.8437999999999999</v>
      </c>
    </row>
    <row r="211" spans="2:74" ht="12" customHeight="1">
      <c r="B211" s="367">
        <v>45742</v>
      </c>
      <c r="C211" s="365">
        <v>67.84</v>
      </c>
      <c r="O211" s="368">
        <v>45742</v>
      </c>
      <c r="P211" s="369">
        <v>67.84</v>
      </c>
      <c r="Q211" s="369">
        <v>313.58</v>
      </c>
      <c r="R211" s="369">
        <v>158.68</v>
      </c>
      <c r="S211" s="369">
        <v>97.97</v>
      </c>
      <c r="T211" s="369">
        <v>50.07</v>
      </c>
      <c r="U211" s="369">
        <v>93.33</v>
      </c>
      <c r="V211" s="369">
        <v>14.74</v>
      </c>
      <c r="AF211" s="368">
        <v>45742</v>
      </c>
      <c r="AG211" s="370">
        <f t="shared" ref="AG211:AM211" si="417">(P211-AG$1256)/AG$1256</f>
        <v>0.18788303274382778</v>
      </c>
      <c r="AH211" s="370">
        <f t="shared" si="417"/>
        <v>0.51487922705314004</v>
      </c>
      <c r="AI211" s="370">
        <f t="shared" si="417"/>
        <v>0.55538129778474821</v>
      </c>
      <c r="AJ211" s="370">
        <f t="shared" si="417"/>
        <v>1.0217635639112527E-3</v>
      </c>
      <c r="AK211" s="370">
        <f t="shared" si="417"/>
        <v>0.70728879674841094</v>
      </c>
      <c r="AL211" s="370">
        <f t="shared" si="417"/>
        <v>-0.25336000000000003</v>
      </c>
      <c r="AM211" s="370">
        <f t="shared" si="417"/>
        <v>-0.28654404646660214</v>
      </c>
      <c r="BA211" s="368">
        <v>45742</v>
      </c>
      <c r="BB211" s="369">
        <v>67.84</v>
      </c>
      <c r="BC211" s="369">
        <v>5712.2</v>
      </c>
      <c r="BD211" s="86"/>
      <c r="BE211" s="368">
        <v>45742</v>
      </c>
      <c r="BF211" s="370">
        <f t="shared" ref="BF211:BG211" si="418">(BB211-BF$1256)/BF$1256</f>
        <v>0.18788303274382778</v>
      </c>
      <c r="BG211" s="370">
        <f t="shared" si="418"/>
        <v>0.52294062285877296</v>
      </c>
      <c r="BT211" s="367">
        <v>45743</v>
      </c>
      <c r="BU211" s="365">
        <f t="shared" si="4"/>
        <v>3.6077999999999999E-2</v>
      </c>
      <c r="BV211" s="365">
        <v>3.6078000000000001</v>
      </c>
    </row>
    <row r="212" spans="2:74" ht="12" customHeight="1">
      <c r="B212" s="367">
        <v>45741</v>
      </c>
      <c r="C212" s="365">
        <v>66.58</v>
      </c>
      <c r="O212" s="368">
        <v>45741</v>
      </c>
      <c r="P212" s="369">
        <v>66.58</v>
      </c>
      <c r="Q212" s="369">
        <v>306.92</v>
      </c>
      <c r="R212" s="369">
        <v>155.80000000000001</v>
      </c>
      <c r="S212" s="369">
        <v>95.88</v>
      </c>
      <c r="T212" s="369">
        <v>49.51</v>
      </c>
      <c r="U212" s="369">
        <v>95.39</v>
      </c>
      <c r="V212" s="369">
        <v>14.55</v>
      </c>
      <c r="AF212" s="368">
        <v>45741</v>
      </c>
      <c r="AG212" s="370">
        <f t="shared" ref="AG212:AM212" si="419">(P212-AG$1256)/AG$1256</f>
        <v>0.16582034669935211</v>
      </c>
      <c r="AH212" s="370">
        <f t="shared" si="419"/>
        <v>0.48270531400966193</v>
      </c>
      <c r="AI212" s="370">
        <f t="shared" si="419"/>
        <v>0.52715153891393862</v>
      </c>
      <c r="AJ212" s="370">
        <f t="shared" si="419"/>
        <v>-2.0333094921835181E-2</v>
      </c>
      <c r="AK212" s="370">
        <f t="shared" si="419"/>
        <v>0.68819389508715445</v>
      </c>
      <c r="AL212" s="370">
        <f t="shared" si="419"/>
        <v>-0.23688000000000001</v>
      </c>
      <c r="AM212" s="370">
        <f t="shared" si="419"/>
        <v>-0.2957405614714424</v>
      </c>
      <c r="BA212" s="368">
        <v>45741</v>
      </c>
      <c r="BB212" s="369">
        <v>66.58</v>
      </c>
      <c r="BC212" s="369">
        <v>5776.65</v>
      </c>
      <c r="BD212" s="86"/>
      <c r="BE212" s="368">
        <v>45741</v>
      </c>
      <c r="BF212" s="370">
        <f t="shared" ref="BF212:BG212" si="420">(BB212-BF$1256)/BF$1256</f>
        <v>0.16582034669935211</v>
      </c>
      <c r="BG212" s="370">
        <f t="shared" si="420"/>
        <v>0.54012376125435568</v>
      </c>
      <c r="BT212" s="367">
        <v>45742</v>
      </c>
      <c r="BU212" s="365">
        <f t="shared" si="4"/>
        <v>3.6556999999999999E-2</v>
      </c>
      <c r="BV212" s="365">
        <v>3.6556999999999999</v>
      </c>
    </row>
    <row r="213" spans="2:74" ht="12" customHeight="1">
      <c r="B213" s="367">
        <v>45740</v>
      </c>
      <c r="C213" s="365">
        <v>67.08</v>
      </c>
      <c r="O213" s="368">
        <v>45740</v>
      </c>
      <c r="P213" s="369">
        <v>67.08</v>
      </c>
      <c r="Q213" s="369">
        <v>305.67</v>
      </c>
      <c r="R213" s="369">
        <v>155.82</v>
      </c>
      <c r="S213" s="369">
        <v>95.72</v>
      </c>
      <c r="T213" s="369">
        <v>49.6</v>
      </c>
      <c r="U213" s="369">
        <v>95.48</v>
      </c>
      <c r="V213" s="369">
        <v>15.07</v>
      </c>
      <c r="AF213" s="368">
        <v>45740</v>
      </c>
      <c r="AG213" s="370">
        <f t="shared" ref="AG213:AM213" si="421">(P213-AG$1256)/AG$1256</f>
        <v>0.17457538084398527</v>
      </c>
      <c r="AH213" s="370">
        <f t="shared" si="421"/>
        <v>0.47666666666666674</v>
      </c>
      <c r="AI213" s="370">
        <f t="shared" si="421"/>
        <v>0.52734757890609685</v>
      </c>
      <c r="AJ213" s="370">
        <f t="shared" si="421"/>
        <v>-2.1967916624093243E-2</v>
      </c>
      <c r="AK213" s="370">
        <f t="shared" si="421"/>
        <v>0.69126271856842791</v>
      </c>
      <c r="AL213" s="370">
        <f t="shared" si="421"/>
        <v>-0.23615999999999998</v>
      </c>
      <c r="AM213" s="370">
        <f t="shared" si="421"/>
        <v>-0.27057115198451115</v>
      </c>
      <c r="BA213" s="368">
        <v>45740</v>
      </c>
      <c r="BB213" s="369">
        <v>67.08</v>
      </c>
      <c r="BC213" s="369">
        <v>5767.57</v>
      </c>
      <c r="BD213" s="86"/>
      <c r="BE213" s="368">
        <v>45740</v>
      </c>
      <c r="BF213" s="370">
        <f t="shared" ref="BF213:BG213" si="422">(BB213-BF$1256)/BF$1256</f>
        <v>0.17457538084398527</v>
      </c>
      <c r="BG213" s="370">
        <f t="shared" si="422"/>
        <v>0.53770292499940009</v>
      </c>
      <c r="BT213" s="367">
        <v>45741</v>
      </c>
      <c r="BU213" s="365">
        <f t="shared" si="4"/>
        <v>3.7248000000000003E-2</v>
      </c>
      <c r="BV213" s="365">
        <v>3.7248000000000001</v>
      </c>
    </row>
    <row r="214" spans="2:74" ht="12" customHeight="1">
      <c r="B214" s="367">
        <v>45737</v>
      </c>
      <c r="C214" s="365">
        <v>67</v>
      </c>
      <c r="O214" s="368">
        <v>45737</v>
      </c>
      <c r="P214" s="369">
        <v>67</v>
      </c>
      <c r="Q214" s="369">
        <v>305.44</v>
      </c>
      <c r="R214" s="369">
        <v>156.75</v>
      </c>
      <c r="S214" s="369">
        <v>97.07</v>
      </c>
      <c r="T214" s="369">
        <v>48.53</v>
      </c>
      <c r="U214" s="369">
        <v>90.7</v>
      </c>
      <c r="V214" s="369">
        <v>15.26</v>
      </c>
      <c r="AF214" s="368">
        <v>45737</v>
      </c>
      <c r="AG214" s="370">
        <f t="shared" ref="AG214:AM214" si="423">(P214-AG$1256)/AG$1256</f>
        <v>0.17317457538084399</v>
      </c>
      <c r="AH214" s="370">
        <f t="shared" si="423"/>
        <v>0.47555555555555556</v>
      </c>
      <c r="AI214" s="370">
        <f t="shared" si="423"/>
        <v>0.5364634385414625</v>
      </c>
      <c r="AJ214" s="370">
        <f t="shared" si="423"/>
        <v>-8.174108511290603E-3</v>
      </c>
      <c r="AK214" s="370">
        <f t="shared" si="423"/>
        <v>0.65477781717995576</v>
      </c>
      <c r="AL214" s="370">
        <f t="shared" si="423"/>
        <v>-0.27439999999999998</v>
      </c>
      <c r="AM214" s="370">
        <f t="shared" si="423"/>
        <v>-0.26137463697967089</v>
      </c>
      <c r="BA214" s="368">
        <v>45737</v>
      </c>
      <c r="BB214" s="369">
        <v>67</v>
      </c>
      <c r="BC214" s="369">
        <v>5667.56</v>
      </c>
      <c r="BD214" s="86"/>
      <c r="BE214" s="368">
        <v>45737</v>
      </c>
      <c r="BF214" s="370">
        <f t="shared" ref="BF214:BG214" si="424">(BB214-BF$1256)/BF$1256</f>
        <v>0.17317457538084399</v>
      </c>
      <c r="BG214" s="370">
        <f t="shared" si="424"/>
        <v>0.51103906664498233</v>
      </c>
      <c r="BT214" s="367">
        <v>45740</v>
      </c>
      <c r="BU214" s="365">
        <f t="shared" si="4"/>
        <v>3.6970999999999997E-2</v>
      </c>
      <c r="BV214" s="365">
        <v>3.6970999999999998</v>
      </c>
    </row>
    <row r="215" spans="2:74" ht="12" customHeight="1">
      <c r="B215" s="367">
        <v>45736</v>
      </c>
      <c r="C215" s="365">
        <v>67.97</v>
      </c>
      <c r="O215" s="368">
        <v>45736</v>
      </c>
      <c r="P215" s="369">
        <v>67.97</v>
      </c>
      <c r="Q215" s="369">
        <v>307</v>
      </c>
      <c r="R215" s="369">
        <v>157.88999999999999</v>
      </c>
      <c r="S215" s="369">
        <v>99.28</v>
      </c>
      <c r="T215" s="369">
        <v>49</v>
      </c>
      <c r="U215" s="369">
        <v>90.64</v>
      </c>
      <c r="V215" s="369">
        <v>15.43</v>
      </c>
      <c r="AF215" s="368">
        <v>45736</v>
      </c>
      <c r="AG215" s="370">
        <f t="shared" ref="AG215:AM215" si="425">(P215-AG$1256)/AG$1256</f>
        <v>0.1901593416214323</v>
      </c>
      <c r="AH215" s="370">
        <f t="shared" si="425"/>
        <v>0.48309178743961351</v>
      </c>
      <c r="AI215" s="370">
        <f t="shared" si="425"/>
        <v>0.54763771809449124</v>
      </c>
      <c r="AJ215" s="370">
        <f t="shared" si="425"/>
        <v>1.4406866251149449E-2</v>
      </c>
      <c r="AK215" s="370">
        <f t="shared" si="425"/>
        <v>0.67080389535993878</v>
      </c>
      <c r="AL215" s="370">
        <f t="shared" si="425"/>
        <v>-0.27488000000000001</v>
      </c>
      <c r="AM215" s="370">
        <f t="shared" si="425"/>
        <v>-0.25314617618586643</v>
      </c>
      <c r="BA215" s="368">
        <v>45736</v>
      </c>
      <c r="BB215" s="369">
        <v>67.97</v>
      </c>
      <c r="BC215" s="369">
        <v>5662.89</v>
      </c>
      <c r="BD215" s="86"/>
      <c r="BE215" s="368">
        <v>45736</v>
      </c>
      <c r="BF215" s="370">
        <f t="shared" ref="BF215:BG215" si="426">(BB215-BF$1256)/BF$1256</f>
        <v>0.1901593416214323</v>
      </c>
      <c r="BG215" s="370">
        <f t="shared" si="426"/>
        <v>0.50979398896759875</v>
      </c>
      <c r="BT215" s="367">
        <v>45737</v>
      </c>
      <c r="BU215" s="365">
        <f t="shared" si="4"/>
        <v>3.7014999999999999E-2</v>
      </c>
      <c r="BV215" s="365">
        <v>3.7014999999999998</v>
      </c>
    </row>
    <row r="216" spans="2:74" ht="12" customHeight="1">
      <c r="B216" s="367">
        <v>45735</v>
      </c>
      <c r="C216" s="365">
        <v>68.03</v>
      </c>
      <c r="O216" s="368">
        <v>45735</v>
      </c>
      <c r="P216" s="369">
        <v>68.03</v>
      </c>
      <c r="Q216" s="369">
        <v>306.92</v>
      </c>
      <c r="R216" s="369">
        <v>157.51</v>
      </c>
      <c r="S216" s="369">
        <v>99.19</v>
      </c>
      <c r="T216" s="369">
        <v>48.99</v>
      </c>
      <c r="U216" s="369">
        <v>89.74</v>
      </c>
      <c r="V216" s="369">
        <v>15.28</v>
      </c>
      <c r="AF216" s="368">
        <v>45735</v>
      </c>
      <c r="AG216" s="370">
        <f t="shared" ref="AG216:AM216" si="427">(P216-AG$1256)/AG$1256</f>
        <v>0.19120994571878833</v>
      </c>
      <c r="AH216" s="370">
        <f t="shared" si="427"/>
        <v>0.48270531400966193</v>
      </c>
      <c r="AI216" s="370">
        <f t="shared" si="427"/>
        <v>0.54391295824348163</v>
      </c>
      <c r="AJ216" s="370">
        <f t="shared" si="427"/>
        <v>1.3487279043629233E-2</v>
      </c>
      <c r="AK216" s="370">
        <f t="shared" si="427"/>
        <v>0.67046291497313071</v>
      </c>
      <c r="AL216" s="370">
        <f t="shared" si="427"/>
        <v>-0.28208000000000005</v>
      </c>
      <c r="AM216" s="370">
        <f t="shared" si="427"/>
        <v>-0.2604065827686351</v>
      </c>
      <c r="BA216" s="368">
        <v>45735</v>
      </c>
      <c r="BB216" s="369">
        <v>68.03</v>
      </c>
      <c r="BC216" s="369">
        <v>5675.29</v>
      </c>
      <c r="BD216" s="86"/>
      <c r="BE216" s="368">
        <v>45735</v>
      </c>
      <c r="BF216" s="370">
        <f t="shared" ref="BF216:BG216" si="428">(BB216-BF$1256)/BF$1256</f>
        <v>0.19120994571878833</v>
      </c>
      <c r="BG216" s="370">
        <f t="shared" si="428"/>
        <v>0.51309997680476271</v>
      </c>
      <c r="BT216" s="367">
        <v>45736</v>
      </c>
      <c r="BU216" s="365">
        <f t="shared" si="4"/>
        <v>3.6486999999999999E-2</v>
      </c>
      <c r="BV216" s="365">
        <v>3.6486999999999998</v>
      </c>
    </row>
    <row r="217" spans="2:74" ht="12" customHeight="1">
      <c r="B217" s="367">
        <v>45734</v>
      </c>
      <c r="C217" s="365">
        <v>67.849999999999994</v>
      </c>
      <c r="O217" s="368">
        <v>45734</v>
      </c>
      <c r="P217" s="369">
        <v>67.849999999999994</v>
      </c>
      <c r="Q217" s="369">
        <v>303.60000000000002</v>
      </c>
      <c r="R217" s="369">
        <v>157.30000000000001</v>
      </c>
      <c r="S217" s="369">
        <v>98.28</v>
      </c>
      <c r="T217" s="369">
        <v>47.79</v>
      </c>
      <c r="U217" s="369">
        <v>85.78</v>
      </c>
      <c r="V217" s="369">
        <v>15.47</v>
      </c>
      <c r="AF217" s="368">
        <v>45734</v>
      </c>
      <c r="AG217" s="370">
        <f t="shared" ref="AG217:AM217" si="429">(P217-AG$1256)/AG$1256</f>
        <v>0.18805813342672029</v>
      </c>
      <c r="AH217" s="370">
        <f t="shared" si="429"/>
        <v>0.46666666666666679</v>
      </c>
      <c r="AI217" s="370">
        <f t="shared" si="429"/>
        <v>0.54185453832581865</v>
      </c>
      <c r="AJ217" s="370">
        <f t="shared" si="429"/>
        <v>4.1892306120363395E-3</v>
      </c>
      <c r="AK217" s="370">
        <f t="shared" si="429"/>
        <v>0.62954526855615256</v>
      </c>
      <c r="AL217" s="370">
        <f t="shared" si="429"/>
        <v>-0.31375999999999998</v>
      </c>
      <c r="AM217" s="370">
        <f t="shared" si="429"/>
        <v>-0.25121006776379473</v>
      </c>
      <c r="BA217" s="368">
        <v>45734</v>
      </c>
      <c r="BB217" s="369">
        <v>67.849999999999994</v>
      </c>
      <c r="BC217" s="369">
        <v>5614.66</v>
      </c>
      <c r="BD217" s="86"/>
      <c r="BE217" s="368">
        <v>45734</v>
      </c>
      <c r="BF217" s="370">
        <f t="shared" ref="BF217:BG217" si="430">(BB217-BF$1256)/BF$1256</f>
        <v>0.18805813342672029</v>
      </c>
      <c r="BG217" s="370">
        <f t="shared" si="430"/>
        <v>0.49693529595256436</v>
      </c>
      <c r="BT217" s="367">
        <v>45735</v>
      </c>
      <c r="BU217" s="365">
        <f t="shared" si="4"/>
        <v>3.6455000000000001E-2</v>
      </c>
      <c r="BV217" s="365">
        <v>3.6455000000000002</v>
      </c>
    </row>
    <row r="218" spans="2:74" ht="12" customHeight="1">
      <c r="B218" s="367">
        <v>45733</v>
      </c>
      <c r="C218" s="365">
        <v>67.510000000000005</v>
      </c>
      <c r="O218" s="368">
        <v>45733</v>
      </c>
      <c r="P218" s="369">
        <v>67.510000000000005</v>
      </c>
      <c r="Q218" s="369">
        <v>303.97000000000003</v>
      </c>
      <c r="R218" s="369">
        <v>157.13</v>
      </c>
      <c r="S218" s="369">
        <v>99.08</v>
      </c>
      <c r="T218" s="369">
        <v>49.65</v>
      </c>
      <c r="U218" s="369">
        <v>88.08</v>
      </c>
      <c r="V218" s="369">
        <v>15.31</v>
      </c>
      <c r="AF218" s="368">
        <v>45733</v>
      </c>
      <c r="AG218" s="370">
        <f t="shared" ref="AG218:AM218" si="431">(P218-AG$1256)/AG$1256</f>
        <v>0.18210471020836991</v>
      </c>
      <c r="AH218" s="370">
        <f t="shared" si="431"/>
        <v>0.46845410628019335</v>
      </c>
      <c r="AI218" s="370">
        <f t="shared" si="431"/>
        <v>0.54018819839247212</v>
      </c>
      <c r="AJ218" s="370">
        <f t="shared" si="431"/>
        <v>1.2363339123326798E-2</v>
      </c>
      <c r="AK218" s="370">
        <f t="shared" si="431"/>
        <v>0.69296762050246863</v>
      </c>
      <c r="AL218" s="370">
        <f t="shared" si="431"/>
        <v>-0.29536000000000001</v>
      </c>
      <c r="AM218" s="370">
        <f t="shared" si="431"/>
        <v>-0.25895450145208132</v>
      </c>
      <c r="BA218" s="368">
        <v>45733</v>
      </c>
      <c r="BB218" s="369">
        <v>67.510000000000005</v>
      </c>
      <c r="BC218" s="369">
        <v>5675.12</v>
      </c>
      <c r="BD218" s="86"/>
      <c r="BE218" s="368">
        <v>45733</v>
      </c>
      <c r="BF218" s="370">
        <f t="shared" ref="BF218:BG218" si="432">(BB218-BF$1256)/BF$1256</f>
        <v>0.18210471020836991</v>
      </c>
      <c r="BG218" s="370">
        <f t="shared" si="432"/>
        <v>0.51305465277796292</v>
      </c>
      <c r="BT218" s="367">
        <v>45734</v>
      </c>
      <c r="BU218" s="365">
        <f t="shared" si="4"/>
        <v>3.6551E-2</v>
      </c>
      <c r="BV218" s="365">
        <v>3.6551</v>
      </c>
    </row>
    <row r="219" spans="2:74" ht="12" customHeight="1">
      <c r="B219" s="367">
        <v>45730</v>
      </c>
      <c r="C219" s="365">
        <v>66.06</v>
      </c>
      <c r="O219" s="368">
        <v>45730</v>
      </c>
      <c r="P219" s="369">
        <v>66.06</v>
      </c>
      <c r="Q219" s="369">
        <v>299.83</v>
      </c>
      <c r="R219" s="369">
        <v>155.05000000000001</v>
      </c>
      <c r="S219" s="369">
        <v>98.11</v>
      </c>
      <c r="T219" s="369">
        <v>50.03</v>
      </c>
      <c r="U219" s="369">
        <v>87.48</v>
      </c>
      <c r="V219" s="369">
        <v>15.35</v>
      </c>
      <c r="AF219" s="368">
        <v>45730</v>
      </c>
      <c r="AG219" s="370">
        <f t="shared" ref="AG219:AM219" si="433">(P219-AG$1256)/AG$1256</f>
        <v>0.15671511118893369</v>
      </c>
      <c r="AH219" s="370">
        <f t="shared" si="433"/>
        <v>0.44845410628019317</v>
      </c>
      <c r="AI219" s="370">
        <f t="shared" si="433"/>
        <v>0.51980003920799855</v>
      </c>
      <c r="AJ219" s="370">
        <f t="shared" si="433"/>
        <v>2.4522325533870939E-3</v>
      </c>
      <c r="AK219" s="370">
        <f t="shared" si="433"/>
        <v>0.70592487520117841</v>
      </c>
      <c r="AL219" s="370">
        <f t="shared" si="433"/>
        <v>-0.30015999999999998</v>
      </c>
      <c r="AM219" s="370">
        <f t="shared" si="433"/>
        <v>-0.25701839303000973</v>
      </c>
      <c r="BA219" s="368">
        <v>45730</v>
      </c>
      <c r="BB219" s="369">
        <v>66.06</v>
      </c>
      <c r="BC219" s="369">
        <v>5638.94</v>
      </c>
      <c r="BD219" s="86"/>
      <c r="BE219" s="368">
        <v>45730</v>
      </c>
      <c r="BF219" s="370">
        <f t="shared" ref="BF219:BG219" si="434">(BB219-BF$1256)/BF$1256</f>
        <v>0.15671511118893369</v>
      </c>
      <c r="BG219" s="370">
        <f t="shared" si="434"/>
        <v>0.50340863342726949</v>
      </c>
      <c r="BT219" s="367">
        <v>45733</v>
      </c>
      <c r="BU219" s="365">
        <f t="shared" si="4"/>
        <v>3.6735000000000004E-2</v>
      </c>
      <c r="BV219" s="365">
        <v>3.6735000000000002</v>
      </c>
    </row>
    <row r="220" spans="2:74" ht="12" customHeight="1">
      <c r="B220" s="367">
        <v>45729</v>
      </c>
      <c r="C220" s="365">
        <v>65.739999999999995</v>
      </c>
      <c r="O220" s="368">
        <v>45729</v>
      </c>
      <c r="P220" s="369">
        <v>65.739999999999995</v>
      </c>
      <c r="Q220" s="369">
        <v>297.5</v>
      </c>
      <c r="R220" s="369">
        <v>153.41999999999999</v>
      </c>
      <c r="S220" s="369">
        <v>96.04</v>
      </c>
      <c r="T220" s="369">
        <v>48.73</v>
      </c>
      <c r="U220" s="369">
        <v>82.77</v>
      </c>
      <c r="V220" s="369">
        <v>15.25</v>
      </c>
      <c r="AF220" s="368">
        <v>45729</v>
      </c>
      <c r="AG220" s="370">
        <f t="shared" ref="AG220:AM220" si="435">(P220-AG$1256)/AG$1256</f>
        <v>0.15111188933636832</v>
      </c>
      <c r="AH220" s="370">
        <f t="shared" si="435"/>
        <v>0.43719806763285024</v>
      </c>
      <c r="AI220" s="370">
        <f t="shared" si="435"/>
        <v>0.50382277984708879</v>
      </c>
      <c r="AJ220" s="370">
        <f t="shared" si="435"/>
        <v>-1.8698273219576973E-2</v>
      </c>
      <c r="AK220" s="370">
        <f t="shared" si="435"/>
        <v>0.66159742491611861</v>
      </c>
      <c r="AL220" s="370">
        <f t="shared" si="435"/>
        <v>-0.33784000000000003</v>
      </c>
      <c r="AM220" s="370">
        <f t="shared" si="435"/>
        <v>-0.26185866408518876</v>
      </c>
      <c r="BA220" s="368">
        <v>45729</v>
      </c>
      <c r="BB220" s="369">
        <v>65.739999999999995</v>
      </c>
      <c r="BC220" s="369">
        <v>5521.52</v>
      </c>
      <c r="BD220" s="86"/>
      <c r="BE220" s="368">
        <v>45729</v>
      </c>
      <c r="BF220" s="370">
        <f t="shared" ref="BF220:BG220" si="436">(BB220-BF$1256)/BF$1256</f>
        <v>0.15111188933636832</v>
      </c>
      <c r="BG220" s="370">
        <f t="shared" si="436"/>
        <v>0.47210306150470449</v>
      </c>
      <c r="BT220" s="367">
        <v>45730</v>
      </c>
      <c r="BU220" s="365">
        <f t="shared" si="4"/>
        <v>3.7541999999999999E-2</v>
      </c>
      <c r="BV220" s="365">
        <v>3.7542</v>
      </c>
    </row>
    <row r="221" spans="2:74" ht="12" customHeight="1">
      <c r="B221" s="367">
        <v>45728</v>
      </c>
      <c r="C221" s="365">
        <v>66.66</v>
      </c>
      <c r="O221" s="368">
        <v>45728</v>
      </c>
      <c r="P221" s="369">
        <v>66.66</v>
      </c>
      <c r="Q221" s="369">
        <v>299.39999999999998</v>
      </c>
      <c r="R221" s="369">
        <v>154.4</v>
      </c>
      <c r="S221" s="369">
        <v>98.69</v>
      </c>
      <c r="T221" s="369">
        <v>50.05</v>
      </c>
      <c r="U221" s="369">
        <v>87.18</v>
      </c>
      <c r="V221" s="369">
        <v>15.25</v>
      </c>
      <c r="AF221" s="368">
        <v>45728</v>
      </c>
      <c r="AG221" s="370">
        <f t="shared" ref="AG221:AM221" si="437">(P221-AG$1256)/AG$1256</f>
        <v>0.16722115216249339</v>
      </c>
      <c r="AH221" s="370">
        <f t="shared" si="437"/>
        <v>0.44637681159420278</v>
      </c>
      <c r="AI221" s="370">
        <f t="shared" si="437"/>
        <v>0.5134287394628505</v>
      </c>
      <c r="AJ221" s="370">
        <f t="shared" si="437"/>
        <v>8.3784612240726791E-3</v>
      </c>
      <c r="AK221" s="370">
        <f t="shared" si="437"/>
        <v>0.70660683597479457</v>
      </c>
      <c r="AL221" s="370">
        <f t="shared" si="437"/>
        <v>-0.30255999999999994</v>
      </c>
      <c r="AM221" s="370">
        <f t="shared" si="437"/>
        <v>-0.26185866408518876</v>
      </c>
      <c r="BA221" s="368">
        <v>45728</v>
      </c>
      <c r="BB221" s="369">
        <v>66.66</v>
      </c>
      <c r="BC221" s="369">
        <v>5599.3</v>
      </c>
      <c r="BD221" s="86"/>
      <c r="BE221" s="368">
        <v>45728</v>
      </c>
      <c r="BF221" s="370">
        <f t="shared" ref="BF221:BG221" si="438">(BB221-BF$1256)/BF$1256</f>
        <v>0.16722115216249339</v>
      </c>
      <c r="BG221" s="370">
        <f t="shared" si="438"/>
        <v>0.49284013682523858</v>
      </c>
      <c r="BT221" s="367">
        <v>45729</v>
      </c>
      <c r="BU221" s="365">
        <f t="shared" si="4"/>
        <v>3.7724000000000001E-2</v>
      </c>
      <c r="BV221" s="365">
        <v>3.7724000000000002</v>
      </c>
    </row>
    <row r="222" spans="2:74" ht="12" customHeight="1">
      <c r="B222" s="367">
        <v>45727</v>
      </c>
      <c r="C222" s="365">
        <v>68.010000000000005</v>
      </c>
      <c r="O222" s="368">
        <v>45727</v>
      </c>
      <c r="P222" s="369">
        <v>68.010000000000005</v>
      </c>
      <c r="Q222" s="369">
        <v>306.76</v>
      </c>
      <c r="R222" s="369">
        <v>156.69999999999999</v>
      </c>
      <c r="S222" s="369">
        <v>99.58</v>
      </c>
      <c r="T222" s="369">
        <v>49.98</v>
      </c>
      <c r="U222" s="369">
        <v>86.74</v>
      </c>
      <c r="V222" s="369">
        <v>15.47</v>
      </c>
      <c r="AF222" s="368">
        <v>45727</v>
      </c>
      <c r="AG222" s="370">
        <f t="shared" ref="AG222:AM222" si="439">(P222-AG$1256)/AG$1256</f>
        <v>0.19085974435300307</v>
      </c>
      <c r="AH222" s="370">
        <f t="shared" si="439"/>
        <v>0.4819323671497584</v>
      </c>
      <c r="AI222" s="370">
        <f t="shared" si="439"/>
        <v>0.53597333856106644</v>
      </c>
      <c r="AJ222" s="370">
        <f t="shared" si="439"/>
        <v>1.747215694288335E-2</v>
      </c>
      <c r="AK222" s="370">
        <f t="shared" si="439"/>
        <v>0.70421997326713748</v>
      </c>
      <c r="AL222" s="370">
        <f t="shared" si="439"/>
        <v>-0.30608000000000002</v>
      </c>
      <c r="AM222" s="370">
        <f t="shared" si="439"/>
        <v>-0.25121006776379473</v>
      </c>
      <c r="BA222" s="368">
        <v>45727</v>
      </c>
      <c r="BB222" s="369">
        <v>68.010000000000005</v>
      </c>
      <c r="BC222" s="369">
        <v>5572.07</v>
      </c>
      <c r="BD222" s="86"/>
      <c r="BE222" s="368">
        <v>45727</v>
      </c>
      <c r="BF222" s="370">
        <f t="shared" ref="BF222:BG222" si="440">(BB222-BF$1256)/BF$1256</f>
        <v>0.19085974435300307</v>
      </c>
      <c r="BG222" s="370">
        <f t="shared" si="440"/>
        <v>0.48558029417959503</v>
      </c>
      <c r="BT222" s="367">
        <v>45728</v>
      </c>
      <c r="BU222" s="365">
        <f t="shared" si="4"/>
        <v>3.7204000000000001E-2</v>
      </c>
      <c r="BV222" s="365">
        <v>3.7204000000000002</v>
      </c>
    </row>
    <row r="223" spans="2:74" ht="12" customHeight="1">
      <c r="B223" s="367">
        <v>45726</v>
      </c>
      <c r="C223" s="365">
        <v>68.849999999999994</v>
      </c>
      <c r="O223" s="368">
        <v>45726</v>
      </c>
      <c r="P223" s="369">
        <v>68.849999999999994</v>
      </c>
      <c r="Q223" s="369">
        <v>317.25</v>
      </c>
      <c r="R223" s="369">
        <v>158.09</v>
      </c>
      <c r="S223" s="369">
        <v>101.125</v>
      </c>
      <c r="T223" s="369">
        <v>49.83</v>
      </c>
      <c r="U223" s="369">
        <v>88.42</v>
      </c>
      <c r="V223" s="369">
        <v>15.58</v>
      </c>
      <c r="AF223" s="368">
        <v>45726</v>
      </c>
      <c r="AG223" s="370">
        <f t="shared" ref="AG223:AM223" si="441">(P223-AG$1256)/AG$1256</f>
        <v>0.20556820171598661</v>
      </c>
      <c r="AH223" s="370">
        <f t="shared" si="441"/>
        <v>0.53260869565217395</v>
      </c>
      <c r="AI223" s="370">
        <f t="shared" si="441"/>
        <v>0.54959811801607539</v>
      </c>
      <c r="AJ223" s="370">
        <f t="shared" si="441"/>
        <v>3.3258404005313123E-2</v>
      </c>
      <c r="AK223" s="370">
        <f t="shared" si="441"/>
        <v>0.69910526746501533</v>
      </c>
      <c r="AL223" s="370">
        <f t="shared" si="441"/>
        <v>-0.29264000000000001</v>
      </c>
      <c r="AM223" s="370">
        <f t="shared" si="441"/>
        <v>-0.24588576960309777</v>
      </c>
      <c r="BA223" s="368">
        <v>45726</v>
      </c>
      <c r="BB223" s="369">
        <v>68.849999999999994</v>
      </c>
      <c r="BC223" s="369">
        <v>5614.56</v>
      </c>
      <c r="BD223" s="86"/>
      <c r="BE223" s="368">
        <v>45726</v>
      </c>
      <c r="BF223" s="370">
        <f t="shared" ref="BF223:BG223" si="442">(BB223-BF$1256)/BF$1256</f>
        <v>0.20556820171598661</v>
      </c>
      <c r="BG223" s="370">
        <f t="shared" si="442"/>
        <v>0.49690863476032932</v>
      </c>
      <c r="BT223" s="367">
        <v>45727</v>
      </c>
      <c r="BU223" s="365">
        <f t="shared" si="4"/>
        <v>3.6464999999999997E-2</v>
      </c>
      <c r="BV223" s="365">
        <v>3.6465000000000001</v>
      </c>
    </row>
    <row r="224" spans="2:74" ht="12" customHeight="1">
      <c r="B224" s="367">
        <v>45723</v>
      </c>
      <c r="C224" s="365">
        <v>69.569999999999993</v>
      </c>
      <c r="O224" s="368">
        <v>45723</v>
      </c>
      <c r="P224" s="369">
        <v>69.569999999999993</v>
      </c>
      <c r="Q224" s="369">
        <v>321.29000000000002</v>
      </c>
      <c r="R224" s="369">
        <v>162.53</v>
      </c>
      <c r="S224" s="369">
        <v>106.48</v>
      </c>
      <c r="T224" s="369">
        <v>50.23</v>
      </c>
      <c r="U224" s="369">
        <v>92.44</v>
      </c>
      <c r="V224" s="369">
        <v>15.53</v>
      </c>
      <c r="AF224" s="368">
        <v>45723</v>
      </c>
      <c r="AG224" s="370">
        <f t="shared" ref="AG224:AM224" si="443">(P224-AG$1256)/AG$1256</f>
        <v>0.21817545088425835</v>
      </c>
      <c r="AH224" s="370">
        <f t="shared" si="443"/>
        <v>0.55212560386473442</v>
      </c>
      <c r="AI224" s="370">
        <f t="shared" si="443"/>
        <v>0.59311899627524023</v>
      </c>
      <c r="AJ224" s="370">
        <f t="shared" si="443"/>
        <v>8.7973842852763856E-2</v>
      </c>
      <c r="AK224" s="370">
        <f t="shared" si="443"/>
        <v>0.71274448293734127</v>
      </c>
      <c r="AL224" s="370">
        <f t="shared" si="443"/>
        <v>-0.26048000000000004</v>
      </c>
      <c r="AM224" s="370">
        <f t="shared" si="443"/>
        <v>-0.24830590513068734</v>
      </c>
      <c r="BA224" s="368">
        <v>45723</v>
      </c>
      <c r="BB224" s="369">
        <v>69.569999999999993</v>
      </c>
      <c r="BC224" s="369">
        <v>5770.2</v>
      </c>
      <c r="BD224" s="86"/>
      <c r="BE224" s="368">
        <v>45723</v>
      </c>
      <c r="BF224" s="370">
        <f t="shared" ref="BF224:BG224" si="444">(BB224-BF$1256)/BF$1256</f>
        <v>0.21817545088425835</v>
      </c>
      <c r="BG224" s="370">
        <f t="shared" si="444"/>
        <v>0.53840411435518565</v>
      </c>
      <c r="BT224" s="367">
        <v>45726</v>
      </c>
      <c r="BU224" s="365">
        <f t="shared" si="4"/>
        <v>3.6019999999999996E-2</v>
      </c>
      <c r="BV224" s="365">
        <v>3.6019999999999999</v>
      </c>
    </row>
    <row r="225" spans="2:74" ht="12" customHeight="1">
      <c r="B225" s="367">
        <v>45722</v>
      </c>
      <c r="C225" s="365">
        <v>67.510000000000005</v>
      </c>
      <c r="O225" s="368">
        <v>45722</v>
      </c>
      <c r="P225" s="369">
        <v>67.510000000000005</v>
      </c>
      <c r="Q225" s="369">
        <v>310.37</v>
      </c>
      <c r="R225" s="369">
        <v>159.26</v>
      </c>
      <c r="S225" s="369">
        <v>105.47</v>
      </c>
      <c r="T225" s="369">
        <v>51.47</v>
      </c>
      <c r="U225" s="369">
        <v>93.6</v>
      </c>
      <c r="V225" s="369">
        <v>15.16</v>
      </c>
      <c r="AF225" s="368">
        <v>45722</v>
      </c>
      <c r="AG225" s="370">
        <f t="shared" ref="AG225:AM225" si="445">(P225-AG$1256)/AG$1256</f>
        <v>0.18210471020836991</v>
      </c>
      <c r="AH225" s="370">
        <f t="shared" si="445"/>
        <v>0.49937198067632854</v>
      </c>
      <c r="AI225" s="370">
        <f t="shared" si="445"/>
        <v>0.56106645755734164</v>
      </c>
      <c r="AJ225" s="370">
        <f t="shared" si="445"/>
        <v>7.7654030857259568E-2</v>
      </c>
      <c r="AK225" s="370">
        <f t="shared" si="445"/>
        <v>0.75502605090155206</v>
      </c>
      <c r="AL225" s="370">
        <f t="shared" si="445"/>
        <v>-0.25120000000000003</v>
      </c>
      <c r="AM225" s="370">
        <f t="shared" si="445"/>
        <v>-0.26621490803484993</v>
      </c>
      <c r="BA225" s="368">
        <v>45722</v>
      </c>
      <c r="BB225" s="369">
        <v>67.510000000000005</v>
      </c>
      <c r="BC225" s="369">
        <v>5738.52</v>
      </c>
      <c r="BD225" s="86"/>
      <c r="BE225" s="368">
        <v>45722</v>
      </c>
      <c r="BF225" s="370">
        <f t="shared" ref="BF225:BG225" si="446">(BB225-BF$1256)/BF$1256</f>
        <v>0.18210471020836991</v>
      </c>
      <c r="BG225" s="370">
        <f t="shared" si="446"/>
        <v>0.52995784865507634</v>
      </c>
      <c r="BT225" s="367">
        <v>45723</v>
      </c>
      <c r="BU225" s="365">
        <f t="shared" si="4"/>
        <v>3.5647999999999999E-2</v>
      </c>
      <c r="BV225" s="365">
        <v>3.5648</v>
      </c>
    </row>
    <row r="226" spans="2:74" ht="12" customHeight="1">
      <c r="B226" s="367">
        <v>45721</v>
      </c>
      <c r="C226" s="365">
        <v>66.64</v>
      </c>
      <c r="O226" s="368">
        <v>45721</v>
      </c>
      <c r="P226" s="369">
        <v>66.64</v>
      </c>
      <c r="Q226" s="369">
        <v>307.45</v>
      </c>
      <c r="R226" s="369">
        <v>159.37</v>
      </c>
      <c r="S226" s="369">
        <v>111.69</v>
      </c>
      <c r="T226" s="369">
        <v>53.6</v>
      </c>
      <c r="U226" s="369">
        <v>99.13</v>
      </c>
      <c r="V226" s="369">
        <v>14.95</v>
      </c>
      <c r="AF226" s="368">
        <v>45721</v>
      </c>
      <c r="AG226" s="370">
        <f t="shared" ref="AG226:AM226" si="447">(P226-AG$1256)/AG$1256</f>
        <v>0.16687095079670813</v>
      </c>
      <c r="AH226" s="370">
        <f t="shared" si="447"/>
        <v>0.48526570048309176</v>
      </c>
      <c r="AI226" s="370">
        <f t="shared" si="447"/>
        <v>0.56214467751421304</v>
      </c>
      <c r="AJ226" s="370">
        <f t="shared" si="447"/>
        <v>0.1412077245325431</v>
      </c>
      <c r="AK226" s="370">
        <f t="shared" si="447"/>
        <v>0.82765487329168819</v>
      </c>
      <c r="AL226" s="370">
        <f t="shared" si="447"/>
        <v>-0.20696000000000003</v>
      </c>
      <c r="AM226" s="370">
        <f t="shared" si="447"/>
        <v>-0.27637947725072609</v>
      </c>
      <c r="BA226" s="368">
        <v>45721</v>
      </c>
      <c r="BB226" s="369">
        <v>66.64</v>
      </c>
      <c r="BC226" s="369">
        <v>5842.63</v>
      </c>
      <c r="BD226" s="86"/>
      <c r="BE226" s="368">
        <v>45721</v>
      </c>
      <c r="BF226" s="370">
        <f t="shared" ref="BF226:BG226" si="448">(BB226-BF$1256)/BF$1256</f>
        <v>0.16687095079670813</v>
      </c>
      <c r="BG226" s="370">
        <f t="shared" si="448"/>
        <v>0.55771481589113703</v>
      </c>
      <c r="BT226" s="367">
        <v>45722</v>
      </c>
      <c r="BU226" s="365">
        <f t="shared" si="4"/>
        <v>3.6735000000000004E-2</v>
      </c>
      <c r="BV226" s="365">
        <v>3.6735000000000002</v>
      </c>
    </row>
    <row r="227" spans="2:74" ht="12" customHeight="1">
      <c r="B227" s="367">
        <v>45720</v>
      </c>
      <c r="C227" s="365">
        <v>65.39</v>
      </c>
      <c r="O227" s="368">
        <v>45720</v>
      </c>
      <c r="P227" s="369">
        <v>65.39</v>
      </c>
      <c r="Q227" s="369">
        <v>305.77</v>
      </c>
      <c r="R227" s="369">
        <v>158.41</v>
      </c>
      <c r="S227" s="369">
        <v>112.06</v>
      </c>
      <c r="T227" s="369">
        <v>53.17</v>
      </c>
      <c r="U227" s="369">
        <v>100.31</v>
      </c>
      <c r="V227" s="369">
        <v>14.92</v>
      </c>
      <c r="AF227" s="368">
        <v>45720</v>
      </c>
      <c r="AG227" s="370">
        <f t="shared" ref="AG227:AM227" si="449">(P227-AG$1256)/AG$1256</f>
        <v>0.14498336543512522</v>
      </c>
      <c r="AH227" s="370">
        <f t="shared" si="449"/>
        <v>0.47714975845410618</v>
      </c>
      <c r="AI227" s="370">
        <f t="shared" si="449"/>
        <v>0.55273475789060966</v>
      </c>
      <c r="AJ227" s="370">
        <f t="shared" si="449"/>
        <v>0.144988249719015</v>
      </c>
      <c r="AK227" s="370">
        <f t="shared" si="449"/>
        <v>0.8129927166589378</v>
      </c>
      <c r="AL227" s="370">
        <f t="shared" si="449"/>
        <v>-0.19751999999999997</v>
      </c>
      <c r="AM227" s="370">
        <f t="shared" si="449"/>
        <v>-0.27783155856727976</v>
      </c>
      <c r="BA227" s="368">
        <v>45720</v>
      </c>
      <c r="BB227" s="369">
        <v>65.39</v>
      </c>
      <c r="BC227" s="369">
        <v>5778.15</v>
      </c>
      <c r="BD227" s="86"/>
      <c r="BE227" s="368">
        <v>45720</v>
      </c>
      <c r="BF227" s="370">
        <f t="shared" ref="BF227:BG227" si="450">(BB227-BF$1256)/BF$1256</f>
        <v>0.14498336543512522</v>
      </c>
      <c r="BG227" s="370">
        <f t="shared" si="450"/>
        <v>0.54052367913788357</v>
      </c>
      <c r="BT227" s="367">
        <v>45721</v>
      </c>
      <c r="BU227" s="365">
        <f t="shared" si="4"/>
        <v>3.7214999999999998E-2</v>
      </c>
      <c r="BV227" s="365">
        <v>3.7214999999999998</v>
      </c>
    </row>
    <row r="228" spans="2:74" ht="12" customHeight="1">
      <c r="B228" s="367">
        <v>45719</v>
      </c>
      <c r="C228" s="365">
        <v>64.83</v>
      </c>
      <c r="O228" s="368">
        <v>45719</v>
      </c>
      <c r="P228" s="369">
        <v>64.83</v>
      </c>
      <c r="Q228" s="369">
        <v>304.29000000000002</v>
      </c>
      <c r="R228" s="369">
        <v>156.93</v>
      </c>
      <c r="S228" s="369">
        <v>115.41</v>
      </c>
      <c r="T228" s="369">
        <v>54.33</v>
      </c>
      <c r="U228" s="369">
        <v>102.78</v>
      </c>
      <c r="V228" s="369">
        <v>14.93</v>
      </c>
      <c r="AF228" s="368">
        <v>45719</v>
      </c>
      <c r="AG228" s="370">
        <f t="shared" ref="AG228:AM228" si="451">(P228-AG$1256)/AG$1256</f>
        <v>0.13517772719313603</v>
      </c>
      <c r="AH228" s="370">
        <f t="shared" si="451"/>
        <v>0.47000000000000008</v>
      </c>
      <c r="AI228" s="370">
        <f t="shared" si="451"/>
        <v>0.5382277984708882</v>
      </c>
      <c r="AJ228" s="370">
        <f t="shared" si="451"/>
        <v>0.17921732911004384</v>
      </c>
      <c r="AK228" s="370">
        <f t="shared" si="451"/>
        <v>0.85254644152868309</v>
      </c>
      <c r="AL228" s="370">
        <f t="shared" si="451"/>
        <v>-0.17776</v>
      </c>
      <c r="AM228" s="370">
        <f t="shared" si="451"/>
        <v>-0.27734753146176189</v>
      </c>
      <c r="BA228" s="368">
        <v>45719</v>
      </c>
      <c r="BB228" s="369">
        <v>64.83</v>
      </c>
      <c r="BC228" s="369">
        <v>5849.72</v>
      </c>
      <c r="BD228" s="86"/>
      <c r="BE228" s="368">
        <v>45719</v>
      </c>
      <c r="BF228" s="370">
        <f t="shared" ref="BF228:BG228" si="452">(BB228-BF$1256)/BF$1256</f>
        <v>0.13517772719313603</v>
      </c>
      <c r="BG228" s="370">
        <f t="shared" si="452"/>
        <v>0.55960509442061235</v>
      </c>
      <c r="BT228" s="367">
        <v>45720</v>
      </c>
      <c r="BU228" s="365">
        <f t="shared" si="4"/>
        <v>3.7926000000000001E-2</v>
      </c>
      <c r="BV228" s="365">
        <v>3.7926000000000002</v>
      </c>
    </row>
    <row r="229" spans="2:74" ht="12" customHeight="1">
      <c r="B229" s="367">
        <v>45716</v>
      </c>
      <c r="C229" s="365">
        <v>65.25</v>
      </c>
      <c r="O229" s="368">
        <v>45716</v>
      </c>
      <c r="P229" s="369">
        <v>65.25</v>
      </c>
      <c r="Q229" s="369">
        <v>308.33</v>
      </c>
      <c r="R229" s="369">
        <v>156.37</v>
      </c>
      <c r="S229" s="369">
        <v>115.81</v>
      </c>
      <c r="T229" s="369">
        <v>53.97</v>
      </c>
      <c r="U229" s="369">
        <v>108.6</v>
      </c>
      <c r="V229" s="369">
        <v>15.5</v>
      </c>
      <c r="AF229" s="368">
        <v>45716</v>
      </c>
      <c r="AG229" s="370">
        <f t="shared" ref="AG229:AM229" si="453">(P229-AG$1256)/AG$1256</f>
        <v>0.14253195587462791</v>
      </c>
      <c r="AH229" s="370">
        <f t="shared" si="453"/>
        <v>0.48951690821256033</v>
      </c>
      <c r="AI229" s="370">
        <f t="shared" si="453"/>
        <v>0.53273867869045299</v>
      </c>
      <c r="AJ229" s="370">
        <f t="shared" si="453"/>
        <v>0.18330438336568916</v>
      </c>
      <c r="AK229" s="370">
        <f t="shared" si="453"/>
        <v>0.84027114760358967</v>
      </c>
      <c r="AL229" s="370">
        <f t="shared" si="453"/>
        <v>-0.13120000000000004</v>
      </c>
      <c r="AM229" s="370">
        <f t="shared" si="453"/>
        <v>-0.24975798644724104</v>
      </c>
      <c r="BA229" s="368">
        <v>45716</v>
      </c>
      <c r="BB229" s="369">
        <v>65.25</v>
      </c>
      <c r="BC229" s="369">
        <v>5954.5</v>
      </c>
      <c r="BD229" s="86"/>
      <c r="BE229" s="368">
        <v>45716</v>
      </c>
      <c r="BF229" s="370">
        <f t="shared" ref="BF229:BG229" si="454">(BB229-BF$1256)/BF$1256</f>
        <v>0.14253195587462791</v>
      </c>
      <c r="BG229" s="370">
        <f t="shared" si="454"/>
        <v>0.58754069164464895</v>
      </c>
      <c r="BT229" s="367">
        <v>45719</v>
      </c>
      <c r="BU229" s="365">
        <f t="shared" si="4"/>
        <v>3.8254000000000003E-2</v>
      </c>
      <c r="BV229" s="365">
        <v>3.8254000000000001</v>
      </c>
    </row>
    <row r="230" spans="2:74" ht="12" customHeight="1">
      <c r="B230" s="367">
        <v>45715</v>
      </c>
      <c r="C230" s="365">
        <v>65.19</v>
      </c>
      <c r="O230" s="368">
        <v>45715</v>
      </c>
      <c r="P230" s="369">
        <v>65.19</v>
      </c>
      <c r="Q230" s="369">
        <v>309.95</v>
      </c>
      <c r="R230" s="369">
        <v>153.71</v>
      </c>
      <c r="S230" s="369">
        <v>114.49</v>
      </c>
      <c r="T230" s="369">
        <v>52.74</v>
      </c>
      <c r="U230" s="369">
        <v>106.83</v>
      </c>
      <c r="V230" s="369">
        <v>15.6</v>
      </c>
      <c r="AF230" s="368">
        <v>45715</v>
      </c>
      <c r="AG230" s="370">
        <f t="shared" ref="AG230:AM230" si="455">(P230-AG$1256)/AG$1256</f>
        <v>0.14148135177727189</v>
      </c>
      <c r="AH230" s="370">
        <f t="shared" si="455"/>
        <v>0.49734299516908209</v>
      </c>
      <c r="AI230" s="370">
        <f t="shared" si="455"/>
        <v>0.50666535973338578</v>
      </c>
      <c r="AJ230" s="370">
        <f t="shared" si="455"/>
        <v>0.16981710432205976</v>
      </c>
      <c r="AK230" s="370">
        <f t="shared" si="455"/>
        <v>0.7983305600261873</v>
      </c>
      <c r="AL230" s="370">
        <f t="shared" si="455"/>
        <v>-0.14536000000000002</v>
      </c>
      <c r="AM230" s="370">
        <f t="shared" si="455"/>
        <v>-0.24491771539206197</v>
      </c>
      <c r="BA230" s="368">
        <v>45715</v>
      </c>
      <c r="BB230" s="369">
        <v>65.19</v>
      </c>
      <c r="BC230" s="369">
        <v>5861.57</v>
      </c>
      <c r="BD230" s="86"/>
      <c r="BE230" s="368">
        <v>45715</v>
      </c>
      <c r="BF230" s="370">
        <f t="shared" ref="BF230:BG230" si="456">(BB230-BF$1256)/BF$1256</f>
        <v>0.14148135177727189</v>
      </c>
      <c r="BG230" s="370">
        <f t="shared" si="456"/>
        <v>0.56276444570048278</v>
      </c>
      <c r="BT230" s="367">
        <v>45716</v>
      </c>
      <c r="BU230" s="365">
        <f t="shared" si="4"/>
        <v>3.8008E-2</v>
      </c>
      <c r="BV230" s="365">
        <v>3.8008000000000002</v>
      </c>
    </row>
    <row r="231" spans="2:74" ht="12" customHeight="1">
      <c r="B231" s="367">
        <v>45714</v>
      </c>
      <c r="C231" s="365">
        <v>63.7</v>
      </c>
      <c r="O231" s="368">
        <v>45714</v>
      </c>
      <c r="P231" s="369">
        <v>63.7</v>
      </c>
      <c r="Q231" s="369">
        <v>304.27</v>
      </c>
      <c r="R231" s="369">
        <v>151.5</v>
      </c>
      <c r="S231" s="369">
        <v>113</v>
      </c>
      <c r="T231" s="369">
        <v>53.42</v>
      </c>
      <c r="U231" s="369">
        <v>110.15</v>
      </c>
      <c r="V231" s="369">
        <v>15.5</v>
      </c>
      <c r="AF231" s="368">
        <v>45714</v>
      </c>
      <c r="AG231" s="370">
        <f t="shared" ref="AG231:AM231" si="457">(P231-AG$1256)/AG$1256</f>
        <v>0.11539135002626516</v>
      </c>
      <c r="AH231" s="370">
        <f t="shared" si="457"/>
        <v>0.469903381642512</v>
      </c>
      <c r="AI231" s="370">
        <f t="shared" si="457"/>
        <v>0.48500294059988242</v>
      </c>
      <c r="AJ231" s="370">
        <f t="shared" si="457"/>
        <v>0.15459282721978129</v>
      </c>
      <c r="AK231" s="370">
        <f t="shared" si="457"/>
        <v>0.82151722632914148</v>
      </c>
      <c r="AL231" s="370">
        <f t="shared" si="457"/>
        <v>-0.11879999999999996</v>
      </c>
      <c r="AM231" s="370">
        <f t="shared" si="457"/>
        <v>-0.24975798644724104</v>
      </c>
      <c r="BA231" s="368">
        <v>45714</v>
      </c>
      <c r="BB231" s="369">
        <v>63.7</v>
      </c>
      <c r="BC231" s="369">
        <v>5956.06</v>
      </c>
      <c r="BD231" s="86"/>
      <c r="BE231" s="368">
        <v>45714</v>
      </c>
      <c r="BF231" s="370">
        <f t="shared" ref="BF231:BG231" si="458">(BB231-BF$1256)/BF$1256</f>
        <v>0.11539135002626516</v>
      </c>
      <c r="BG231" s="370">
        <f t="shared" si="458"/>
        <v>0.58795660624351809</v>
      </c>
      <c r="BT231" s="367">
        <v>45715</v>
      </c>
      <c r="BU231" s="365">
        <f t="shared" si="4"/>
        <v>3.8043E-2</v>
      </c>
      <c r="BV231" s="365">
        <v>3.8043</v>
      </c>
    </row>
    <row r="232" spans="2:74" ht="12" customHeight="1">
      <c r="B232" s="367">
        <v>45713</v>
      </c>
      <c r="C232" s="365">
        <v>64.27</v>
      </c>
      <c r="O232" s="368">
        <v>45713</v>
      </c>
      <c r="P232" s="369">
        <v>64.27</v>
      </c>
      <c r="Q232" s="369">
        <v>310.72000000000003</v>
      </c>
      <c r="R232" s="369">
        <v>154.15</v>
      </c>
      <c r="S232" s="369">
        <v>114.59</v>
      </c>
      <c r="T232" s="369">
        <v>52.47</v>
      </c>
      <c r="U232" s="369">
        <v>110.7</v>
      </c>
      <c r="V232" s="369">
        <v>15.91</v>
      </c>
      <c r="AF232" s="368">
        <v>45713</v>
      </c>
      <c r="AG232" s="370">
        <f t="shared" ref="AG232:AM232" si="459">(P232-AG$1256)/AG$1256</f>
        <v>0.12537208895114685</v>
      </c>
      <c r="AH232" s="370">
        <f t="shared" si="459"/>
        <v>0.5010628019323673</v>
      </c>
      <c r="AI232" s="370">
        <f t="shared" si="459"/>
        <v>0.51097823956087052</v>
      </c>
      <c r="AJ232" s="370">
        <f t="shared" si="459"/>
        <v>0.17083886788597116</v>
      </c>
      <c r="AK232" s="370">
        <f t="shared" si="459"/>
        <v>0.78912408958236713</v>
      </c>
      <c r="AL232" s="370">
        <f t="shared" si="459"/>
        <v>-0.11439999999999997</v>
      </c>
      <c r="AM232" s="370">
        <f t="shared" si="459"/>
        <v>-0.22991287512100678</v>
      </c>
      <c r="BA232" s="368">
        <v>45713</v>
      </c>
      <c r="BB232" s="369">
        <v>64.27</v>
      </c>
      <c r="BC232" s="369">
        <v>5955.25</v>
      </c>
      <c r="BD232" s="86"/>
      <c r="BE232" s="368">
        <v>45713</v>
      </c>
      <c r="BF232" s="370">
        <f t="shared" ref="BF232:BG232" si="460">(BB232-BF$1256)/BF$1256</f>
        <v>0.12537208895114685</v>
      </c>
      <c r="BG232" s="370">
        <f t="shared" si="460"/>
        <v>0.58774065058641289</v>
      </c>
      <c r="BT232" s="367">
        <v>45714</v>
      </c>
      <c r="BU232" s="365">
        <f t="shared" si="4"/>
        <v>3.8932000000000001E-2</v>
      </c>
      <c r="BV232" s="365">
        <v>3.8932000000000002</v>
      </c>
    </row>
    <row r="233" spans="2:74" ht="12" customHeight="1">
      <c r="B233" s="367">
        <v>45712</v>
      </c>
      <c r="C233" s="365">
        <v>63.84</v>
      </c>
      <c r="O233" s="368">
        <v>45712</v>
      </c>
      <c r="P233" s="369">
        <v>63.84</v>
      </c>
      <c r="Q233" s="369">
        <v>307.57</v>
      </c>
      <c r="R233" s="369">
        <v>150.22999999999999</v>
      </c>
      <c r="S233" s="369">
        <v>113.19</v>
      </c>
      <c r="T233" s="369">
        <v>51.21</v>
      </c>
      <c r="U233" s="369">
        <v>115.62</v>
      </c>
      <c r="V233" s="369">
        <v>15.94</v>
      </c>
      <c r="AF233" s="368">
        <v>45712</v>
      </c>
      <c r="AG233" s="370">
        <f t="shared" ref="AG233:AM233" si="461">(P233-AG$1256)/AG$1256</f>
        <v>0.11784275958676246</v>
      </c>
      <c r="AH233" s="370">
        <f t="shared" si="461"/>
        <v>0.48584541062801928</v>
      </c>
      <c r="AI233" s="370">
        <f t="shared" si="461"/>
        <v>0.47255440109782393</v>
      </c>
      <c r="AJ233" s="370">
        <f t="shared" si="461"/>
        <v>0.15653417799121275</v>
      </c>
      <c r="AK233" s="370">
        <f t="shared" si="461"/>
        <v>0.74616056084454019</v>
      </c>
      <c r="AL233" s="370">
        <f t="shared" si="461"/>
        <v>-7.5039999999999968E-2</v>
      </c>
      <c r="AM233" s="370">
        <f t="shared" si="461"/>
        <v>-0.22846079380445308</v>
      </c>
      <c r="BA233" s="368">
        <v>45712</v>
      </c>
      <c r="BB233" s="369">
        <v>63.84</v>
      </c>
      <c r="BC233" s="369">
        <v>5983.25</v>
      </c>
      <c r="BD233" s="86"/>
      <c r="BE233" s="368">
        <v>45712</v>
      </c>
      <c r="BF233" s="370">
        <f t="shared" ref="BF233:BG233" si="462">(BB233-BF$1256)/BF$1256</f>
        <v>0.11784275958676246</v>
      </c>
      <c r="BG233" s="370">
        <f t="shared" si="462"/>
        <v>0.59520578441226735</v>
      </c>
      <c r="BT233" s="367">
        <v>45713</v>
      </c>
      <c r="BU233" s="365">
        <f t="shared" si="4"/>
        <v>3.8586999999999996E-2</v>
      </c>
      <c r="BV233" s="365">
        <v>3.8586999999999998</v>
      </c>
    </row>
    <row r="234" spans="2:74" ht="12" customHeight="1">
      <c r="B234" s="367">
        <v>45709</v>
      </c>
      <c r="C234" s="365">
        <v>62.31</v>
      </c>
      <c r="O234" s="368">
        <v>45709</v>
      </c>
      <c r="P234" s="369">
        <v>62.31</v>
      </c>
      <c r="Q234" s="369">
        <v>304.81</v>
      </c>
      <c r="R234" s="369">
        <v>148.75</v>
      </c>
      <c r="S234" s="369">
        <v>111.75</v>
      </c>
      <c r="T234" s="369">
        <v>51.51</v>
      </c>
      <c r="U234" s="369">
        <v>108.72</v>
      </c>
      <c r="V234" s="369">
        <v>15.21</v>
      </c>
      <c r="AF234" s="368">
        <v>45709</v>
      </c>
      <c r="AG234" s="370">
        <f t="shared" ref="AG234:AM234" si="463">(P234-AG$1256)/AG$1256</f>
        <v>9.1052355104184954E-2</v>
      </c>
      <c r="AH234" s="370">
        <f t="shared" si="463"/>
        <v>0.47251207729468603</v>
      </c>
      <c r="AI234" s="370">
        <f t="shared" si="463"/>
        <v>0.45804744167810241</v>
      </c>
      <c r="AJ234" s="370">
        <f t="shared" si="463"/>
        <v>0.14182078267088991</v>
      </c>
      <c r="AK234" s="370">
        <f t="shared" si="463"/>
        <v>0.75638997244878459</v>
      </c>
      <c r="AL234" s="370">
        <f t="shared" si="463"/>
        <v>-0.13024000000000002</v>
      </c>
      <c r="AM234" s="370">
        <f t="shared" si="463"/>
        <v>-0.26379477250726036</v>
      </c>
      <c r="BA234" s="368">
        <v>45709</v>
      </c>
      <c r="BB234" s="369">
        <v>62.31</v>
      </c>
      <c r="BC234" s="369">
        <v>6013.13</v>
      </c>
      <c r="BD234" s="86"/>
      <c r="BE234" s="368">
        <v>45709</v>
      </c>
      <c r="BF234" s="370">
        <f t="shared" ref="BF234:BG234" si="464">(BB234-BF$1256)/BF$1256</f>
        <v>9.1052355104184954E-2</v>
      </c>
      <c r="BG234" s="370">
        <f t="shared" si="464"/>
        <v>0.60317214865214341</v>
      </c>
      <c r="BT234" s="367">
        <v>45712</v>
      </c>
      <c r="BU234" s="365">
        <f t="shared" si="4"/>
        <v>3.8847E-2</v>
      </c>
      <c r="BV234" s="365">
        <v>3.8847</v>
      </c>
    </row>
    <row r="235" spans="2:74" ht="12" customHeight="1">
      <c r="B235" s="367">
        <v>45708</v>
      </c>
      <c r="C235" s="365">
        <v>63.21</v>
      </c>
      <c r="O235" s="368">
        <v>45708</v>
      </c>
      <c r="P235" s="369">
        <v>63.21</v>
      </c>
      <c r="Q235" s="369">
        <v>303.05</v>
      </c>
      <c r="R235" s="369">
        <v>150.96</v>
      </c>
      <c r="S235" s="369">
        <v>113.34</v>
      </c>
      <c r="T235" s="369">
        <v>53.05</v>
      </c>
      <c r="U235" s="369">
        <v>123.61</v>
      </c>
      <c r="V235" s="369">
        <v>15.24</v>
      </c>
      <c r="AF235" s="368">
        <v>45708</v>
      </c>
      <c r="AG235" s="370">
        <f t="shared" ref="AG235:AM235" si="465">(P235-AG$1256)/AG$1256</f>
        <v>0.10681141656452463</v>
      </c>
      <c r="AH235" s="370">
        <f t="shared" si="465"/>
        <v>0.46400966183574882</v>
      </c>
      <c r="AI235" s="370">
        <f t="shared" si="465"/>
        <v>0.47970986081160572</v>
      </c>
      <c r="AJ235" s="370">
        <f t="shared" si="465"/>
        <v>0.15806682333707978</v>
      </c>
      <c r="AK235" s="370">
        <f t="shared" si="465"/>
        <v>0.80890095201723977</v>
      </c>
      <c r="AL235" s="370">
        <f t="shared" si="465"/>
        <v>-1.1120000000000005E-2</v>
      </c>
      <c r="AM235" s="370">
        <f t="shared" si="465"/>
        <v>-0.26234269119070669</v>
      </c>
      <c r="BA235" s="368">
        <v>45708</v>
      </c>
      <c r="BB235" s="369">
        <v>63.21</v>
      </c>
      <c r="BC235" s="369">
        <v>6117.52</v>
      </c>
      <c r="BD235" s="86"/>
      <c r="BE235" s="368">
        <v>45708</v>
      </c>
      <c r="BF235" s="370">
        <f t="shared" ref="BF235:BG235" si="466">(BB235-BF$1256)/BF$1256</f>
        <v>0.10681141656452463</v>
      </c>
      <c r="BG235" s="370">
        <f t="shared" si="466"/>
        <v>0.63100376722646301</v>
      </c>
      <c r="BT235" s="367">
        <v>45709</v>
      </c>
      <c r="BU235" s="365">
        <f t="shared" si="4"/>
        <v>3.9801000000000003E-2</v>
      </c>
      <c r="BV235" s="365">
        <v>3.9801000000000002</v>
      </c>
    </row>
    <row r="236" spans="2:74" ht="12" customHeight="1">
      <c r="B236" s="367">
        <v>45707</v>
      </c>
      <c r="C236" s="365">
        <v>63.19</v>
      </c>
      <c r="O236" s="368">
        <v>45707</v>
      </c>
      <c r="P236" s="369">
        <v>63.19</v>
      </c>
      <c r="Q236" s="369">
        <v>301.94</v>
      </c>
      <c r="R236" s="369">
        <v>148.29</v>
      </c>
      <c r="S236" s="369">
        <v>112.49</v>
      </c>
      <c r="T236" s="369">
        <v>53.8</v>
      </c>
      <c r="U236" s="369">
        <v>111.23</v>
      </c>
      <c r="V236" s="369">
        <v>15.51</v>
      </c>
      <c r="AF236" s="368">
        <v>45707</v>
      </c>
      <c r="AG236" s="370">
        <f t="shared" ref="AG236:AM236" si="467">(P236-AG$1256)/AG$1256</f>
        <v>0.10646121519873925</v>
      </c>
      <c r="AH236" s="370">
        <f t="shared" si="467"/>
        <v>0.45864734299516907</v>
      </c>
      <c r="AI236" s="370">
        <f t="shared" si="467"/>
        <v>0.45353852185845911</v>
      </c>
      <c r="AJ236" s="370">
        <f t="shared" si="467"/>
        <v>0.14938183304383354</v>
      </c>
      <c r="AK236" s="370">
        <f t="shared" si="467"/>
        <v>0.83447448102785116</v>
      </c>
      <c r="AL236" s="370">
        <f t="shared" si="467"/>
        <v>-0.11015999999999997</v>
      </c>
      <c r="AM236" s="370">
        <f t="shared" si="467"/>
        <v>-0.24927395934172314</v>
      </c>
      <c r="BA236" s="368">
        <v>45707</v>
      </c>
      <c r="BB236" s="369">
        <v>63.19</v>
      </c>
      <c r="BC236" s="369">
        <v>6144.15</v>
      </c>
      <c r="BD236" s="86"/>
      <c r="BE236" s="368">
        <v>45707</v>
      </c>
      <c r="BF236" s="370">
        <f t="shared" ref="BF236:BG236" si="468">(BB236-BF$1256)/BF$1256</f>
        <v>0.10646121519873925</v>
      </c>
      <c r="BG236" s="370">
        <f t="shared" si="468"/>
        <v>0.63810364271869502</v>
      </c>
      <c r="BT236" s="367">
        <v>45708</v>
      </c>
      <c r="BU236" s="365">
        <f t="shared" si="4"/>
        <v>3.9233999999999998E-2</v>
      </c>
      <c r="BV236" s="365">
        <v>3.9234</v>
      </c>
    </row>
    <row r="237" spans="2:74" ht="12" customHeight="1">
      <c r="B237" s="367">
        <v>45706</v>
      </c>
      <c r="C237" s="365">
        <v>64.650000000000006</v>
      </c>
      <c r="O237" s="368">
        <v>45706</v>
      </c>
      <c r="P237" s="369">
        <v>64.650000000000006</v>
      </c>
      <c r="Q237" s="369">
        <v>304.83</v>
      </c>
      <c r="R237" s="369">
        <v>147.13</v>
      </c>
      <c r="S237" s="369">
        <v>113.03</v>
      </c>
      <c r="T237" s="369">
        <v>54.49</v>
      </c>
      <c r="U237" s="369">
        <v>115.8</v>
      </c>
      <c r="V237" s="369">
        <v>14.99</v>
      </c>
      <c r="AF237" s="368">
        <v>45706</v>
      </c>
      <c r="AG237" s="370">
        <f t="shared" ref="AG237:AM237" si="469">(P237-AG$1256)/AG$1256</f>
        <v>0.13202591490106821</v>
      </c>
      <c r="AH237" s="370">
        <f t="shared" si="469"/>
        <v>0.47260869565217384</v>
      </c>
      <c r="AI237" s="370">
        <f t="shared" si="469"/>
        <v>0.44216820231327192</v>
      </c>
      <c r="AJ237" s="370">
        <f t="shared" si="469"/>
        <v>0.15489935628895468</v>
      </c>
      <c r="AK237" s="370">
        <f t="shared" si="469"/>
        <v>0.85800212771761364</v>
      </c>
      <c r="AL237" s="370">
        <f t="shared" si="469"/>
        <v>-7.3600000000000027E-2</v>
      </c>
      <c r="AM237" s="370">
        <f t="shared" si="469"/>
        <v>-0.27444336882865439</v>
      </c>
      <c r="BA237" s="368">
        <v>45706</v>
      </c>
      <c r="BB237" s="369">
        <v>64.650000000000006</v>
      </c>
      <c r="BC237" s="369">
        <v>6129.58</v>
      </c>
      <c r="BD237" s="86"/>
      <c r="BE237" s="368">
        <v>45706</v>
      </c>
      <c r="BF237" s="370">
        <f t="shared" ref="BF237:BG237" si="470">(BB237-BF$1256)/BF$1256</f>
        <v>0.13202591490106821</v>
      </c>
      <c r="BG237" s="370">
        <f t="shared" si="470"/>
        <v>0.63421910701002726</v>
      </c>
      <c r="BT237" s="367">
        <v>45707</v>
      </c>
      <c r="BU237" s="365">
        <f t="shared" si="4"/>
        <v>3.9247000000000004E-2</v>
      </c>
      <c r="BV237" s="365">
        <v>3.9247000000000001</v>
      </c>
    </row>
    <row r="238" spans="2:74" ht="12" customHeight="1">
      <c r="B238" s="367">
        <v>45702</v>
      </c>
      <c r="C238" s="365">
        <v>64.52</v>
      </c>
      <c r="O238" s="368">
        <v>45702</v>
      </c>
      <c r="P238" s="369">
        <v>64.52</v>
      </c>
      <c r="Q238" s="369">
        <v>308.55</v>
      </c>
      <c r="R238" s="369">
        <v>147.91</v>
      </c>
      <c r="S238" s="369">
        <v>112.55</v>
      </c>
      <c r="T238" s="369">
        <v>57.08</v>
      </c>
      <c r="U238" s="369">
        <v>108.4</v>
      </c>
      <c r="V238" s="369">
        <v>14.3</v>
      </c>
      <c r="AF238" s="368">
        <v>45702</v>
      </c>
      <c r="AG238" s="370">
        <f t="shared" ref="AG238:AM238" si="471">(P238-AG$1256)/AG$1256</f>
        <v>0.12974960602346344</v>
      </c>
      <c r="AH238" s="370">
        <f t="shared" si="471"/>
        <v>0.49057971014492757</v>
      </c>
      <c r="AI238" s="370">
        <f t="shared" si="471"/>
        <v>0.44981376200744955</v>
      </c>
      <c r="AJ238" s="370">
        <f t="shared" si="471"/>
        <v>0.14999489118218037</v>
      </c>
      <c r="AK238" s="370">
        <f t="shared" si="471"/>
        <v>0.94631604790092461</v>
      </c>
      <c r="AL238" s="370">
        <f t="shared" si="471"/>
        <v>-0.13279999999999995</v>
      </c>
      <c r="AM238" s="370">
        <f t="shared" si="471"/>
        <v>-0.3078412391093901</v>
      </c>
      <c r="BA238" s="368">
        <v>45702</v>
      </c>
      <c r="BB238" s="369">
        <v>64.52</v>
      </c>
      <c r="BC238" s="369">
        <v>6114.63</v>
      </c>
      <c r="BD238" s="86"/>
      <c r="BE238" s="368">
        <v>45702</v>
      </c>
      <c r="BF238" s="370">
        <f t="shared" ref="BF238:BG238" si="472">(BB238-BF$1256)/BF$1256</f>
        <v>0.12974960602346344</v>
      </c>
      <c r="BG238" s="370">
        <f t="shared" si="472"/>
        <v>0.63023325877086578</v>
      </c>
      <c r="BT238" s="367">
        <v>45706</v>
      </c>
      <c r="BU238" s="365">
        <f t="shared" si="4"/>
        <v>3.8359999999999998E-2</v>
      </c>
      <c r="BV238" s="365">
        <v>3.8359999999999999</v>
      </c>
    </row>
    <row r="239" spans="2:74" ht="12" customHeight="1">
      <c r="B239" s="367">
        <v>45701</v>
      </c>
      <c r="C239" s="365">
        <v>66.39</v>
      </c>
      <c r="O239" s="368">
        <v>45701</v>
      </c>
      <c r="P239" s="369">
        <v>66.39</v>
      </c>
      <c r="Q239" s="369">
        <v>310.02</v>
      </c>
      <c r="R239" s="369">
        <v>148.75</v>
      </c>
      <c r="S239" s="369">
        <v>113</v>
      </c>
      <c r="T239" s="369">
        <v>58.13</v>
      </c>
      <c r="U239" s="369">
        <v>109.26</v>
      </c>
      <c r="V239" s="369">
        <v>14.76</v>
      </c>
      <c r="AF239" s="368">
        <v>45701</v>
      </c>
      <c r="AG239" s="370">
        <f t="shared" ref="AG239:AM239" si="473">(P239-AG$1256)/AG$1256</f>
        <v>0.16249343372439154</v>
      </c>
      <c r="AH239" s="370">
        <f t="shared" si="473"/>
        <v>0.49768115942028979</v>
      </c>
      <c r="AI239" s="370">
        <f t="shared" si="473"/>
        <v>0.45804744167810241</v>
      </c>
      <c r="AJ239" s="370">
        <f t="shared" si="473"/>
        <v>0.15459282721978129</v>
      </c>
      <c r="AK239" s="370">
        <f t="shared" si="473"/>
        <v>0.98211898851578061</v>
      </c>
      <c r="AL239" s="370">
        <f t="shared" si="473"/>
        <v>-0.12591999999999995</v>
      </c>
      <c r="AM239" s="370">
        <f t="shared" si="473"/>
        <v>-0.28557599225556635</v>
      </c>
      <c r="BA239" s="368">
        <v>45701</v>
      </c>
      <c r="BB239" s="369">
        <v>66.39</v>
      </c>
      <c r="BC239" s="369">
        <v>6115.07</v>
      </c>
      <c r="BD239" s="86"/>
      <c r="BE239" s="368">
        <v>45701</v>
      </c>
      <c r="BF239" s="370">
        <f t="shared" ref="BF239:BG239" si="474">(BB239-BF$1256)/BF$1256</f>
        <v>0.16249343372439154</v>
      </c>
      <c r="BG239" s="370">
        <f t="shared" si="474"/>
        <v>0.63035056801670053</v>
      </c>
      <c r="BT239" s="367">
        <v>45702</v>
      </c>
      <c r="BU239" s="365">
        <f t="shared" si="4"/>
        <v>3.8438E-2</v>
      </c>
      <c r="BV239" s="365">
        <v>3.8437999999999999</v>
      </c>
    </row>
    <row r="240" spans="2:74" ht="12" customHeight="1">
      <c r="B240" s="367">
        <v>45700</v>
      </c>
      <c r="C240" s="365">
        <v>65.83</v>
      </c>
      <c r="O240" s="368">
        <v>45700</v>
      </c>
      <c r="P240" s="369">
        <v>65.83</v>
      </c>
      <c r="Q240" s="369">
        <v>307.60000000000002</v>
      </c>
      <c r="R240" s="369">
        <v>146.51</v>
      </c>
      <c r="S240" s="369">
        <v>113.04</v>
      </c>
      <c r="T240" s="369">
        <v>57.29</v>
      </c>
      <c r="U240" s="369">
        <v>106.72</v>
      </c>
      <c r="V240" s="369">
        <v>14.22</v>
      </c>
      <c r="AF240" s="368">
        <v>45700</v>
      </c>
      <c r="AG240" s="370">
        <f t="shared" ref="AG240:AM240" si="475">(P240-AG$1256)/AG$1256</f>
        <v>0.15268779548240236</v>
      </c>
      <c r="AH240" s="370">
        <f t="shared" si="475"/>
        <v>0.4859903381642513</v>
      </c>
      <c r="AI240" s="370">
        <f t="shared" si="475"/>
        <v>0.43609096255636148</v>
      </c>
      <c r="AJ240" s="370">
        <f t="shared" si="475"/>
        <v>0.15500153264534589</v>
      </c>
      <c r="AK240" s="370">
        <f t="shared" si="475"/>
        <v>0.95347663602389576</v>
      </c>
      <c r="AL240" s="370">
        <f t="shared" si="475"/>
        <v>-0.14624000000000001</v>
      </c>
      <c r="AM240" s="370">
        <f t="shared" si="475"/>
        <v>-0.31171345595353339</v>
      </c>
      <c r="BA240" s="368">
        <v>45700</v>
      </c>
      <c r="BB240" s="369">
        <v>65.83</v>
      </c>
      <c r="BC240" s="369">
        <v>6051.97</v>
      </c>
      <c r="BD240" s="86"/>
      <c r="BE240" s="368">
        <v>45700</v>
      </c>
      <c r="BF240" s="370">
        <f t="shared" ref="BF240:BG240" si="476">(BB240-BF$1256)/BF$1256</f>
        <v>0.15268779548240236</v>
      </c>
      <c r="BG240" s="370">
        <f t="shared" si="476"/>
        <v>0.61352735571629302</v>
      </c>
      <c r="BT240" s="367">
        <v>45701</v>
      </c>
      <c r="BU240" s="365">
        <f t="shared" si="4"/>
        <v>3.7354999999999999E-2</v>
      </c>
      <c r="BV240" s="365">
        <v>3.7355</v>
      </c>
    </row>
    <row r="241" spans="2:74" ht="12" customHeight="1">
      <c r="B241" s="367">
        <v>45699</v>
      </c>
      <c r="C241" s="365">
        <v>66.89</v>
      </c>
      <c r="O241" s="368">
        <v>45699</v>
      </c>
      <c r="P241" s="369">
        <v>66.89</v>
      </c>
      <c r="Q241" s="369">
        <v>310.20999999999998</v>
      </c>
      <c r="R241" s="369">
        <v>146.65</v>
      </c>
      <c r="S241" s="369">
        <v>111.03</v>
      </c>
      <c r="T241" s="369">
        <v>56.18</v>
      </c>
      <c r="U241" s="369">
        <v>106.56</v>
      </c>
      <c r="V241" s="369">
        <v>14.32</v>
      </c>
      <c r="AF241" s="368">
        <v>45699</v>
      </c>
      <c r="AG241" s="370">
        <f t="shared" ref="AG241:AM241" si="477">(P241-AG$1256)/AG$1256</f>
        <v>0.1712484678690247</v>
      </c>
      <c r="AH241" s="370">
        <f t="shared" si="477"/>
        <v>0.49859903381642501</v>
      </c>
      <c r="AI241" s="370">
        <f t="shared" si="477"/>
        <v>0.4374632425014704</v>
      </c>
      <c r="AJ241" s="370">
        <f t="shared" si="477"/>
        <v>0.13446408501072848</v>
      </c>
      <c r="AK241" s="370">
        <f t="shared" si="477"/>
        <v>0.91562781308819108</v>
      </c>
      <c r="AL241" s="370">
        <f t="shared" si="477"/>
        <v>-0.14751999999999998</v>
      </c>
      <c r="AM241" s="370">
        <f t="shared" si="477"/>
        <v>-0.3068731848983543</v>
      </c>
      <c r="BA241" s="368">
        <v>45699</v>
      </c>
      <c r="BB241" s="369">
        <v>66.89</v>
      </c>
      <c r="BC241" s="369">
        <v>6068.5</v>
      </c>
      <c r="BD241" s="86"/>
      <c r="BE241" s="368">
        <v>45699</v>
      </c>
      <c r="BF241" s="370">
        <f t="shared" ref="BF241:BG241" si="478">(BB241-BF$1256)/BF$1256</f>
        <v>0.1712484678690247</v>
      </c>
      <c r="BG241" s="370">
        <f t="shared" si="478"/>
        <v>0.61793445079277054</v>
      </c>
      <c r="BT241" s="367">
        <v>45700</v>
      </c>
      <c r="BU241" s="365">
        <f t="shared" si="4"/>
        <v>3.7672999999999998E-2</v>
      </c>
      <c r="BV241" s="365">
        <v>3.7673000000000001</v>
      </c>
    </row>
    <row r="242" spans="2:74" ht="12" customHeight="1">
      <c r="B242" s="367">
        <v>45698</v>
      </c>
      <c r="C242" s="365">
        <v>66.37</v>
      </c>
      <c r="O242" s="368">
        <v>45698</v>
      </c>
      <c r="P242" s="369">
        <v>66.37</v>
      </c>
      <c r="Q242" s="369">
        <v>308.42</v>
      </c>
      <c r="R242" s="369">
        <v>148.15</v>
      </c>
      <c r="S242" s="369">
        <v>111.45</v>
      </c>
      <c r="T242" s="369">
        <v>57.8</v>
      </c>
      <c r="U242" s="369">
        <v>109.9</v>
      </c>
      <c r="V242" s="369">
        <v>14.34</v>
      </c>
      <c r="AF242" s="368">
        <v>45698</v>
      </c>
      <c r="AG242" s="370">
        <f t="shared" ref="AG242:AM242" si="479">(P242-AG$1256)/AG$1256</f>
        <v>0.16214323235860628</v>
      </c>
      <c r="AH242" s="370">
        <f t="shared" si="479"/>
        <v>0.48995169082125611</v>
      </c>
      <c r="AI242" s="370">
        <f t="shared" si="479"/>
        <v>0.45216624191335042</v>
      </c>
      <c r="AJ242" s="370">
        <f t="shared" si="479"/>
        <v>0.13875549197915599</v>
      </c>
      <c r="AK242" s="370">
        <f t="shared" si="479"/>
        <v>0.97086663575111143</v>
      </c>
      <c r="AL242" s="370">
        <f t="shared" si="479"/>
        <v>-0.12079999999999995</v>
      </c>
      <c r="AM242" s="370">
        <f t="shared" si="479"/>
        <v>-0.3059051306873185</v>
      </c>
      <c r="BA242" s="368">
        <v>45698</v>
      </c>
      <c r="BB242" s="369">
        <v>66.37</v>
      </c>
      <c r="BC242" s="369">
        <v>6066.44</v>
      </c>
      <c r="BD242" s="86"/>
      <c r="BE242" s="368">
        <v>45698</v>
      </c>
      <c r="BF242" s="370">
        <f t="shared" ref="BF242:BG242" si="480">(BB242-BF$1256)/BF$1256</f>
        <v>0.16214323235860628</v>
      </c>
      <c r="BG242" s="370">
        <f t="shared" si="480"/>
        <v>0.6173852302327254</v>
      </c>
      <c r="BT242" s="367">
        <v>45699</v>
      </c>
      <c r="BU242" s="365">
        <f t="shared" si="4"/>
        <v>3.4684E-2</v>
      </c>
      <c r="BV242" s="365">
        <v>3.4683999999999999</v>
      </c>
    </row>
    <row r="243" spans="2:74" ht="12" customHeight="1">
      <c r="B243" s="367">
        <v>45695</v>
      </c>
      <c r="C243" s="365">
        <v>64.14</v>
      </c>
      <c r="O243" s="368">
        <v>45695</v>
      </c>
      <c r="P243" s="369">
        <v>64.14</v>
      </c>
      <c r="Q243" s="369">
        <v>294.3</v>
      </c>
      <c r="R243" s="369">
        <v>143.56</v>
      </c>
      <c r="S243" s="369">
        <v>112.2</v>
      </c>
      <c r="T243" s="369">
        <v>57.27</v>
      </c>
      <c r="U243" s="369">
        <v>112.79</v>
      </c>
      <c r="V243" s="369">
        <v>14.43</v>
      </c>
      <c r="AF243" s="368">
        <v>45695</v>
      </c>
      <c r="AG243" s="370">
        <f t="shared" ref="AG243:AM243" si="481">(P243-AG$1256)/AG$1256</f>
        <v>0.12309578007354231</v>
      </c>
      <c r="AH243" s="370">
        <f t="shared" si="481"/>
        <v>0.42173913043478267</v>
      </c>
      <c r="AI243" s="370">
        <f t="shared" si="481"/>
        <v>0.40717506371299755</v>
      </c>
      <c r="AJ243" s="370">
        <f t="shared" si="481"/>
        <v>0.14641871870849082</v>
      </c>
      <c r="AK243" s="370">
        <f t="shared" si="481"/>
        <v>0.95279467525027961</v>
      </c>
      <c r="AL243" s="370">
        <f t="shared" si="481"/>
        <v>-9.7679999999999947E-2</v>
      </c>
      <c r="AM243" s="370">
        <f t="shared" si="481"/>
        <v>-0.30154888673765734</v>
      </c>
      <c r="BA243" s="368">
        <v>45695</v>
      </c>
      <c r="BB243" s="369">
        <v>64.14</v>
      </c>
      <c r="BC243" s="369">
        <v>6025.99</v>
      </c>
      <c r="BD243" s="86"/>
      <c r="BE243" s="368">
        <v>45695</v>
      </c>
      <c r="BF243" s="370">
        <f t="shared" ref="BF243:BG243" si="482">(BB243-BF$1256)/BF$1256</f>
        <v>0.12309578007354231</v>
      </c>
      <c r="BG243" s="370">
        <f t="shared" si="482"/>
        <v>0.60660077797358936</v>
      </c>
      <c r="BT243" s="367">
        <v>45698</v>
      </c>
      <c r="BU243" s="365">
        <f t="shared" si="4"/>
        <v>3.4956000000000001E-2</v>
      </c>
      <c r="BV243" s="365">
        <v>3.4956</v>
      </c>
    </row>
    <row r="244" spans="2:74" ht="12" customHeight="1">
      <c r="B244" s="367">
        <v>45694</v>
      </c>
      <c r="C244" s="365">
        <v>64.09</v>
      </c>
      <c r="O244" s="368">
        <v>45694</v>
      </c>
      <c r="P244" s="369">
        <v>64.09</v>
      </c>
      <c r="Q244" s="369">
        <v>294.36</v>
      </c>
      <c r="R244" s="369">
        <v>144.01</v>
      </c>
      <c r="S244" s="369">
        <v>111.7</v>
      </c>
      <c r="T244" s="369">
        <v>57.32</v>
      </c>
      <c r="U244" s="369">
        <v>115.16</v>
      </c>
      <c r="V244" s="369">
        <v>14.93</v>
      </c>
      <c r="AF244" s="368">
        <v>45694</v>
      </c>
      <c r="AG244" s="370">
        <f t="shared" ref="AG244:AM244" si="483">(P244-AG$1256)/AG$1256</f>
        <v>0.12222027665907904</v>
      </c>
      <c r="AH244" s="370">
        <f t="shared" si="483"/>
        <v>0.42202898550724643</v>
      </c>
      <c r="AI244" s="370">
        <f t="shared" si="483"/>
        <v>0.41158596353656141</v>
      </c>
      <c r="AJ244" s="370">
        <f t="shared" si="483"/>
        <v>0.14130990088893428</v>
      </c>
      <c r="AK244" s="370">
        <f t="shared" si="483"/>
        <v>0.95449957718432032</v>
      </c>
      <c r="AL244" s="370">
        <f t="shared" si="483"/>
        <v>-7.8720000000000026E-2</v>
      </c>
      <c r="AM244" s="370">
        <f t="shared" si="483"/>
        <v>-0.27734753146176189</v>
      </c>
      <c r="BA244" s="368">
        <v>45694</v>
      </c>
      <c r="BB244" s="369">
        <v>64.09</v>
      </c>
      <c r="BC244" s="369">
        <v>6083.57</v>
      </c>
      <c r="BD244" s="86"/>
      <c r="BE244" s="368">
        <v>45694</v>
      </c>
      <c r="BF244" s="370">
        <f t="shared" ref="BF244:BG244" si="484">(BB244-BF$1256)/BF$1256</f>
        <v>0.12222027665907904</v>
      </c>
      <c r="BG244" s="370">
        <f t="shared" si="484"/>
        <v>0.6219522924626143</v>
      </c>
      <c r="BT244" s="367">
        <v>45695</v>
      </c>
      <c r="BU244" s="365">
        <f t="shared" si="4"/>
        <v>3.6171000000000002E-2</v>
      </c>
      <c r="BV244" s="365">
        <v>3.6171000000000002</v>
      </c>
    </row>
    <row r="245" spans="2:74" ht="12" customHeight="1">
      <c r="B245" s="367">
        <v>45693</v>
      </c>
      <c r="C245" s="365">
        <v>62.71</v>
      </c>
      <c r="O245" s="368">
        <v>45693</v>
      </c>
      <c r="P245" s="369">
        <v>62.71</v>
      </c>
      <c r="Q245" s="369">
        <v>288.83</v>
      </c>
      <c r="R245" s="369">
        <v>131.25</v>
      </c>
      <c r="S245" s="369">
        <v>112.25</v>
      </c>
      <c r="T245" s="369">
        <v>57.51</v>
      </c>
      <c r="U245" s="369">
        <v>116.06</v>
      </c>
      <c r="V245" s="369">
        <v>14.95</v>
      </c>
      <c r="AF245" s="368">
        <v>45693</v>
      </c>
      <c r="AG245" s="370">
        <f t="shared" ref="AG245:AM245" si="485">(P245-AG$1256)/AG$1256</f>
        <v>9.8056382419891466E-2</v>
      </c>
      <c r="AH245" s="370">
        <f t="shared" si="485"/>
        <v>0.39531400966183566</v>
      </c>
      <c r="AI245" s="370">
        <f t="shared" si="485"/>
        <v>0.28651244853950208</v>
      </c>
      <c r="AJ245" s="370">
        <f t="shared" si="485"/>
        <v>0.14692960049044645</v>
      </c>
      <c r="AK245" s="370">
        <f t="shared" si="485"/>
        <v>0.96097820453367511</v>
      </c>
      <c r="AL245" s="370">
        <f t="shared" si="485"/>
        <v>-7.1519999999999986E-2</v>
      </c>
      <c r="AM245" s="370">
        <f t="shared" si="485"/>
        <v>-0.27637947725072609</v>
      </c>
      <c r="BA245" s="368">
        <v>45693</v>
      </c>
      <c r="BB245" s="369">
        <v>62.71</v>
      </c>
      <c r="BC245" s="369">
        <v>6061.48</v>
      </c>
      <c r="BD245" s="86"/>
      <c r="BE245" s="368">
        <v>45693</v>
      </c>
      <c r="BF245" s="370">
        <f t="shared" ref="BF245:BG245" si="486">(BB245-BF$1256)/BF$1256</f>
        <v>9.8056382419891466E-2</v>
      </c>
      <c r="BG245" s="370">
        <f t="shared" si="486"/>
        <v>0.61606283509785975</v>
      </c>
      <c r="BT245" s="367">
        <v>45694</v>
      </c>
      <c r="BU245" s="365">
        <f t="shared" si="4"/>
        <v>3.6199000000000002E-2</v>
      </c>
      <c r="BV245" s="365">
        <v>3.6198999999999999</v>
      </c>
    </row>
    <row r="246" spans="2:74" ht="12" customHeight="1">
      <c r="B246" s="367">
        <v>45692</v>
      </c>
      <c r="C246" s="365">
        <v>61.93</v>
      </c>
      <c r="O246" s="368">
        <v>45692</v>
      </c>
      <c r="P246" s="369">
        <v>61.93</v>
      </c>
      <c r="Q246" s="369">
        <v>289.77</v>
      </c>
      <c r="R246" s="369">
        <v>131.47</v>
      </c>
      <c r="S246" s="369">
        <v>110.6</v>
      </c>
      <c r="T246" s="369">
        <v>59.02</v>
      </c>
      <c r="U246" s="369">
        <v>119.25</v>
      </c>
      <c r="V246" s="369">
        <v>15.08</v>
      </c>
      <c r="AF246" s="368">
        <v>45692</v>
      </c>
      <c r="AG246" s="370">
        <f t="shared" ref="AG246:AM246" si="487">(P246-AG$1256)/AG$1256</f>
        <v>8.4398529154263713E-2</v>
      </c>
      <c r="AH246" s="370">
        <f t="shared" si="487"/>
        <v>0.399855072463768</v>
      </c>
      <c r="AI246" s="370">
        <f t="shared" si="487"/>
        <v>0.28866888845324451</v>
      </c>
      <c r="AJ246" s="370">
        <f t="shared" si="487"/>
        <v>0.13007050168590978</v>
      </c>
      <c r="AK246" s="370">
        <f t="shared" si="487"/>
        <v>1.012466242941706</v>
      </c>
      <c r="AL246" s="370">
        <f t="shared" si="487"/>
        <v>-4.5999999999999999E-2</v>
      </c>
      <c r="AM246" s="370">
        <f t="shared" si="487"/>
        <v>-0.27008712487899322</v>
      </c>
      <c r="BA246" s="368">
        <v>45692</v>
      </c>
      <c r="BB246" s="369">
        <v>61.93</v>
      </c>
      <c r="BC246" s="369">
        <v>6037.88</v>
      </c>
      <c r="BD246" s="86"/>
      <c r="BE246" s="368">
        <v>45692</v>
      </c>
      <c r="BF246" s="370">
        <f t="shared" ref="BF246:BG246" si="488">(BB246-BF$1256)/BF$1256</f>
        <v>8.4398529154263713E-2</v>
      </c>
      <c r="BG246" s="370">
        <f t="shared" si="488"/>
        <v>0.60977079373035403</v>
      </c>
      <c r="BT246" s="367">
        <v>45693</v>
      </c>
      <c r="BU246" s="365">
        <f t="shared" si="4"/>
        <v>3.6996000000000001E-2</v>
      </c>
      <c r="BV246" s="365">
        <v>3.6996000000000002</v>
      </c>
    </row>
    <row r="247" spans="2:74" ht="12" customHeight="1">
      <c r="B247" s="367">
        <v>45691</v>
      </c>
      <c r="C247" s="365">
        <v>61.7</v>
      </c>
      <c r="O247" s="368">
        <v>45691</v>
      </c>
      <c r="P247" s="369">
        <v>61.7</v>
      </c>
      <c r="Q247" s="369">
        <v>290.05</v>
      </c>
      <c r="R247" s="369">
        <v>131.5</v>
      </c>
      <c r="S247" s="369">
        <v>108.16</v>
      </c>
      <c r="T247" s="369">
        <v>58.36</v>
      </c>
      <c r="U247" s="369">
        <v>115.17</v>
      </c>
      <c r="V247" s="369">
        <v>15.03</v>
      </c>
      <c r="AF247" s="368">
        <v>45691</v>
      </c>
      <c r="AG247" s="370">
        <f t="shared" ref="AG247:AM247" si="489">(P247-AG$1256)/AG$1256</f>
        <v>8.0371213447732501E-2</v>
      </c>
      <c r="AH247" s="370">
        <f t="shared" si="489"/>
        <v>0.40120772946859906</v>
      </c>
      <c r="AI247" s="370">
        <f t="shared" si="489"/>
        <v>0.28896294844148213</v>
      </c>
      <c r="AJ247" s="370">
        <f t="shared" si="489"/>
        <v>0.10513947072647381</v>
      </c>
      <c r="AK247" s="370">
        <f t="shared" si="489"/>
        <v>0.98996153741236792</v>
      </c>
      <c r="AL247" s="370">
        <f t="shared" si="489"/>
        <v>-7.8639999999999988E-2</v>
      </c>
      <c r="AM247" s="370">
        <f t="shared" si="489"/>
        <v>-0.2725072604065828</v>
      </c>
      <c r="BA247" s="368">
        <v>45691</v>
      </c>
      <c r="BB247" s="369">
        <v>61.7</v>
      </c>
      <c r="BC247" s="369">
        <v>5994.57</v>
      </c>
      <c r="BD247" s="86"/>
      <c r="BE247" s="368">
        <v>45691</v>
      </c>
      <c r="BF247" s="370">
        <f t="shared" ref="BF247:BG247" si="490">(BB247-BF$1256)/BF$1256</f>
        <v>8.0371213447732501E-2</v>
      </c>
      <c r="BG247" s="370">
        <f t="shared" si="490"/>
        <v>0.59822383137329127</v>
      </c>
      <c r="BT247" s="367">
        <v>45692</v>
      </c>
      <c r="BU247" s="365">
        <f t="shared" si="4"/>
        <v>3.7462000000000002E-2</v>
      </c>
      <c r="BV247" s="365">
        <v>3.7462</v>
      </c>
    </row>
    <row r="248" spans="2:74" ht="12" customHeight="1">
      <c r="B248" s="367">
        <v>45688</v>
      </c>
      <c r="C248" s="365">
        <v>61.54</v>
      </c>
      <c r="O248" s="368">
        <v>45688</v>
      </c>
      <c r="P248" s="369">
        <v>61.54</v>
      </c>
      <c r="Q248" s="369">
        <v>288.7</v>
      </c>
      <c r="R248" s="369">
        <v>130.5</v>
      </c>
      <c r="S248" s="369">
        <v>107.68</v>
      </c>
      <c r="T248" s="369">
        <v>58.35</v>
      </c>
      <c r="U248" s="369">
        <v>118.13</v>
      </c>
      <c r="V248" s="369">
        <v>14.83</v>
      </c>
      <c r="AF248" s="368">
        <v>45688</v>
      </c>
      <c r="AG248" s="370">
        <f t="shared" ref="AG248:AM248" si="491">(P248-AG$1256)/AG$1256</f>
        <v>7.7569602521449829E-2</v>
      </c>
      <c r="AH248" s="370">
        <f t="shared" si="491"/>
        <v>0.39468599033816421</v>
      </c>
      <c r="AI248" s="370">
        <f t="shared" si="491"/>
        <v>0.27916094883356207</v>
      </c>
      <c r="AJ248" s="370">
        <f t="shared" si="491"/>
        <v>0.10023500561969963</v>
      </c>
      <c r="AK248" s="370">
        <f t="shared" si="491"/>
        <v>0.98962055702555984</v>
      </c>
      <c r="AL248" s="370">
        <f t="shared" si="491"/>
        <v>-5.4960000000000037E-2</v>
      </c>
      <c r="AM248" s="370">
        <f t="shared" si="491"/>
        <v>-0.28218780251694098</v>
      </c>
      <c r="BA248" s="368">
        <v>45688</v>
      </c>
      <c r="BB248" s="369">
        <v>61.54</v>
      </c>
      <c r="BC248" s="369">
        <v>6040.53</v>
      </c>
      <c r="BD248" s="86"/>
      <c r="BE248" s="368">
        <v>45688</v>
      </c>
      <c r="BF248" s="370">
        <f t="shared" ref="BF248:BG248" si="492">(BB248-BF$1256)/BF$1256</f>
        <v>7.7569602521449829E-2</v>
      </c>
      <c r="BG248" s="370">
        <f t="shared" si="492"/>
        <v>0.6104773153245866</v>
      </c>
      <c r="BT248" s="367">
        <v>45691</v>
      </c>
      <c r="BU248" s="365">
        <f t="shared" si="4"/>
        <v>3.7601000000000002E-2</v>
      </c>
      <c r="BV248" s="365">
        <v>3.7601</v>
      </c>
    </row>
    <row r="249" spans="2:74" ht="12" customHeight="1">
      <c r="B249" s="367">
        <v>45687</v>
      </c>
      <c r="C249" s="365">
        <v>62.47</v>
      </c>
      <c r="O249" s="368">
        <v>45687</v>
      </c>
      <c r="P249" s="369">
        <v>62.47</v>
      </c>
      <c r="Q249" s="369">
        <v>290.32</v>
      </c>
      <c r="R249" s="369">
        <v>130.72999999999999</v>
      </c>
      <c r="S249" s="369">
        <v>109</v>
      </c>
      <c r="T249" s="369">
        <v>58.99</v>
      </c>
      <c r="U249" s="369">
        <v>122.14</v>
      </c>
      <c r="V249" s="369">
        <v>14.89</v>
      </c>
      <c r="AF249" s="368">
        <v>45687</v>
      </c>
      <c r="AG249" s="370">
        <f t="shared" ref="AG249:AM249" si="493">(P249-AG$1256)/AG$1256</f>
        <v>9.3853966030467514E-2</v>
      </c>
      <c r="AH249" s="370">
        <f t="shared" si="493"/>
        <v>0.40251207729468597</v>
      </c>
      <c r="AI249" s="370">
        <f t="shared" si="493"/>
        <v>0.28141540874338361</v>
      </c>
      <c r="AJ249" s="370">
        <f t="shared" si="493"/>
        <v>0.11372228466332886</v>
      </c>
      <c r="AK249" s="370">
        <f t="shared" si="493"/>
        <v>1.0114433017812816</v>
      </c>
      <c r="AL249" s="370">
        <f t="shared" si="493"/>
        <v>-2.2879999999999994E-2</v>
      </c>
      <c r="AM249" s="370">
        <f t="shared" si="493"/>
        <v>-0.27928363988383348</v>
      </c>
      <c r="BA249" s="368">
        <v>45687</v>
      </c>
      <c r="BB249" s="369">
        <v>62.47</v>
      </c>
      <c r="BC249" s="369">
        <v>6071.17</v>
      </c>
      <c r="BD249" s="86"/>
      <c r="BE249" s="368">
        <v>45687</v>
      </c>
      <c r="BF249" s="370">
        <f t="shared" ref="BF249:BG249" si="494">(BB249-BF$1256)/BF$1256</f>
        <v>9.3853966030467514E-2</v>
      </c>
      <c r="BG249" s="370">
        <f t="shared" si="494"/>
        <v>0.61864630462545023</v>
      </c>
      <c r="BT249" s="367">
        <v>45688</v>
      </c>
      <c r="BU249" s="365">
        <f t="shared" si="4"/>
        <v>3.7698999999999996E-2</v>
      </c>
      <c r="BV249" s="365">
        <v>3.7698999999999998</v>
      </c>
    </row>
    <row r="250" spans="2:74" ht="12" customHeight="1">
      <c r="B250" s="367">
        <v>45686</v>
      </c>
      <c r="C250" s="365">
        <v>61.99</v>
      </c>
      <c r="O250" s="368">
        <v>45686</v>
      </c>
      <c r="P250" s="369">
        <v>61.99</v>
      </c>
      <c r="Q250" s="369">
        <v>290.11</v>
      </c>
      <c r="R250" s="369">
        <v>129.16999999999999</v>
      </c>
      <c r="S250" s="369">
        <v>108.58</v>
      </c>
      <c r="T250" s="369">
        <v>58.27</v>
      </c>
      <c r="U250" s="369">
        <v>120.02</v>
      </c>
      <c r="V250" s="369">
        <v>14.82</v>
      </c>
      <c r="AF250" s="368">
        <v>45686</v>
      </c>
      <c r="AG250" s="370">
        <f t="shared" ref="AG250:AM250" si="495">(P250-AG$1256)/AG$1256</f>
        <v>8.5449133251619722E-2</v>
      </c>
      <c r="AH250" s="370">
        <f t="shared" si="495"/>
        <v>0.40149758454106288</v>
      </c>
      <c r="AI250" s="370">
        <f t="shared" si="495"/>
        <v>0.26612428935502835</v>
      </c>
      <c r="AJ250" s="370">
        <f t="shared" si="495"/>
        <v>0.10943087769490133</v>
      </c>
      <c r="AK250" s="370">
        <f t="shared" si="495"/>
        <v>0.98689271393109468</v>
      </c>
      <c r="AL250" s="370">
        <f t="shared" si="495"/>
        <v>-3.9840000000000035E-2</v>
      </c>
      <c r="AM250" s="370">
        <f t="shared" si="495"/>
        <v>-0.28267182962245885</v>
      </c>
      <c r="BA250" s="368">
        <v>45686</v>
      </c>
      <c r="BB250" s="369">
        <v>61.99</v>
      </c>
      <c r="BC250" s="369">
        <v>6039.31</v>
      </c>
      <c r="BD250" s="86"/>
      <c r="BE250" s="368">
        <v>45686</v>
      </c>
      <c r="BF250" s="370">
        <f t="shared" ref="BF250:BG250" si="496">(BB250-BF$1256)/BF$1256</f>
        <v>8.5449133251619722E-2</v>
      </c>
      <c r="BG250" s="370">
        <f t="shared" si="496"/>
        <v>0.61015204877931739</v>
      </c>
      <c r="BT250" s="367">
        <v>45687</v>
      </c>
      <c r="BU250" s="365">
        <f t="shared" si="4"/>
        <v>3.7137999999999997E-2</v>
      </c>
      <c r="BV250" s="365">
        <v>3.7138</v>
      </c>
    </row>
    <row r="251" spans="2:74" ht="12" customHeight="1">
      <c r="B251" s="367">
        <v>45685</v>
      </c>
      <c r="C251" s="365">
        <v>62.41</v>
      </c>
      <c r="O251" s="368">
        <v>45685</v>
      </c>
      <c r="P251" s="369">
        <v>62.41</v>
      </c>
      <c r="Q251" s="369">
        <v>291.14999999999998</v>
      </c>
      <c r="R251" s="369">
        <v>129.24</v>
      </c>
      <c r="S251" s="369">
        <v>100.41</v>
      </c>
      <c r="T251" s="369">
        <v>57.83</v>
      </c>
      <c r="U251" s="369">
        <v>118.57</v>
      </c>
      <c r="V251" s="369">
        <v>14.61</v>
      </c>
      <c r="AF251" s="368">
        <v>45685</v>
      </c>
      <c r="AG251" s="370">
        <f t="shared" ref="AG251:AM251" si="497">(P251-AG$1256)/AG$1256</f>
        <v>9.2803361933111492E-2</v>
      </c>
      <c r="AH251" s="370">
        <f t="shared" si="497"/>
        <v>0.40652173913043466</v>
      </c>
      <c r="AI251" s="370">
        <f t="shared" si="497"/>
        <v>0.26681042932758298</v>
      </c>
      <c r="AJ251" s="370">
        <f t="shared" si="497"/>
        <v>2.5952794523347214E-2</v>
      </c>
      <c r="AK251" s="370">
        <f t="shared" si="497"/>
        <v>0.97188957691153588</v>
      </c>
      <c r="AL251" s="370">
        <f t="shared" si="497"/>
        <v>-5.1440000000000055E-2</v>
      </c>
      <c r="AM251" s="370">
        <f t="shared" si="497"/>
        <v>-0.29283639883833495</v>
      </c>
      <c r="BA251" s="368">
        <v>45685</v>
      </c>
      <c r="BB251" s="369">
        <v>62.41</v>
      </c>
      <c r="BC251" s="369">
        <v>6067.7</v>
      </c>
      <c r="BD251" s="86"/>
      <c r="BE251" s="368">
        <v>45685</v>
      </c>
      <c r="BF251" s="370">
        <f t="shared" ref="BF251:BG251" si="498">(BB251-BF$1256)/BF$1256</f>
        <v>9.2803361933111492E-2</v>
      </c>
      <c r="BG251" s="370">
        <f t="shared" si="498"/>
        <v>0.61772116125488896</v>
      </c>
      <c r="BT251" s="367">
        <v>45686</v>
      </c>
      <c r="BU251" s="365">
        <f t="shared" si="4"/>
        <v>3.7425E-2</v>
      </c>
      <c r="BV251" s="365">
        <v>3.7425000000000002</v>
      </c>
    </row>
    <row r="252" spans="2:74" ht="12" customHeight="1">
      <c r="B252" s="367">
        <v>45684</v>
      </c>
      <c r="C252" s="365">
        <v>62.37</v>
      </c>
      <c r="O252" s="368">
        <v>45684</v>
      </c>
      <c r="P252" s="369">
        <v>62.37</v>
      </c>
      <c r="Q252" s="369">
        <v>293.08999999999997</v>
      </c>
      <c r="R252" s="369">
        <v>130.88999999999999</v>
      </c>
      <c r="S252" s="369">
        <v>100.02</v>
      </c>
      <c r="T252" s="369">
        <v>58.3</v>
      </c>
      <c r="U252" s="369">
        <v>118.53</v>
      </c>
      <c r="V252" s="369">
        <v>14.53</v>
      </c>
      <c r="AF252" s="368">
        <v>45684</v>
      </c>
      <c r="AG252" s="370">
        <f t="shared" ref="AG252:AM252" si="499">(P252-AG$1256)/AG$1256</f>
        <v>9.2102959201540852E-2</v>
      </c>
      <c r="AH252" s="370">
        <f t="shared" si="499"/>
        <v>0.41589371980676315</v>
      </c>
      <c r="AI252" s="370">
        <f t="shared" si="499"/>
        <v>0.28298372868065075</v>
      </c>
      <c r="AJ252" s="370">
        <f t="shared" si="499"/>
        <v>2.1967916624093097E-2</v>
      </c>
      <c r="AK252" s="370">
        <f t="shared" si="499"/>
        <v>0.98791565509151891</v>
      </c>
      <c r="AL252" s="370">
        <f t="shared" si="499"/>
        <v>-5.1759999999999994E-2</v>
      </c>
      <c r="AM252" s="370">
        <f t="shared" si="499"/>
        <v>-0.29670861568247825</v>
      </c>
      <c r="BA252" s="368">
        <v>45684</v>
      </c>
      <c r="BB252" s="369">
        <v>62.37</v>
      </c>
      <c r="BC252" s="369">
        <v>6012.28</v>
      </c>
      <c r="BD252" s="86"/>
      <c r="BE252" s="368">
        <v>45684</v>
      </c>
      <c r="BF252" s="370">
        <f t="shared" ref="BF252:BG252" si="500">(BB252-BF$1256)/BF$1256</f>
        <v>9.2102959201540852E-2</v>
      </c>
      <c r="BG252" s="370">
        <f t="shared" si="500"/>
        <v>0.6029455285181442</v>
      </c>
      <c r="BT252" s="367">
        <v>45685</v>
      </c>
      <c r="BU252" s="365">
        <f t="shared" si="4"/>
        <v>3.7173999999999999E-2</v>
      </c>
      <c r="BV252" s="365">
        <v>3.7174</v>
      </c>
    </row>
    <row r="253" spans="2:74" ht="12" customHeight="1">
      <c r="B253" s="367">
        <v>45681</v>
      </c>
      <c r="C253" s="365">
        <v>62.08</v>
      </c>
      <c r="O253" s="368">
        <v>45681</v>
      </c>
      <c r="P253" s="369">
        <v>62.08</v>
      </c>
      <c r="Q253" s="369">
        <v>285.45999999999998</v>
      </c>
      <c r="R253" s="369">
        <v>128.26</v>
      </c>
      <c r="S253" s="369">
        <v>98.81</v>
      </c>
      <c r="T253" s="369">
        <v>56.7</v>
      </c>
      <c r="U253" s="369">
        <v>119.19</v>
      </c>
      <c r="V253" s="369">
        <v>14.3</v>
      </c>
      <c r="AF253" s="368">
        <v>45681</v>
      </c>
      <c r="AG253" s="370">
        <f t="shared" ref="AG253:AM253" si="501">(P253-AG$1256)/AG$1256</f>
        <v>8.7025039397653631E-2</v>
      </c>
      <c r="AH253" s="370">
        <f t="shared" si="501"/>
        <v>0.37903381642512068</v>
      </c>
      <c r="AI253" s="370">
        <f t="shared" si="501"/>
        <v>0.25720446971182115</v>
      </c>
      <c r="AJ253" s="370">
        <f t="shared" si="501"/>
        <v>9.6045775007662995E-3</v>
      </c>
      <c r="AK253" s="370">
        <f t="shared" si="501"/>
        <v>0.93335879320221504</v>
      </c>
      <c r="AL253" s="370">
        <f t="shared" si="501"/>
        <v>-4.6480000000000021E-2</v>
      </c>
      <c r="AM253" s="370">
        <f t="shared" si="501"/>
        <v>-0.3078412391093901</v>
      </c>
      <c r="BA253" s="368">
        <v>45681</v>
      </c>
      <c r="BB253" s="369">
        <v>62.08</v>
      </c>
      <c r="BC253" s="369">
        <v>6101.24</v>
      </c>
      <c r="BD253" s="86"/>
      <c r="BE253" s="368">
        <v>45681</v>
      </c>
      <c r="BF253" s="370">
        <f t="shared" ref="BF253:BG253" si="502">(BB253-BF$1256)/BF$1256</f>
        <v>8.7025039397653631E-2</v>
      </c>
      <c r="BG253" s="370">
        <f t="shared" si="502"/>
        <v>0.6266633251305731</v>
      </c>
      <c r="BT253" s="367">
        <v>45684</v>
      </c>
      <c r="BU253" s="365">
        <f t="shared" si="4"/>
        <v>3.7197000000000001E-2</v>
      </c>
      <c r="BV253" s="365">
        <v>3.7197</v>
      </c>
    </row>
    <row r="254" spans="2:74" ht="12" customHeight="1">
      <c r="B254" s="367">
        <v>45680</v>
      </c>
      <c r="C254" s="365">
        <v>61.53</v>
      </c>
      <c r="O254" s="368">
        <v>45680</v>
      </c>
      <c r="P254" s="369">
        <v>61.53</v>
      </c>
      <c r="Q254" s="369">
        <v>284.43</v>
      </c>
      <c r="R254" s="369">
        <v>127.01</v>
      </c>
      <c r="S254" s="369">
        <v>97.99</v>
      </c>
      <c r="T254" s="369">
        <v>57.56</v>
      </c>
      <c r="U254" s="369">
        <v>121.28</v>
      </c>
      <c r="V254" s="369">
        <v>14.22</v>
      </c>
      <c r="AF254" s="368">
        <v>45680</v>
      </c>
      <c r="AG254" s="370">
        <f t="shared" ref="AG254:AM254" si="503">(P254-AG$1256)/AG$1256</f>
        <v>7.73945018385572E-2</v>
      </c>
      <c r="AH254" s="370">
        <f t="shared" si="503"/>
        <v>0.37405797101449278</v>
      </c>
      <c r="AI254" s="370">
        <f t="shared" si="503"/>
        <v>0.2449519702019213</v>
      </c>
      <c r="AJ254" s="370">
        <f t="shared" si="503"/>
        <v>1.2261162766934743E-3</v>
      </c>
      <c r="AK254" s="370">
        <f t="shared" si="503"/>
        <v>0.96268310646771593</v>
      </c>
      <c r="AL254" s="370">
        <f t="shared" si="503"/>
        <v>-2.9759999999999991E-2</v>
      </c>
      <c r="AM254" s="370">
        <f t="shared" si="503"/>
        <v>-0.31171345595353339</v>
      </c>
      <c r="BA254" s="368">
        <v>45680</v>
      </c>
      <c r="BB254" s="369">
        <v>61.53</v>
      </c>
      <c r="BC254" s="369">
        <v>6118.71</v>
      </c>
      <c r="BD254" s="86"/>
      <c r="BE254" s="368">
        <v>45680</v>
      </c>
      <c r="BF254" s="370">
        <f t="shared" ref="BF254:BG254" si="504">(BB254-BF$1256)/BF$1256</f>
        <v>7.73945018385572E-2</v>
      </c>
      <c r="BG254" s="370">
        <f t="shared" si="504"/>
        <v>0.6313210354140617</v>
      </c>
      <c r="BT254" s="367">
        <v>45681</v>
      </c>
      <c r="BU254" s="365">
        <f t="shared" si="4"/>
        <v>3.7371000000000001E-2</v>
      </c>
      <c r="BV254" s="365">
        <v>3.7370999999999999</v>
      </c>
    </row>
    <row r="255" spans="2:74" ht="12" customHeight="1">
      <c r="B255" s="367">
        <v>45679</v>
      </c>
      <c r="C255" s="365">
        <v>60.54</v>
      </c>
      <c r="O255" s="368">
        <v>45679</v>
      </c>
      <c r="P255" s="369">
        <v>60.54</v>
      </c>
      <c r="Q255" s="369">
        <v>281.35000000000002</v>
      </c>
      <c r="R255" s="369">
        <v>126.22</v>
      </c>
      <c r="S255" s="369">
        <v>97.73</v>
      </c>
      <c r="T255" s="369">
        <v>55.9</v>
      </c>
      <c r="U255" s="369">
        <v>121.14</v>
      </c>
      <c r="V255" s="369">
        <v>14.17</v>
      </c>
      <c r="AF255" s="368">
        <v>45679</v>
      </c>
      <c r="AG255" s="370">
        <f t="shared" ref="AG255:AM255" si="505">(P255-AG$1256)/AG$1256</f>
        <v>6.0059534232183499E-2</v>
      </c>
      <c r="AH255" s="370">
        <f t="shared" si="505"/>
        <v>0.35917874396135274</v>
      </c>
      <c r="AI255" s="370">
        <f t="shared" si="505"/>
        <v>0.23720839051166442</v>
      </c>
      <c r="AJ255" s="370">
        <f t="shared" si="505"/>
        <v>-1.4304689894758409E-3</v>
      </c>
      <c r="AK255" s="370">
        <f t="shared" si="505"/>
        <v>0.90608036225756283</v>
      </c>
      <c r="AL255" s="370">
        <f t="shared" si="505"/>
        <v>-3.0879999999999994E-2</v>
      </c>
      <c r="AM255" s="370">
        <f t="shared" si="505"/>
        <v>-0.31413359148112296</v>
      </c>
      <c r="BA255" s="368">
        <v>45679</v>
      </c>
      <c r="BB255" s="369">
        <v>60.54</v>
      </c>
      <c r="BC255" s="369">
        <v>6086.37</v>
      </c>
      <c r="BD255" s="86"/>
      <c r="BE255" s="368">
        <v>45679</v>
      </c>
      <c r="BF255" s="370">
        <f t="shared" ref="BF255:BG255" si="506">(BB255-BF$1256)/BF$1256</f>
        <v>6.0059534232183499E-2</v>
      </c>
      <c r="BG255" s="370">
        <f t="shared" si="506"/>
        <v>0.62269880584519977</v>
      </c>
      <c r="BT255" s="367">
        <v>45680</v>
      </c>
      <c r="BU255" s="365">
        <f t="shared" si="4"/>
        <v>3.7705000000000002E-2</v>
      </c>
      <c r="BV255" s="365">
        <v>3.7705000000000002</v>
      </c>
    </row>
    <row r="256" spans="2:74" ht="12" customHeight="1">
      <c r="B256" s="367">
        <v>45678</v>
      </c>
      <c r="C256" s="365">
        <v>60.74</v>
      </c>
      <c r="O256" s="368">
        <v>45678</v>
      </c>
      <c r="P256" s="369">
        <v>60.74</v>
      </c>
      <c r="Q256" s="369">
        <v>282.61</v>
      </c>
      <c r="R256" s="369">
        <v>125.7</v>
      </c>
      <c r="S256" s="369">
        <v>97.98</v>
      </c>
      <c r="T256" s="369">
        <v>56.2</v>
      </c>
      <c r="U256" s="369">
        <v>119.87</v>
      </c>
      <c r="V256" s="369">
        <v>14.17</v>
      </c>
      <c r="AF256" s="368">
        <v>45678</v>
      </c>
      <c r="AG256" s="370">
        <f t="shared" ref="AG256:AM256" si="507">(P256-AG$1256)/AG$1256</f>
        <v>6.3561547890036818E-2</v>
      </c>
      <c r="AH256" s="370">
        <f t="shared" si="507"/>
        <v>0.36526570048309187</v>
      </c>
      <c r="AI256" s="370">
        <f t="shared" si="507"/>
        <v>0.23211135071554606</v>
      </c>
      <c r="AJ256" s="370">
        <f t="shared" si="507"/>
        <v>1.1239399203024361E-3</v>
      </c>
      <c r="AK256" s="370">
        <f t="shared" si="507"/>
        <v>0.91630977386180745</v>
      </c>
      <c r="AL256" s="370">
        <f t="shared" si="507"/>
        <v>-4.1039999999999965E-2</v>
      </c>
      <c r="AM256" s="370">
        <f t="shared" si="507"/>
        <v>-0.31413359148112296</v>
      </c>
      <c r="BA256" s="368">
        <v>45678</v>
      </c>
      <c r="BB256" s="369">
        <v>60.74</v>
      </c>
      <c r="BC256" s="369">
        <v>6049.24</v>
      </c>
      <c r="BD256" s="86"/>
      <c r="BE256" s="368">
        <v>45678</v>
      </c>
      <c r="BF256" s="370">
        <f t="shared" ref="BF256:BG256" si="508">(BB256-BF$1256)/BF$1256</f>
        <v>6.3561547890036818E-2</v>
      </c>
      <c r="BG256" s="370">
        <f t="shared" si="508"/>
        <v>0.61279950516827209</v>
      </c>
      <c r="BT256" s="367">
        <v>45679</v>
      </c>
      <c r="BU256" s="365">
        <f t="shared" si="4"/>
        <v>3.8321999999999995E-2</v>
      </c>
      <c r="BV256" s="365">
        <v>3.8321999999999998</v>
      </c>
    </row>
    <row r="257" spans="2:74" ht="12" customHeight="1">
      <c r="B257" s="367">
        <v>45674</v>
      </c>
      <c r="C257" s="365">
        <v>60.48</v>
      </c>
      <c r="O257" s="368">
        <v>45674</v>
      </c>
      <c r="P257" s="369">
        <v>60.48</v>
      </c>
      <c r="Q257" s="369">
        <v>280.95</v>
      </c>
      <c r="R257" s="369">
        <v>125.32</v>
      </c>
      <c r="S257" s="369">
        <v>95.13</v>
      </c>
      <c r="T257" s="369">
        <v>57.52</v>
      </c>
      <c r="U257" s="369">
        <v>115.41</v>
      </c>
      <c r="V257" s="369">
        <v>14.6</v>
      </c>
      <c r="AF257" s="368">
        <v>45674</v>
      </c>
      <c r="AG257" s="370">
        <f t="shared" ref="AG257:AM257" si="509">(P257-AG$1256)/AG$1256</f>
        <v>5.9008930134827484E-2</v>
      </c>
      <c r="AH257" s="370">
        <f t="shared" si="509"/>
        <v>0.35724637681159416</v>
      </c>
      <c r="AI257" s="370">
        <f t="shared" si="509"/>
        <v>0.22838659086453636</v>
      </c>
      <c r="AJ257" s="370">
        <f t="shared" si="509"/>
        <v>-2.7996321651170011E-2</v>
      </c>
      <c r="AK257" s="370">
        <f t="shared" si="509"/>
        <v>0.9613191849204834</v>
      </c>
      <c r="AL257" s="370">
        <f t="shared" si="509"/>
        <v>-7.6720000000000024E-2</v>
      </c>
      <c r="AM257" s="370">
        <f t="shared" si="509"/>
        <v>-0.29332042594385288</v>
      </c>
      <c r="BA257" s="368">
        <v>45674</v>
      </c>
      <c r="BB257" s="369">
        <v>60.48</v>
      </c>
      <c r="BC257" s="369">
        <v>5996.66</v>
      </c>
      <c r="BD257" s="86"/>
      <c r="BE257" s="368">
        <v>45674</v>
      </c>
      <c r="BF257" s="370">
        <f t="shared" ref="BF257:BG257" si="510">(BB257-BF$1256)/BF$1256</f>
        <v>5.9008930134827484E-2</v>
      </c>
      <c r="BG257" s="370">
        <f t="shared" si="510"/>
        <v>0.59878105029100692</v>
      </c>
      <c r="BT257" s="367">
        <v>45678</v>
      </c>
      <c r="BU257" s="365">
        <f t="shared" si="4"/>
        <v>3.8196000000000001E-2</v>
      </c>
      <c r="BV257" s="365">
        <v>3.8195999999999999</v>
      </c>
    </row>
    <row r="258" spans="2:74" ht="12" customHeight="1">
      <c r="B258" s="367">
        <v>45673</v>
      </c>
      <c r="C258" s="365">
        <v>60.47</v>
      </c>
      <c r="O258" s="368">
        <v>45673</v>
      </c>
      <c r="P258" s="369">
        <v>60.47</v>
      </c>
      <c r="Q258" s="369">
        <v>279.74</v>
      </c>
      <c r="R258" s="369">
        <v>126.24</v>
      </c>
      <c r="S258" s="369">
        <v>94.43</v>
      </c>
      <c r="T258" s="369">
        <v>58.36</v>
      </c>
      <c r="U258" s="369">
        <v>116.89</v>
      </c>
      <c r="V258" s="369">
        <v>14.85</v>
      </c>
      <c r="AF258" s="368">
        <v>45673</v>
      </c>
      <c r="AG258" s="370">
        <f t="shared" ref="AG258:AM258" si="511">(P258-AG$1256)/AG$1256</f>
        <v>5.8833829451934855E-2</v>
      </c>
      <c r="AH258" s="370">
        <f t="shared" si="511"/>
        <v>0.35140096618357491</v>
      </c>
      <c r="AI258" s="370">
        <f t="shared" si="511"/>
        <v>0.23740443050382279</v>
      </c>
      <c r="AJ258" s="370">
        <f t="shared" si="511"/>
        <v>-3.5148666598549073E-2</v>
      </c>
      <c r="AK258" s="370">
        <f t="shared" si="511"/>
        <v>0.98996153741236792</v>
      </c>
      <c r="AL258" s="370">
        <f t="shared" si="511"/>
        <v>-6.4879999999999993E-2</v>
      </c>
      <c r="AM258" s="370">
        <f t="shared" si="511"/>
        <v>-0.28121974830590513</v>
      </c>
      <c r="BA258" s="368">
        <v>45673</v>
      </c>
      <c r="BB258" s="369">
        <v>60.47</v>
      </c>
      <c r="BC258" s="369">
        <v>5937.34</v>
      </c>
      <c r="BD258" s="86"/>
      <c r="BE258" s="368">
        <v>45673</v>
      </c>
      <c r="BF258" s="370">
        <f t="shared" ref="BF258:BG258" si="512">(BB258-BF$1256)/BF$1256</f>
        <v>5.8833829451934855E-2</v>
      </c>
      <c r="BG258" s="370">
        <f t="shared" si="512"/>
        <v>0.58296563105708965</v>
      </c>
      <c r="BT258" s="367">
        <v>45674</v>
      </c>
      <c r="BU258" s="365">
        <f t="shared" si="4"/>
        <v>3.8359999999999998E-2</v>
      </c>
      <c r="BV258" s="365">
        <v>3.8359999999999999</v>
      </c>
    </row>
    <row r="259" spans="2:74" ht="12" customHeight="1">
      <c r="B259" s="367">
        <v>45672</v>
      </c>
      <c r="C259" s="365">
        <v>60.44</v>
      </c>
      <c r="O259" s="368">
        <v>45672</v>
      </c>
      <c r="P259" s="369">
        <v>60.44</v>
      </c>
      <c r="Q259" s="369">
        <v>282.3</v>
      </c>
      <c r="R259" s="369">
        <v>125.77</v>
      </c>
      <c r="S259" s="369">
        <v>93.08</v>
      </c>
      <c r="T259" s="369">
        <v>57.37</v>
      </c>
      <c r="U259" s="369">
        <v>116.85</v>
      </c>
      <c r="V259" s="369">
        <v>15.13</v>
      </c>
      <c r="AF259" s="368">
        <v>45672</v>
      </c>
      <c r="AG259" s="370">
        <f t="shared" ref="AG259:AM259" si="513">(P259-AG$1256)/AG$1256</f>
        <v>5.8308527403256843E-2</v>
      </c>
      <c r="AH259" s="370">
        <f t="shared" si="513"/>
        <v>0.36376811594202901</v>
      </c>
      <c r="AI259" s="370">
        <f t="shared" si="513"/>
        <v>0.23279749068810038</v>
      </c>
      <c r="AJ259" s="370">
        <f t="shared" si="513"/>
        <v>-4.8942474711351852E-2</v>
      </c>
      <c r="AK259" s="370">
        <f t="shared" si="513"/>
        <v>0.95620447911836093</v>
      </c>
      <c r="AL259" s="370">
        <f t="shared" si="513"/>
        <v>-6.520000000000005E-2</v>
      </c>
      <c r="AM259" s="370">
        <f t="shared" si="513"/>
        <v>-0.26766698935140365</v>
      </c>
      <c r="BA259" s="368">
        <v>45672</v>
      </c>
      <c r="BB259" s="369">
        <v>60.44</v>
      </c>
      <c r="BC259" s="369">
        <v>5949.91</v>
      </c>
      <c r="BD259" s="86"/>
      <c r="BE259" s="368">
        <v>45672</v>
      </c>
      <c r="BF259" s="370">
        <f t="shared" ref="BF259:BG259" si="514">(BB259-BF$1256)/BF$1256</f>
        <v>5.8308527403256843E-2</v>
      </c>
      <c r="BG259" s="370">
        <f t="shared" si="514"/>
        <v>0.58631694292105352</v>
      </c>
      <c r="BT259" s="367">
        <v>45673</v>
      </c>
      <c r="BU259" s="365">
        <f t="shared" ref="BU259:BU513" si="515">BV259/100</f>
        <v>3.8365999999999997E-2</v>
      </c>
      <c r="BV259" s="365">
        <v>3.8365999999999998</v>
      </c>
    </row>
    <row r="260" spans="2:74" ht="12" customHeight="1">
      <c r="B260" s="367">
        <v>45671</v>
      </c>
      <c r="C260" s="365">
        <v>60.87</v>
      </c>
      <c r="O260" s="368">
        <v>45671</v>
      </c>
      <c r="P260" s="369">
        <v>60.87</v>
      </c>
      <c r="Q260" s="369">
        <v>281.58</v>
      </c>
      <c r="R260" s="369">
        <v>124.71</v>
      </c>
      <c r="S260" s="369">
        <v>93.07</v>
      </c>
      <c r="T260" s="369">
        <v>56.44</v>
      </c>
      <c r="U260" s="369">
        <v>118.73</v>
      </c>
      <c r="V260" s="369">
        <v>15.13</v>
      </c>
      <c r="AF260" s="368">
        <v>45671</v>
      </c>
      <c r="AG260" s="370">
        <f t="shared" ref="AG260:AM260" si="516">(P260-AG$1256)/AG$1256</f>
        <v>6.5837856767641353E-2</v>
      </c>
      <c r="AH260" s="370">
        <f t="shared" si="516"/>
        <v>0.36028985507246369</v>
      </c>
      <c r="AI260" s="370">
        <f t="shared" si="516"/>
        <v>0.22240737110370515</v>
      </c>
      <c r="AJ260" s="370">
        <f t="shared" si="516"/>
        <v>-4.9044651067743035E-2</v>
      </c>
      <c r="AK260" s="370">
        <f t="shared" si="516"/>
        <v>0.92449330314520295</v>
      </c>
      <c r="AL260" s="370">
        <f t="shared" si="516"/>
        <v>-5.0159999999999969E-2</v>
      </c>
      <c r="AM260" s="370">
        <f t="shared" si="516"/>
        <v>-0.26766698935140365</v>
      </c>
      <c r="BA260" s="368">
        <v>45671</v>
      </c>
      <c r="BB260" s="369">
        <v>60.87</v>
      </c>
      <c r="BC260" s="369">
        <v>5842.91</v>
      </c>
      <c r="BD260" s="86"/>
      <c r="BE260" s="368">
        <v>45671</v>
      </c>
      <c r="BF260" s="370">
        <f t="shared" ref="BF260:BG260" si="517">(BB260-BF$1256)/BF$1256</f>
        <v>6.5837856767641353E-2</v>
      </c>
      <c r="BG260" s="370">
        <f t="shared" si="517"/>
        <v>0.55778946722939549</v>
      </c>
      <c r="BT260" s="367">
        <v>45672</v>
      </c>
      <c r="BU260" s="365">
        <f t="shared" si="515"/>
        <v>3.8384999999999996E-2</v>
      </c>
      <c r="BV260" s="365">
        <v>3.8384999999999998</v>
      </c>
    </row>
    <row r="261" spans="2:74" ht="12" customHeight="1">
      <c r="B261" s="367">
        <v>45670</v>
      </c>
      <c r="C261" s="365">
        <v>60.94</v>
      </c>
      <c r="O261" s="368">
        <v>45670</v>
      </c>
      <c r="P261" s="369">
        <v>60.94</v>
      </c>
      <c r="Q261" s="369">
        <v>283.63</v>
      </c>
      <c r="R261" s="369">
        <v>123.73</v>
      </c>
      <c r="S261" s="369">
        <v>93.51</v>
      </c>
      <c r="T261" s="369">
        <v>56.26</v>
      </c>
      <c r="U261" s="369">
        <v>121.59</v>
      </c>
      <c r="V261" s="369">
        <v>15.01</v>
      </c>
      <c r="AF261" s="368">
        <v>45670</v>
      </c>
      <c r="AG261" s="370">
        <f t="shared" ref="AG261:AM261" si="518">(P261-AG$1256)/AG$1256</f>
        <v>6.7063561547890005E-2</v>
      </c>
      <c r="AH261" s="370">
        <f t="shared" si="518"/>
        <v>0.37019323671497584</v>
      </c>
      <c r="AI261" s="370">
        <f t="shared" si="518"/>
        <v>0.21280141148794363</v>
      </c>
      <c r="AJ261" s="370">
        <f t="shared" si="518"/>
        <v>-4.4548891386533146E-2</v>
      </c>
      <c r="AK261" s="370">
        <f t="shared" si="518"/>
        <v>0.91835565618265624</v>
      </c>
      <c r="AL261" s="370">
        <f t="shared" si="518"/>
        <v>-2.7279999999999974E-2</v>
      </c>
      <c r="AM261" s="370">
        <f t="shared" si="518"/>
        <v>-0.27347531461761859</v>
      </c>
      <c r="BA261" s="368">
        <v>45670</v>
      </c>
      <c r="BB261" s="369">
        <v>60.94</v>
      </c>
      <c r="BC261" s="369">
        <v>5836.22</v>
      </c>
      <c r="BD261" s="86"/>
      <c r="BE261" s="368">
        <v>45670</v>
      </c>
      <c r="BF261" s="370">
        <f t="shared" ref="BF261:BG261" si="519">(BB261-BF$1256)/BF$1256</f>
        <v>6.7063561547890005E-2</v>
      </c>
      <c r="BG261" s="370">
        <f t="shared" si="519"/>
        <v>0.55600583346886112</v>
      </c>
      <c r="BT261" s="367">
        <v>45671</v>
      </c>
      <c r="BU261" s="365">
        <f t="shared" si="515"/>
        <v>3.8114000000000002E-2</v>
      </c>
      <c r="BV261" s="365">
        <v>3.8113999999999999</v>
      </c>
    </row>
    <row r="262" spans="2:74" ht="12" customHeight="1">
      <c r="B262" s="367">
        <v>45667</v>
      </c>
      <c r="C262" s="365">
        <v>60.88</v>
      </c>
      <c r="O262" s="368">
        <v>45667</v>
      </c>
      <c r="P262" s="369">
        <v>60.88</v>
      </c>
      <c r="Q262" s="369">
        <v>282.31</v>
      </c>
      <c r="R262" s="369">
        <v>123.25</v>
      </c>
      <c r="S262" s="369">
        <v>92.25</v>
      </c>
      <c r="T262" s="369">
        <v>56.5</v>
      </c>
      <c r="U262" s="369">
        <v>128.43</v>
      </c>
      <c r="V262" s="369">
        <v>14.94</v>
      </c>
      <c r="AF262" s="368">
        <v>45667</v>
      </c>
      <c r="AG262" s="370">
        <f t="shared" ref="AG262:AM262" si="520">(P262-AG$1256)/AG$1256</f>
        <v>6.6012957450534107E-2</v>
      </c>
      <c r="AH262" s="370">
        <f t="shared" si="520"/>
        <v>0.36381642512077295</v>
      </c>
      <c r="AI262" s="370">
        <f t="shared" si="520"/>
        <v>0.20809645167614199</v>
      </c>
      <c r="AJ262" s="370">
        <f t="shared" si="520"/>
        <v>-5.7423112291815716E-2</v>
      </c>
      <c r="AK262" s="370">
        <f t="shared" si="520"/>
        <v>0.92653918546605196</v>
      </c>
      <c r="AL262" s="370">
        <f t="shared" si="520"/>
        <v>2.7440000000000055E-2</v>
      </c>
      <c r="AM262" s="370">
        <f t="shared" si="520"/>
        <v>-0.27686350435624396</v>
      </c>
      <c r="BA262" s="368">
        <v>45667</v>
      </c>
      <c r="BB262" s="369">
        <v>60.88</v>
      </c>
      <c r="BC262" s="369">
        <v>5827.04</v>
      </c>
      <c r="BD262" s="86"/>
      <c r="BE262" s="368">
        <v>45667</v>
      </c>
      <c r="BF262" s="370">
        <f t="shared" ref="BF262:BG262" si="521">(BB262-BF$1256)/BF$1256</f>
        <v>6.6012957450534107E-2</v>
      </c>
      <c r="BG262" s="370">
        <f t="shared" si="521"/>
        <v>0.55355833602167026</v>
      </c>
      <c r="BT262" s="367">
        <v>45670</v>
      </c>
      <c r="BU262" s="365">
        <f t="shared" si="515"/>
        <v>3.807E-2</v>
      </c>
      <c r="BV262" s="365">
        <v>3.8069999999999999</v>
      </c>
    </row>
    <row r="263" spans="2:74" ht="12" customHeight="1">
      <c r="B263" s="367">
        <v>45665</v>
      </c>
      <c r="C263" s="365">
        <v>62.54</v>
      </c>
      <c r="O263" s="368">
        <v>45665</v>
      </c>
      <c r="P263" s="369">
        <v>62.54</v>
      </c>
      <c r="Q263" s="369">
        <v>286.89999999999998</v>
      </c>
      <c r="R263" s="369">
        <v>127.74</v>
      </c>
      <c r="S263" s="369">
        <v>92.6</v>
      </c>
      <c r="T263" s="369">
        <v>57.92</v>
      </c>
      <c r="U263" s="369">
        <v>132.81</v>
      </c>
      <c r="V263" s="369">
        <v>15.18</v>
      </c>
      <c r="AF263" s="368">
        <v>45665</v>
      </c>
      <c r="AG263" s="370">
        <f t="shared" ref="AG263:AM263" si="522">(P263-AG$1256)/AG$1256</f>
        <v>9.5079670810716152E-2</v>
      </c>
      <c r="AH263" s="370">
        <f t="shared" si="522"/>
        <v>0.3859903381642511</v>
      </c>
      <c r="AI263" s="370">
        <f t="shared" si="522"/>
        <v>0.25210742991570279</v>
      </c>
      <c r="AJ263" s="370">
        <f t="shared" si="522"/>
        <v>-5.3846939818126188E-2</v>
      </c>
      <c r="AK263" s="370">
        <f t="shared" si="522"/>
        <v>0.97495840039280934</v>
      </c>
      <c r="AL263" s="370">
        <f t="shared" si="522"/>
        <v>6.2480000000000022E-2</v>
      </c>
      <c r="AM263" s="370">
        <f t="shared" si="522"/>
        <v>-0.26524685382381413</v>
      </c>
      <c r="BA263" s="368">
        <v>45665</v>
      </c>
      <c r="BB263" s="369">
        <v>62.54</v>
      </c>
      <c r="BC263" s="369">
        <v>5918.25</v>
      </c>
      <c r="BD263" s="86"/>
      <c r="BE263" s="368">
        <v>45665</v>
      </c>
      <c r="BF263" s="370">
        <f t="shared" ref="BF263:BG263" si="523">(BB263-BF$1256)/BF$1256</f>
        <v>9.5079670810716152E-2</v>
      </c>
      <c r="BG263" s="370">
        <f t="shared" si="523"/>
        <v>0.57787600945939099</v>
      </c>
      <c r="BT263" s="367">
        <v>45667</v>
      </c>
      <c r="BU263" s="365">
        <f t="shared" si="515"/>
        <v>3.8108000000000003E-2</v>
      </c>
      <c r="BV263" s="365">
        <v>3.8108</v>
      </c>
    </row>
    <row r="264" spans="2:74" ht="12" customHeight="1">
      <c r="B264" s="367">
        <v>45664</v>
      </c>
      <c r="C264" s="365">
        <v>63.14</v>
      </c>
      <c r="O264" s="368">
        <v>45664</v>
      </c>
      <c r="P264" s="369">
        <v>63.14</v>
      </c>
      <c r="Q264" s="369">
        <v>289.33999999999997</v>
      </c>
      <c r="R264" s="369">
        <v>128.55000000000001</v>
      </c>
      <c r="S264" s="369">
        <v>92.84</v>
      </c>
      <c r="T264" s="369">
        <v>57.99</v>
      </c>
      <c r="U264" s="369">
        <v>132.03</v>
      </c>
      <c r="V264" s="369">
        <v>15.39</v>
      </c>
      <c r="AF264" s="368">
        <v>45664</v>
      </c>
      <c r="AG264" s="370">
        <f t="shared" ref="AG264:AM264" si="524">(P264-AG$1256)/AG$1256</f>
        <v>0.10558571178427598</v>
      </c>
      <c r="AH264" s="370">
        <f t="shared" si="524"/>
        <v>0.39777777777777767</v>
      </c>
      <c r="AI264" s="370">
        <f t="shared" si="524"/>
        <v>0.2600470495981182</v>
      </c>
      <c r="AJ264" s="370">
        <f t="shared" si="524"/>
        <v>-5.1394707264738951E-2</v>
      </c>
      <c r="AK264" s="370">
        <f t="shared" si="524"/>
        <v>0.97734526310046643</v>
      </c>
      <c r="AL264" s="370">
        <f t="shared" si="524"/>
        <v>5.6240000000000012E-2</v>
      </c>
      <c r="AM264" s="370">
        <f t="shared" si="524"/>
        <v>-0.25508228460793803</v>
      </c>
      <c r="BA264" s="368">
        <v>45664</v>
      </c>
      <c r="BB264" s="369">
        <v>63.14</v>
      </c>
      <c r="BC264" s="369">
        <v>5909.03</v>
      </c>
      <c r="BD264" s="86"/>
      <c r="BE264" s="368">
        <v>45664</v>
      </c>
      <c r="BF264" s="370">
        <f t="shared" ref="BF264:BG264" si="525">(BB264-BF$1256)/BF$1256</f>
        <v>0.10558571178427598</v>
      </c>
      <c r="BG264" s="370">
        <f t="shared" si="525"/>
        <v>0.575417847535306</v>
      </c>
      <c r="BT264" s="367">
        <v>45665</v>
      </c>
      <c r="BU264" s="365">
        <f t="shared" si="515"/>
        <v>3.7095999999999997E-2</v>
      </c>
      <c r="BV264" s="365">
        <v>3.7096</v>
      </c>
    </row>
    <row r="265" spans="2:74" ht="12" customHeight="1">
      <c r="B265" s="367">
        <v>45663</v>
      </c>
      <c r="C265" s="365">
        <v>63.91</v>
      </c>
      <c r="O265" s="368">
        <v>45663</v>
      </c>
      <c r="P265" s="369">
        <v>63.91</v>
      </c>
      <c r="Q265" s="369">
        <v>292.18</v>
      </c>
      <c r="R265" s="369">
        <v>130.16999999999999</v>
      </c>
      <c r="S265" s="369">
        <v>93.13</v>
      </c>
      <c r="T265" s="369">
        <v>58.8</v>
      </c>
      <c r="U265" s="369">
        <v>132.06</v>
      </c>
      <c r="V265" s="369">
        <v>15.81</v>
      </c>
      <c r="AF265" s="368">
        <v>45663</v>
      </c>
      <c r="AG265" s="370">
        <f t="shared" ref="AG265:AM265" si="526">(P265-AG$1256)/AG$1256</f>
        <v>0.11906846436701098</v>
      </c>
      <c r="AH265" s="370">
        <f t="shared" si="526"/>
        <v>0.41149758454106283</v>
      </c>
      <c r="AI265" s="370">
        <f t="shared" si="526"/>
        <v>0.27592628896294835</v>
      </c>
      <c r="AJ265" s="370">
        <f t="shared" si="526"/>
        <v>-4.8431592929396229E-2</v>
      </c>
      <c r="AK265" s="370">
        <f t="shared" si="526"/>
        <v>1.0049646744319265</v>
      </c>
      <c r="AL265" s="370">
        <f t="shared" si="526"/>
        <v>5.6480000000000016E-2</v>
      </c>
      <c r="AM265" s="370">
        <f t="shared" si="526"/>
        <v>-0.23475314617618584</v>
      </c>
      <c r="BA265" s="368">
        <v>45663</v>
      </c>
      <c r="BB265" s="369">
        <v>63.91</v>
      </c>
      <c r="BC265" s="369">
        <v>5975.38</v>
      </c>
      <c r="BD265" s="86"/>
      <c r="BE265" s="368">
        <v>45663</v>
      </c>
      <c r="BF265" s="370">
        <f t="shared" ref="BF265:BG265" si="527">(BB265-BF$1256)/BF$1256</f>
        <v>0.11906846436701098</v>
      </c>
      <c r="BG265" s="370">
        <f t="shared" si="527"/>
        <v>0.59310754858335757</v>
      </c>
      <c r="BT265" s="367">
        <v>45664</v>
      </c>
      <c r="BU265" s="365">
        <f t="shared" si="515"/>
        <v>3.6743999999999999E-2</v>
      </c>
      <c r="BV265" s="365">
        <v>3.6743999999999999</v>
      </c>
    </row>
    <row r="266" spans="2:74" ht="12" customHeight="1">
      <c r="B266" s="367">
        <v>45660</v>
      </c>
      <c r="C266" s="365">
        <v>64.94</v>
      </c>
      <c r="O266" s="368">
        <v>45660</v>
      </c>
      <c r="P266" s="369">
        <v>64.94</v>
      </c>
      <c r="Q266" s="369">
        <v>294.77999999999997</v>
      </c>
      <c r="R266" s="369">
        <v>133.44</v>
      </c>
      <c r="S266" s="369">
        <v>92.58</v>
      </c>
      <c r="T266" s="369">
        <v>59.7</v>
      </c>
      <c r="U266" s="369">
        <v>133.38</v>
      </c>
      <c r="V266" s="369">
        <v>16.170000000000002</v>
      </c>
      <c r="AF266" s="368">
        <v>45660</v>
      </c>
      <c r="AG266" s="370">
        <f t="shared" ref="AG266:AM266" si="528">(P266-AG$1256)/AG$1256</f>
        <v>0.13710383470495532</v>
      </c>
      <c r="AH266" s="370">
        <f t="shared" si="528"/>
        <v>0.42405797101449261</v>
      </c>
      <c r="AI266" s="370">
        <f t="shared" si="528"/>
        <v>0.30797882768084694</v>
      </c>
      <c r="AJ266" s="370">
        <f t="shared" si="528"/>
        <v>-5.4051292530908408E-2</v>
      </c>
      <c r="AK266" s="370">
        <f t="shared" si="528"/>
        <v>1.0356529092446602</v>
      </c>
      <c r="AL266" s="370">
        <f t="shared" si="528"/>
        <v>6.7039999999999961E-2</v>
      </c>
      <c r="AM266" s="370">
        <f t="shared" si="528"/>
        <v>-0.21732817037754107</v>
      </c>
      <c r="BA266" s="368">
        <v>45660</v>
      </c>
      <c r="BB266" s="369">
        <v>64.94</v>
      </c>
      <c r="BC266" s="369">
        <v>5942.47</v>
      </c>
      <c r="BD266" s="86"/>
      <c r="BE266" s="368">
        <v>45660</v>
      </c>
      <c r="BF266" s="370">
        <f t="shared" ref="BF266:BG266" si="529">(BB266-BF$1256)/BF$1256</f>
        <v>0.13710383470495532</v>
      </c>
      <c r="BG266" s="370">
        <f t="shared" si="529"/>
        <v>0.58433335021875521</v>
      </c>
      <c r="BT266" s="367">
        <v>45663</v>
      </c>
      <c r="BU266" s="365">
        <f t="shared" si="515"/>
        <v>3.6301E-2</v>
      </c>
      <c r="BV266" s="365">
        <v>3.6301000000000001</v>
      </c>
    </row>
    <row r="267" spans="2:74" ht="12" customHeight="1">
      <c r="B267" s="367">
        <v>45659</v>
      </c>
      <c r="C267" s="365">
        <v>65.56</v>
      </c>
      <c r="O267" s="368">
        <v>45659</v>
      </c>
      <c r="P267" s="369">
        <v>65.56</v>
      </c>
      <c r="Q267" s="369">
        <v>292.51</v>
      </c>
      <c r="R267" s="369">
        <v>133.56</v>
      </c>
      <c r="S267" s="369">
        <v>92.17</v>
      </c>
      <c r="T267" s="369">
        <v>59.89</v>
      </c>
      <c r="U267" s="369">
        <v>133.27000000000001</v>
      </c>
      <c r="V267" s="369">
        <v>16.12</v>
      </c>
      <c r="AF267" s="368">
        <v>45659</v>
      </c>
      <c r="AG267" s="370">
        <f t="shared" ref="AG267:AM267" si="530">(P267-AG$1256)/AG$1256</f>
        <v>0.14796007704430053</v>
      </c>
      <c r="AH267" s="370">
        <f t="shared" si="530"/>
        <v>0.4130917874396135</v>
      </c>
      <c r="AI267" s="370">
        <f t="shared" si="530"/>
        <v>0.30915506763379735</v>
      </c>
      <c r="AJ267" s="370">
        <f t="shared" si="530"/>
        <v>-5.8240523142944749E-2</v>
      </c>
      <c r="AK267" s="370">
        <f t="shared" si="530"/>
        <v>1.0421315365940151</v>
      </c>
      <c r="AL267" s="370">
        <f t="shared" si="530"/>
        <v>6.616000000000008E-2</v>
      </c>
      <c r="AM267" s="370">
        <f t="shared" si="530"/>
        <v>-0.21974830590513064</v>
      </c>
      <c r="BA267" s="368">
        <v>45659</v>
      </c>
      <c r="BB267" s="369">
        <v>65.56</v>
      </c>
      <c r="BC267" s="369">
        <v>5868.55</v>
      </c>
      <c r="BD267" s="86"/>
      <c r="BE267" s="368">
        <v>45659</v>
      </c>
      <c r="BF267" s="370">
        <f t="shared" ref="BF267:BG267" si="531">(BB267-BF$1256)/BF$1256</f>
        <v>0.14796007704430053</v>
      </c>
      <c r="BG267" s="370">
        <f t="shared" si="531"/>
        <v>0.56462539691849944</v>
      </c>
      <c r="BT267" s="367">
        <v>45660</v>
      </c>
      <c r="BU267" s="365">
        <f t="shared" si="515"/>
        <v>3.5725E-2</v>
      </c>
      <c r="BV267" s="365">
        <v>3.5724999999999998</v>
      </c>
    </row>
    <row r="268" spans="2:74" ht="12" customHeight="1">
      <c r="B268" s="367">
        <v>45657</v>
      </c>
      <c r="C268" s="365">
        <v>65.180000000000007</v>
      </c>
      <c r="O268" s="368">
        <v>45657</v>
      </c>
      <c r="P268" s="369">
        <v>65.180000000000007</v>
      </c>
      <c r="Q268" s="369">
        <v>289.89</v>
      </c>
      <c r="R268" s="369">
        <v>134.16</v>
      </c>
      <c r="S268" s="369">
        <v>91.25</v>
      </c>
      <c r="T268" s="369">
        <v>60.3</v>
      </c>
      <c r="U268" s="369">
        <v>129.80000000000001</v>
      </c>
      <c r="V268" s="369">
        <v>16.3</v>
      </c>
      <c r="AF268" s="368">
        <v>45657</v>
      </c>
      <c r="AG268" s="370">
        <f t="shared" ref="AG268:AM268" si="532">(P268-AG$1256)/AG$1256</f>
        <v>0.14130625109437939</v>
      </c>
      <c r="AH268" s="370">
        <f t="shared" si="532"/>
        <v>0.40043478260869558</v>
      </c>
      <c r="AI268" s="370">
        <f t="shared" si="532"/>
        <v>0.31503626739854934</v>
      </c>
      <c r="AJ268" s="370">
        <f t="shared" si="532"/>
        <v>-6.7640747930928821E-2</v>
      </c>
      <c r="AK268" s="370">
        <f t="shared" si="532"/>
        <v>1.056111732453149</v>
      </c>
      <c r="AL268" s="370">
        <f t="shared" si="532"/>
        <v>3.8400000000000094E-2</v>
      </c>
      <c r="AM268" s="370">
        <f t="shared" si="532"/>
        <v>-0.21103581800580828</v>
      </c>
      <c r="BA268" s="368">
        <v>45657</v>
      </c>
      <c r="BB268" s="369">
        <v>65.180000000000007</v>
      </c>
      <c r="BC268" s="369">
        <v>5881.63</v>
      </c>
      <c r="BD268" s="86"/>
      <c r="BE268" s="368">
        <v>45657</v>
      </c>
      <c r="BF268" s="370">
        <f t="shared" ref="BF268:BG268" si="533">(BB268-BF$1256)/BF$1256</f>
        <v>0.14130625109437939</v>
      </c>
      <c r="BG268" s="370">
        <f t="shared" si="533"/>
        <v>0.56811268086286282</v>
      </c>
      <c r="BT268" s="367">
        <v>45659</v>
      </c>
      <c r="BU268" s="365">
        <f t="shared" si="515"/>
        <v>3.5387000000000002E-2</v>
      </c>
      <c r="BV268" s="365">
        <v>3.5387</v>
      </c>
    </row>
    <row r="269" spans="2:74" ht="12" customHeight="1">
      <c r="B269" s="367">
        <v>45656</v>
      </c>
      <c r="C269" s="365">
        <v>64.91</v>
      </c>
      <c r="O269" s="368">
        <v>45656</v>
      </c>
      <c r="P269" s="369">
        <v>64.91</v>
      </c>
      <c r="Q269" s="369">
        <v>289.60000000000002</v>
      </c>
      <c r="R269" s="369">
        <v>133.52000000000001</v>
      </c>
      <c r="S269" s="369">
        <v>90.58</v>
      </c>
      <c r="T269" s="369">
        <v>60.09</v>
      </c>
      <c r="U269" s="369">
        <v>129.51</v>
      </c>
      <c r="V269" s="369">
        <v>16.260000000000002</v>
      </c>
      <c r="AF269" s="368">
        <v>45656</v>
      </c>
      <c r="AG269" s="370">
        <f t="shared" ref="AG269:AM269" si="534">(P269-AG$1256)/AG$1256</f>
        <v>0.13657853265627731</v>
      </c>
      <c r="AH269" s="370">
        <f t="shared" si="534"/>
        <v>0.39903381642512087</v>
      </c>
      <c r="AI269" s="370">
        <f t="shared" si="534"/>
        <v>0.30876298764948062</v>
      </c>
      <c r="AJ269" s="370">
        <f t="shared" si="534"/>
        <v>-7.4486563809134626E-2</v>
      </c>
      <c r="AK269" s="370">
        <f t="shared" si="534"/>
        <v>1.0489511443301782</v>
      </c>
      <c r="AL269" s="370">
        <f t="shared" si="534"/>
        <v>3.6079999999999925E-2</v>
      </c>
      <c r="AM269" s="370">
        <f t="shared" si="534"/>
        <v>-0.2129719264278799</v>
      </c>
      <c r="BA269" s="368">
        <v>45656</v>
      </c>
      <c r="BB269" s="369">
        <v>64.91</v>
      </c>
      <c r="BC269" s="369">
        <v>5906.94</v>
      </c>
      <c r="BD269" s="86"/>
      <c r="BE269" s="368">
        <v>45656</v>
      </c>
      <c r="BF269" s="370">
        <f t="shared" ref="BF269:BG269" si="535">(BB269-BF$1256)/BF$1256</f>
        <v>0.13657853265627731</v>
      </c>
      <c r="BG269" s="370">
        <f t="shared" si="535"/>
        <v>0.57486062861759046</v>
      </c>
      <c r="BT269" s="367">
        <v>45657</v>
      </c>
      <c r="BU269" s="365">
        <f t="shared" si="515"/>
        <v>3.5594000000000001E-2</v>
      </c>
      <c r="BV269" s="365">
        <v>3.5594000000000001</v>
      </c>
    </row>
    <row r="270" spans="2:74" ht="12" customHeight="1">
      <c r="B270" s="367">
        <v>45653</v>
      </c>
      <c r="C270" s="365">
        <v>65.540000000000006</v>
      </c>
      <c r="O270" s="368">
        <v>45653</v>
      </c>
      <c r="P270" s="369">
        <v>65.540000000000006</v>
      </c>
      <c r="Q270" s="369">
        <v>293.62</v>
      </c>
      <c r="R270" s="369">
        <v>135.22999999999999</v>
      </c>
      <c r="S270" s="369">
        <v>92.25</v>
      </c>
      <c r="T270" s="369">
        <v>60.78</v>
      </c>
      <c r="U270" s="369">
        <v>132.55000000000001</v>
      </c>
      <c r="V270" s="369">
        <v>16.5</v>
      </c>
      <c r="AF270" s="368">
        <v>45653</v>
      </c>
      <c r="AG270" s="370">
        <f t="shared" ref="AG270:AM270" si="536">(P270-AG$1256)/AG$1256</f>
        <v>0.14760987567851527</v>
      </c>
      <c r="AH270" s="370">
        <f t="shared" si="536"/>
        <v>0.41845410628019325</v>
      </c>
      <c r="AI270" s="370">
        <f t="shared" si="536"/>
        <v>0.32552440697902368</v>
      </c>
      <c r="AJ270" s="370">
        <f t="shared" si="536"/>
        <v>-5.7423112291815716E-2</v>
      </c>
      <c r="AK270" s="370">
        <f t="shared" si="536"/>
        <v>1.0724787910199405</v>
      </c>
      <c r="AL270" s="370">
        <f t="shared" si="536"/>
        <v>6.0400000000000093E-2</v>
      </c>
      <c r="AM270" s="370">
        <f t="shared" si="536"/>
        <v>-0.20135527589545016</v>
      </c>
      <c r="BA270" s="368">
        <v>45653</v>
      </c>
      <c r="BB270" s="369">
        <v>65.540000000000006</v>
      </c>
      <c r="BC270" s="369">
        <v>5970.84</v>
      </c>
      <c r="BD270" s="86"/>
      <c r="BE270" s="368">
        <v>45653</v>
      </c>
      <c r="BF270" s="370">
        <f t="shared" ref="BF270:BG270" si="537">(BB270-BF$1256)/BF$1256</f>
        <v>0.14760987567851527</v>
      </c>
      <c r="BG270" s="370">
        <f t="shared" si="537"/>
        <v>0.59189713045587977</v>
      </c>
      <c r="BT270" s="367">
        <v>45656</v>
      </c>
      <c r="BU270" s="365">
        <f t="shared" si="515"/>
        <v>3.5741999999999996E-2</v>
      </c>
      <c r="BV270" s="365">
        <v>3.5741999999999998</v>
      </c>
    </row>
    <row r="271" spans="2:74" ht="12" customHeight="1">
      <c r="B271" s="367">
        <v>45652</v>
      </c>
      <c r="C271" s="365">
        <v>65.84</v>
      </c>
      <c r="O271" s="368">
        <v>45652</v>
      </c>
      <c r="P271" s="369">
        <v>65.84</v>
      </c>
      <c r="Q271" s="369">
        <v>294.8</v>
      </c>
      <c r="R271" s="369">
        <v>136</v>
      </c>
      <c r="S271" s="369">
        <v>91.86</v>
      </c>
      <c r="T271" s="369">
        <v>61.47</v>
      </c>
      <c r="U271" s="369">
        <v>132.44</v>
      </c>
      <c r="V271" s="369">
        <v>16.579999999999998</v>
      </c>
      <c r="AF271" s="368">
        <v>45652</v>
      </c>
      <c r="AG271" s="370">
        <f t="shared" ref="AG271:AM271" si="538">(P271-AG$1256)/AG$1256</f>
        <v>0.15286289616529511</v>
      </c>
      <c r="AH271" s="370">
        <f t="shared" si="538"/>
        <v>0.42415458937198075</v>
      </c>
      <c r="AI271" s="370">
        <f t="shared" si="538"/>
        <v>0.3330719466771222</v>
      </c>
      <c r="AJ271" s="370">
        <f t="shared" si="538"/>
        <v>-6.1407990191069836E-2</v>
      </c>
      <c r="AK271" s="370">
        <f t="shared" si="538"/>
        <v>1.0960064377097027</v>
      </c>
      <c r="AL271" s="370">
        <f t="shared" si="538"/>
        <v>5.9519999999999983E-2</v>
      </c>
      <c r="AM271" s="370">
        <f t="shared" si="538"/>
        <v>-0.19748305905130698</v>
      </c>
      <c r="BA271" s="368">
        <v>45652</v>
      </c>
      <c r="BB271" s="369">
        <v>65.84</v>
      </c>
      <c r="BC271" s="369">
        <v>6037.59</v>
      </c>
      <c r="BD271" s="86"/>
      <c r="BE271" s="368">
        <v>45652</v>
      </c>
      <c r="BF271" s="370">
        <f t="shared" ref="BF271:BG271" si="539">(BB271-BF$1256)/BF$1256</f>
        <v>0.15286289616529511</v>
      </c>
      <c r="BG271" s="370">
        <f t="shared" si="539"/>
        <v>0.60969347627287207</v>
      </c>
      <c r="BT271" s="367">
        <v>45653</v>
      </c>
      <c r="BU271" s="365">
        <f t="shared" si="515"/>
        <v>3.5397999999999999E-2</v>
      </c>
      <c r="BV271" s="365">
        <v>3.5398000000000001</v>
      </c>
    </row>
    <row r="272" spans="2:74" ht="12" customHeight="1">
      <c r="B272" s="367">
        <v>45650</v>
      </c>
      <c r="C272" s="365">
        <v>65.64</v>
      </c>
      <c r="O272" s="368">
        <v>45650</v>
      </c>
      <c r="P272" s="369">
        <v>65.64</v>
      </c>
      <c r="Q272" s="369">
        <v>293.99</v>
      </c>
      <c r="R272" s="369">
        <v>135</v>
      </c>
      <c r="S272" s="369">
        <v>89.91</v>
      </c>
      <c r="T272" s="369">
        <v>62.24</v>
      </c>
      <c r="U272" s="369">
        <v>132.03</v>
      </c>
      <c r="V272" s="369">
        <v>16.63</v>
      </c>
      <c r="AF272" s="368">
        <v>45650</v>
      </c>
      <c r="AG272" s="370">
        <f t="shared" ref="AG272:AM272" si="540">(P272-AG$1256)/AG$1256</f>
        <v>0.14936088250744181</v>
      </c>
      <c r="AH272" s="370">
        <f t="shared" si="540"/>
        <v>0.42024154589371987</v>
      </c>
      <c r="AI272" s="370">
        <f t="shared" si="540"/>
        <v>0.32326994706920215</v>
      </c>
      <c r="AJ272" s="370">
        <f t="shared" si="540"/>
        <v>-8.1332379687340431E-2</v>
      </c>
      <c r="AK272" s="370">
        <f t="shared" si="540"/>
        <v>1.1222619274939307</v>
      </c>
      <c r="AL272" s="370">
        <f t="shared" si="540"/>
        <v>5.6240000000000012E-2</v>
      </c>
      <c r="AM272" s="370">
        <f t="shared" si="540"/>
        <v>-0.19506292352371737</v>
      </c>
      <c r="BA272" s="368">
        <v>45650</v>
      </c>
      <c r="BB272" s="369">
        <v>65.64</v>
      </c>
      <c r="BC272" s="369">
        <v>6040.04</v>
      </c>
      <c r="BD272" s="86"/>
      <c r="BE272" s="368">
        <v>45650</v>
      </c>
      <c r="BF272" s="370">
        <f t="shared" ref="BF272:BG272" si="541">(BB272-BF$1256)/BF$1256</f>
        <v>0.14936088250744181</v>
      </c>
      <c r="BG272" s="370">
        <f t="shared" si="541"/>
        <v>0.61034667548263422</v>
      </c>
      <c r="BT272" s="367">
        <v>45652</v>
      </c>
      <c r="BU272" s="365">
        <f t="shared" si="515"/>
        <v>3.5236999999999997E-2</v>
      </c>
      <c r="BV272" s="365">
        <v>3.5236999999999998</v>
      </c>
    </row>
    <row r="273" spans="2:74" ht="12" customHeight="1">
      <c r="B273" s="367">
        <v>45649</v>
      </c>
      <c r="C273" s="365">
        <v>66.2</v>
      </c>
      <c r="O273" s="368">
        <v>45649</v>
      </c>
      <c r="P273" s="369">
        <v>66.2</v>
      </c>
      <c r="Q273" s="369">
        <v>291.29000000000002</v>
      </c>
      <c r="R273" s="369">
        <v>133.86000000000001</v>
      </c>
      <c r="S273" s="369">
        <v>87.44</v>
      </c>
      <c r="T273" s="369">
        <v>61.58</v>
      </c>
      <c r="U273" s="369">
        <v>129.5</v>
      </c>
      <c r="V273" s="369">
        <v>16.48</v>
      </c>
      <c r="AF273" s="368">
        <v>45649</v>
      </c>
      <c r="AG273" s="370">
        <f t="shared" ref="AG273:AM273" si="542">(P273-AG$1256)/AG$1256</f>
        <v>0.159166520749431</v>
      </c>
      <c r="AH273" s="370">
        <f t="shared" si="542"/>
        <v>0.40719806763285032</v>
      </c>
      <c r="AI273" s="370">
        <f t="shared" si="542"/>
        <v>0.31209566751617346</v>
      </c>
      <c r="AJ273" s="370">
        <f t="shared" si="542"/>
        <v>-0.10656993971594979</v>
      </c>
      <c r="AK273" s="370">
        <f t="shared" si="542"/>
        <v>1.0997572219645924</v>
      </c>
      <c r="AL273" s="370">
        <f t="shared" si="542"/>
        <v>3.5999999999999997E-2</v>
      </c>
      <c r="AM273" s="370">
        <f t="shared" si="542"/>
        <v>-0.20232333010648595</v>
      </c>
      <c r="BA273" s="368">
        <v>45649</v>
      </c>
      <c r="BB273" s="369">
        <v>66.2</v>
      </c>
      <c r="BC273" s="369">
        <v>5974.07</v>
      </c>
      <c r="BD273" s="86"/>
      <c r="BE273" s="368">
        <v>45649</v>
      </c>
      <c r="BF273" s="370">
        <f t="shared" ref="BF273:BG273" si="543">(BB273-BF$1256)/BF$1256</f>
        <v>0.159166520749431</v>
      </c>
      <c r="BG273" s="370">
        <f t="shared" si="543"/>
        <v>0.59275828696507649</v>
      </c>
      <c r="BT273" s="367">
        <v>45650</v>
      </c>
      <c r="BU273" s="365">
        <f t="shared" si="515"/>
        <v>3.5344E-2</v>
      </c>
      <c r="BV273" s="365">
        <v>3.5344000000000002</v>
      </c>
    </row>
    <row r="274" spans="2:74" ht="12" customHeight="1">
      <c r="B274" s="367">
        <v>45646</v>
      </c>
      <c r="C274" s="365">
        <v>66.77</v>
      </c>
      <c r="O274" s="368">
        <v>45646</v>
      </c>
      <c r="P274" s="369">
        <v>66.77</v>
      </c>
      <c r="Q274" s="369">
        <v>292.68</v>
      </c>
      <c r="R274" s="369">
        <v>132.36000000000001</v>
      </c>
      <c r="S274" s="369">
        <v>87.97</v>
      </c>
      <c r="T274" s="369">
        <v>61.87</v>
      </c>
      <c r="U274" s="369">
        <v>128.87</v>
      </c>
      <c r="V274" s="369">
        <v>16.649999999999999</v>
      </c>
      <c r="AF274" s="368">
        <v>45646</v>
      </c>
      <c r="AG274" s="370">
        <f t="shared" ref="AG274:AM274" si="544">(P274-AG$1256)/AG$1256</f>
        <v>0.16914725967431268</v>
      </c>
      <c r="AH274" s="370">
        <f t="shared" si="544"/>
        <v>0.41391304347826091</v>
      </c>
      <c r="AI274" s="370">
        <f t="shared" si="544"/>
        <v>0.29739266810429343</v>
      </c>
      <c r="AJ274" s="370">
        <f t="shared" si="544"/>
        <v>-0.10115459282721984</v>
      </c>
      <c r="AK274" s="370">
        <f t="shared" si="544"/>
        <v>1.1096456531820289</v>
      </c>
      <c r="AL274" s="370">
        <f t="shared" si="544"/>
        <v>3.0960000000000036E-2</v>
      </c>
      <c r="AM274" s="370">
        <f t="shared" si="544"/>
        <v>-0.19409486931268158</v>
      </c>
      <c r="BA274" s="368">
        <v>45646</v>
      </c>
      <c r="BB274" s="369">
        <v>66.77</v>
      </c>
      <c r="BC274" s="369">
        <v>5930.85</v>
      </c>
      <c r="BD274" s="86"/>
      <c r="BE274" s="368">
        <v>45646</v>
      </c>
      <c r="BF274" s="370">
        <f t="shared" ref="BF274:BG274" si="545">(BB274-BF$1256)/BF$1256</f>
        <v>0.16914725967431268</v>
      </c>
      <c r="BG274" s="370">
        <f t="shared" si="545"/>
        <v>0.5812353196810256</v>
      </c>
      <c r="BT274" s="367">
        <v>45649</v>
      </c>
      <c r="BU274" s="365">
        <f t="shared" si="515"/>
        <v>3.5045E-2</v>
      </c>
      <c r="BV274" s="365">
        <v>3.5045000000000002</v>
      </c>
    </row>
    <row r="275" spans="2:74" ht="12" customHeight="1">
      <c r="B275" s="367">
        <v>45645</v>
      </c>
      <c r="C275" s="365">
        <v>65.52</v>
      </c>
      <c r="O275" s="368">
        <v>45645</v>
      </c>
      <c r="P275" s="369">
        <v>65.52</v>
      </c>
      <c r="Q275" s="369">
        <v>290.23</v>
      </c>
      <c r="R275" s="369">
        <v>130.36000000000001</v>
      </c>
      <c r="S275" s="369">
        <v>88.76</v>
      </c>
      <c r="T275" s="369">
        <v>61.74</v>
      </c>
      <c r="U275" s="369">
        <v>129.63</v>
      </c>
      <c r="V275" s="369">
        <v>16.57</v>
      </c>
      <c r="AF275" s="368">
        <v>45645</v>
      </c>
      <c r="AG275" s="370">
        <f t="shared" ref="AG275:AM275" si="546">(P275-AG$1256)/AG$1256</f>
        <v>0.14725967431272977</v>
      </c>
      <c r="AH275" s="370">
        <f t="shared" si="546"/>
        <v>0.40207729468599041</v>
      </c>
      <c r="AI275" s="370">
        <f t="shared" si="546"/>
        <v>0.27778866888845344</v>
      </c>
      <c r="AJ275" s="370">
        <f t="shared" si="546"/>
        <v>-9.3082660672320419E-2</v>
      </c>
      <c r="AK275" s="370">
        <f t="shared" si="546"/>
        <v>1.1052129081535231</v>
      </c>
      <c r="AL275" s="370">
        <f t="shared" si="546"/>
        <v>3.7039999999999962E-2</v>
      </c>
      <c r="AM275" s="370">
        <f t="shared" si="546"/>
        <v>-0.19796708615682476</v>
      </c>
      <c r="BA275" s="368">
        <v>45645</v>
      </c>
      <c r="BB275" s="369">
        <v>65.52</v>
      </c>
      <c r="BC275" s="369">
        <v>5867.08</v>
      </c>
      <c r="BD275" s="86"/>
      <c r="BE275" s="368">
        <v>45645</v>
      </c>
      <c r="BF275" s="370">
        <f t="shared" ref="BF275:BG275" si="547">(BB275-BF$1256)/BF$1256</f>
        <v>0.14725967431272977</v>
      </c>
      <c r="BG275" s="370">
        <f t="shared" si="547"/>
        <v>0.56423347739264207</v>
      </c>
      <c r="BT275" s="367">
        <v>45646</v>
      </c>
      <c r="BU275" s="365">
        <f t="shared" si="515"/>
        <v>3.4745999999999999E-2</v>
      </c>
      <c r="BV275" s="365">
        <v>3.4746000000000001</v>
      </c>
    </row>
    <row r="276" spans="2:74" ht="12" customHeight="1">
      <c r="B276" s="367">
        <v>45644</v>
      </c>
      <c r="C276" s="365">
        <v>65.95</v>
      </c>
      <c r="O276" s="368">
        <v>45644</v>
      </c>
      <c r="P276" s="369">
        <v>65.95</v>
      </c>
      <c r="Q276" s="369">
        <v>290.88</v>
      </c>
      <c r="R276" s="369">
        <v>131.46</v>
      </c>
      <c r="S276" s="369">
        <v>89.9</v>
      </c>
      <c r="T276" s="369">
        <v>61.34</v>
      </c>
      <c r="U276" s="369">
        <v>125.9</v>
      </c>
      <c r="V276" s="369">
        <v>16.68</v>
      </c>
      <c r="AF276" s="368">
        <v>45644</v>
      </c>
      <c r="AG276" s="370">
        <f t="shared" ref="AG276:AM276" si="548">(P276-AG$1256)/AG$1256</f>
        <v>0.1547890036771144</v>
      </c>
      <c r="AH276" s="370">
        <f t="shared" si="548"/>
        <v>0.40521739130434781</v>
      </c>
      <c r="AI276" s="370">
        <f t="shared" si="548"/>
        <v>0.2885708684571654</v>
      </c>
      <c r="AJ276" s="370">
        <f t="shared" si="548"/>
        <v>-8.1434556043731468E-2</v>
      </c>
      <c r="AK276" s="370">
        <f t="shared" si="548"/>
        <v>1.091573692681197</v>
      </c>
      <c r="AL276" s="370">
        <f t="shared" si="548"/>
        <v>7.2000000000000458E-3</v>
      </c>
      <c r="AM276" s="370">
        <f t="shared" si="548"/>
        <v>-0.1926427879961278</v>
      </c>
      <c r="BA276" s="368">
        <v>45644</v>
      </c>
      <c r="BB276" s="369">
        <v>65.95</v>
      </c>
      <c r="BC276" s="369">
        <v>5872.16</v>
      </c>
      <c r="BD276" s="86"/>
      <c r="BE276" s="368">
        <v>45644</v>
      </c>
      <c r="BF276" s="370">
        <f t="shared" ref="BF276:BG276" si="549">(BB276-BF$1256)/BF$1256</f>
        <v>0.1547890036771144</v>
      </c>
      <c r="BG276" s="370">
        <f t="shared" si="549"/>
        <v>0.56558786595818988</v>
      </c>
      <c r="BT276" s="367">
        <v>45645</v>
      </c>
      <c r="BU276" s="365">
        <f t="shared" si="515"/>
        <v>3.5409000000000003E-2</v>
      </c>
      <c r="BV276" s="365">
        <v>3.5409000000000002</v>
      </c>
    </row>
    <row r="277" spans="2:74" ht="12" customHeight="1">
      <c r="B277" s="367">
        <v>45643</v>
      </c>
      <c r="C277" s="365">
        <v>67.48</v>
      </c>
      <c r="O277" s="368">
        <v>45643</v>
      </c>
      <c r="P277" s="369">
        <v>67.48</v>
      </c>
      <c r="Q277" s="369">
        <v>296.08</v>
      </c>
      <c r="R277" s="369">
        <v>134.72999999999999</v>
      </c>
      <c r="S277" s="369">
        <v>92.09</v>
      </c>
      <c r="T277" s="369">
        <v>64.290000000000006</v>
      </c>
      <c r="U277" s="369">
        <v>129.19</v>
      </c>
      <c r="V277" s="369">
        <v>17.059999999999999</v>
      </c>
      <c r="AF277" s="368">
        <v>45643</v>
      </c>
      <c r="AG277" s="370">
        <f t="shared" ref="AG277:AM277" si="550">(P277-AG$1256)/AG$1256</f>
        <v>0.1815794081596919</v>
      </c>
      <c r="AH277" s="370">
        <f t="shared" si="550"/>
        <v>0.43033816425120763</v>
      </c>
      <c r="AI277" s="370">
        <f t="shared" si="550"/>
        <v>0.32062340717506366</v>
      </c>
      <c r="AJ277" s="370">
        <f t="shared" si="550"/>
        <v>-5.9057933994073782E-2</v>
      </c>
      <c r="AK277" s="370">
        <f t="shared" si="550"/>
        <v>1.1921629067896014</v>
      </c>
      <c r="AL277" s="370">
        <f t="shared" si="550"/>
        <v>3.351999999999998E-2</v>
      </c>
      <c r="AM277" s="370">
        <f t="shared" si="550"/>
        <v>-0.17424975798644732</v>
      </c>
      <c r="BA277" s="368">
        <v>45643</v>
      </c>
      <c r="BB277" s="369">
        <v>67.48</v>
      </c>
      <c r="BC277" s="369">
        <v>6050.61</v>
      </c>
      <c r="BD277" s="86"/>
      <c r="BE277" s="368">
        <v>45643</v>
      </c>
      <c r="BF277" s="370">
        <f t="shared" ref="BF277:BG277" si="551">(BB277-BF$1256)/BF$1256</f>
        <v>0.1815794081596919</v>
      </c>
      <c r="BG277" s="370">
        <f t="shared" si="551"/>
        <v>0.61316476350189419</v>
      </c>
      <c r="BT277" s="367">
        <v>45644</v>
      </c>
      <c r="BU277" s="365">
        <f t="shared" si="515"/>
        <v>3.5178000000000001E-2</v>
      </c>
      <c r="BV277" s="365">
        <v>3.5177999999999998</v>
      </c>
    </row>
    <row r="278" spans="2:74" ht="12" customHeight="1">
      <c r="B278" s="367">
        <v>45642</v>
      </c>
      <c r="C278" s="365">
        <v>67.52</v>
      </c>
      <c r="O278" s="368">
        <v>45642</v>
      </c>
      <c r="P278" s="369">
        <v>67.52</v>
      </c>
      <c r="Q278" s="369">
        <v>297.70999999999998</v>
      </c>
      <c r="R278" s="369">
        <v>135.05000000000001</v>
      </c>
      <c r="S278" s="369">
        <v>93.12</v>
      </c>
      <c r="T278" s="369">
        <v>64.8</v>
      </c>
      <c r="U278" s="369">
        <v>131.59</v>
      </c>
      <c r="V278" s="369">
        <v>16.89</v>
      </c>
      <c r="AF278" s="368">
        <v>45642</v>
      </c>
      <c r="AG278" s="370">
        <f t="shared" ref="AG278:AM278" si="552">(P278-AG$1256)/AG$1256</f>
        <v>0.18227981089126241</v>
      </c>
      <c r="AH278" s="370">
        <f t="shared" si="552"/>
        <v>0.43821256038647333</v>
      </c>
      <c r="AI278" s="370">
        <f t="shared" si="552"/>
        <v>0.32376004704959827</v>
      </c>
      <c r="AJ278" s="370">
        <f t="shared" si="552"/>
        <v>-4.8533769285787266E-2</v>
      </c>
      <c r="AK278" s="370">
        <f t="shared" si="552"/>
        <v>1.2095529065168169</v>
      </c>
      <c r="AL278" s="370">
        <f t="shared" si="552"/>
        <v>5.2720000000000031E-2</v>
      </c>
      <c r="AM278" s="370">
        <f t="shared" si="552"/>
        <v>-0.18247821878025167</v>
      </c>
      <c r="BA278" s="368">
        <v>45642</v>
      </c>
      <c r="BB278" s="369">
        <v>67.52</v>
      </c>
      <c r="BC278" s="369">
        <v>6074.08</v>
      </c>
      <c r="BD278" s="86"/>
      <c r="BE278" s="368">
        <v>45642</v>
      </c>
      <c r="BF278" s="370">
        <f t="shared" ref="BF278:BG278" si="553">(BB278-BF$1256)/BF$1256</f>
        <v>0.18227981089126241</v>
      </c>
      <c r="BG278" s="370">
        <f t="shared" si="553"/>
        <v>0.61942214531949435</v>
      </c>
      <c r="BT278" s="367">
        <v>45643</v>
      </c>
      <c r="BU278" s="365">
        <f t="shared" si="515"/>
        <v>3.4381000000000002E-2</v>
      </c>
      <c r="BV278" s="365">
        <v>3.4380999999999999</v>
      </c>
    </row>
    <row r="279" spans="2:74" ht="12" customHeight="1">
      <c r="B279" s="367">
        <v>45639</v>
      </c>
      <c r="C279" s="365">
        <v>68.28</v>
      </c>
      <c r="O279" s="368">
        <v>45639</v>
      </c>
      <c r="P279" s="369">
        <v>68.28</v>
      </c>
      <c r="Q279" s="369">
        <v>296.60000000000002</v>
      </c>
      <c r="R279" s="369">
        <v>137</v>
      </c>
      <c r="S279" s="369">
        <v>97.42</v>
      </c>
      <c r="T279" s="369">
        <v>64.59</v>
      </c>
      <c r="U279" s="369">
        <v>131.59</v>
      </c>
      <c r="V279" s="369">
        <v>17.11</v>
      </c>
      <c r="AF279" s="368">
        <v>45639</v>
      </c>
      <c r="AG279" s="370">
        <f t="shared" ref="AG279:AM279" si="554">(P279-AG$1256)/AG$1256</f>
        <v>0.19558746279110492</v>
      </c>
      <c r="AH279" s="370">
        <f t="shared" si="554"/>
        <v>0.43285024154589385</v>
      </c>
      <c r="AI279" s="370">
        <f t="shared" si="554"/>
        <v>0.3428739462850422</v>
      </c>
      <c r="AJ279" s="370">
        <f t="shared" si="554"/>
        <v>-4.597936037600928E-3</v>
      </c>
      <c r="AK279" s="370">
        <f t="shared" si="554"/>
        <v>1.2023923183938459</v>
      </c>
      <c r="AL279" s="370">
        <f t="shared" si="554"/>
        <v>5.2720000000000031E-2</v>
      </c>
      <c r="AM279" s="370">
        <f t="shared" si="554"/>
        <v>-0.17182962245885772</v>
      </c>
      <c r="BA279" s="368">
        <v>45639</v>
      </c>
      <c r="BB279" s="369">
        <v>68.28</v>
      </c>
      <c r="BC279" s="369">
        <v>6051.09</v>
      </c>
      <c r="BD279" s="86"/>
      <c r="BE279" s="368">
        <v>45639</v>
      </c>
      <c r="BF279" s="370">
        <f t="shared" ref="BF279:BG279" si="555">(BB279-BF$1256)/BF$1256</f>
        <v>0.19558746279110492</v>
      </c>
      <c r="BG279" s="370">
        <f t="shared" si="555"/>
        <v>0.6132927372246233</v>
      </c>
      <c r="BT279" s="367">
        <v>45642</v>
      </c>
      <c r="BU279" s="365">
        <f t="shared" si="515"/>
        <v>3.4360000000000002E-2</v>
      </c>
      <c r="BV279" s="365">
        <v>3.4359999999999999</v>
      </c>
    </row>
    <row r="280" spans="2:74" ht="12" customHeight="1">
      <c r="B280" s="367">
        <v>45638</v>
      </c>
      <c r="C280" s="365">
        <v>69.209999999999994</v>
      </c>
      <c r="O280" s="368">
        <v>45638</v>
      </c>
      <c r="P280" s="369">
        <v>69.209999999999994</v>
      </c>
      <c r="Q280" s="369">
        <v>296.63</v>
      </c>
      <c r="R280" s="369">
        <v>138.63999999999999</v>
      </c>
      <c r="S280" s="369">
        <v>97.82</v>
      </c>
      <c r="T280" s="369">
        <v>66.16</v>
      </c>
      <c r="U280" s="369">
        <v>134.84</v>
      </c>
      <c r="V280" s="369">
        <v>17.29</v>
      </c>
      <c r="AF280" s="368">
        <v>45638</v>
      </c>
      <c r="AG280" s="370">
        <f t="shared" ref="AG280:AM280" si="556">(P280-AG$1256)/AG$1256</f>
        <v>0.21187182630012247</v>
      </c>
      <c r="AH280" s="370">
        <f t="shared" si="556"/>
        <v>0.4329951690821256</v>
      </c>
      <c r="AI280" s="370">
        <f t="shared" si="556"/>
        <v>0.35894922564203091</v>
      </c>
      <c r="AJ280" s="370">
        <f t="shared" si="556"/>
        <v>-5.1088178195577165E-4</v>
      </c>
      <c r="AK280" s="370">
        <f t="shared" si="556"/>
        <v>1.2559262391227253</v>
      </c>
      <c r="AL280" s="370">
        <f t="shared" si="556"/>
        <v>7.8720000000000026E-2</v>
      </c>
      <c r="AM280" s="370">
        <f t="shared" si="556"/>
        <v>-0.16311713455953539</v>
      </c>
      <c r="BA280" s="368">
        <v>45638</v>
      </c>
      <c r="BB280" s="369">
        <v>69.209999999999994</v>
      </c>
      <c r="BC280" s="369">
        <v>6051.25</v>
      </c>
      <c r="BD280" s="86"/>
      <c r="BE280" s="368">
        <v>45638</v>
      </c>
      <c r="BF280" s="370">
        <f t="shared" ref="BF280:BG280" si="557">(BB280-BF$1256)/BF$1256</f>
        <v>0.21187182630012247</v>
      </c>
      <c r="BG280" s="370">
        <f t="shared" si="557"/>
        <v>0.61333539513219948</v>
      </c>
      <c r="BT280" s="367">
        <v>45639</v>
      </c>
      <c r="BU280" s="365">
        <f t="shared" si="515"/>
        <v>3.3978000000000001E-2</v>
      </c>
      <c r="BV280" s="365">
        <v>3.3978000000000002</v>
      </c>
    </row>
    <row r="281" spans="2:74" ht="12" customHeight="1">
      <c r="B281" s="367">
        <v>45637</v>
      </c>
      <c r="C281" s="365">
        <v>69.8</v>
      </c>
      <c r="O281" s="368">
        <v>45637</v>
      </c>
      <c r="P281" s="369">
        <v>69.8</v>
      </c>
      <c r="Q281" s="369">
        <v>296.10000000000002</v>
      </c>
      <c r="R281" s="369">
        <v>138.54</v>
      </c>
      <c r="S281" s="369">
        <v>98.42</v>
      </c>
      <c r="T281" s="369">
        <v>65.569999999999993</v>
      </c>
      <c r="U281" s="369">
        <v>138.16999999999999</v>
      </c>
      <c r="V281" s="369">
        <v>17.399999999999999</v>
      </c>
      <c r="AF281" s="368">
        <v>45637</v>
      </c>
      <c r="AG281" s="370">
        <f t="shared" ref="AG281:AM281" si="558">(P281-AG$1256)/AG$1256</f>
        <v>0.22220276659078966</v>
      </c>
      <c r="AH281" s="370">
        <f t="shared" si="558"/>
        <v>0.43043478260869578</v>
      </c>
      <c r="AI281" s="370">
        <f t="shared" si="558"/>
        <v>0.35796902568123895</v>
      </c>
      <c r="AJ281" s="370">
        <f t="shared" si="558"/>
        <v>5.6196996015121809E-3</v>
      </c>
      <c r="AK281" s="370">
        <f t="shared" si="558"/>
        <v>1.2358083963010442</v>
      </c>
      <c r="AL281" s="370">
        <f t="shared" si="558"/>
        <v>0.1053599999999999</v>
      </c>
      <c r="AM281" s="370">
        <f t="shared" si="558"/>
        <v>-0.1577928363988384</v>
      </c>
      <c r="BA281" s="368">
        <v>45637</v>
      </c>
      <c r="BB281" s="369">
        <v>69.8</v>
      </c>
      <c r="BC281" s="369">
        <v>6084.19</v>
      </c>
      <c r="BD281" s="86"/>
      <c r="BE281" s="368">
        <v>45637</v>
      </c>
      <c r="BF281" s="370">
        <f t="shared" ref="BF281:BG281" si="559">(BB281-BF$1256)/BF$1256</f>
        <v>0.22220276659078966</v>
      </c>
      <c r="BG281" s="370">
        <f t="shared" si="559"/>
        <v>0.62211759185447246</v>
      </c>
      <c r="BT281" s="367">
        <v>45638</v>
      </c>
      <c r="BU281" s="365">
        <f t="shared" si="515"/>
        <v>3.3521000000000002E-2</v>
      </c>
      <c r="BV281" s="365">
        <v>3.3521000000000001</v>
      </c>
    </row>
    <row r="282" spans="2:74" ht="12" customHeight="1">
      <c r="B282" s="367">
        <v>45636</v>
      </c>
      <c r="C282" s="365">
        <v>70</v>
      </c>
      <c r="O282" s="368">
        <v>45636</v>
      </c>
      <c r="P282" s="369">
        <v>70</v>
      </c>
      <c r="Q282" s="369">
        <v>300.70999999999998</v>
      </c>
      <c r="R282" s="369">
        <v>138.22</v>
      </c>
      <c r="S282" s="369">
        <v>98.16</v>
      </c>
      <c r="T282" s="369">
        <v>64.83</v>
      </c>
      <c r="U282" s="369">
        <v>133.28</v>
      </c>
      <c r="V282" s="369">
        <v>17.48</v>
      </c>
      <c r="AF282" s="368">
        <v>45636</v>
      </c>
      <c r="AG282" s="370">
        <f t="shared" ref="AG282:AM282" si="560">(P282-AG$1256)/AG$1256</f>
        <v>0.22570478024864299</v>
      </c>
      <c r="AH282" s="370">
        <f t="shared" si="560"/>
        <v>0.45270531400966174</v>
      </c>
      <c r="AI282" s="370">
        <f t="shared" si="560"/>
        <v>0.35483238580670462</v>
      </c>
      <c r="AJ282" s="370">
        <f t="shared" si="560"/>
        <v>2.9631143353427204E-3</v>
      </c>
      <c r="AK282" s="370">
        <f t="shared" si="560"/>
        <v>1.2105758476772412</v>
      </c>
      <c r="AL282" s="370">
        <f t="shared" si="560"/>
        <v>6.6240000000000007E-2</v>
      </c>
      <c r="AM282" s="370">
        <f t="shared" si="560"/>
        <v>-0.15392061955469505</v>
      </c>
      <c r="BA282" s="368">
        <v>45636</v>
      </c>
      <c r="BB282" s="369">
        <v>70</v>
      </c>
      <c r="BC282" s="369">
        <v>6034.91</v>
      </c>
      <c r="BD282" s="86"/>
      <c r="BE282" s="368">
        <v>45636</v>
      </c>
      <c r="BF282" s="370">
        <f t="shared" ref="BF282:BG282" si="561">(BB282-BF$1256)/BF$1256</f>
        <v>0.22570478024864299</v>
      </c>
      <c r="BG282" s="370">
        <f t="shared" si="561"/>
        <v>0.60897895632096877</v>
      </c>
      <c r="BT282" s="367">
        <v>45637</v>
      </c>
      <c r="BU282" s="365">
        <f t="shared" si="515"/>
        <v>3.3237999999999997E-2</v>
      </c>
      <c r="BV282" s="365">
        <v>3.3237999999999999</v>
      </c>
    </row>
    <row r="283" spans="2:74" ht="12" customHeight="1">
      <c r="B283" s="367">
        <v>45635</v>
      </c>
      <c r="C283" s="365">
        <v>70.05</v>
      </c>
      <c r="O283" s="368">
        <v>45635</v>
      </c>
      <c r="P283" s="369">
        <v>70.05</v>
      </c>
      <c r="Q283" s="369">
        <v>301.37</v>
      </c>
      <c r="R283" s="369">
        <v>139.08000000000001</v>
      </c>
      <c r="S283" s="369">
        <v>99.31</v>
      </c>
      <c r="T283" s="369">
        <v>64.58</v>
      </c>
      <c r="U283" s="369">
        <v>133.65</v>
      </c>
      <c r="V283" s="369">
        <v>17.57</v>
      </c>
      <c r="AF283" s="368">
        <v>45635</v>
      </c>
      <c r="AG283" s="370">
        <f t="shared" ref="AG283:AM283" si="562">(P283-AG$1256)/AG$1256</f>
        <v>0.22658028366310626</v>
      </c>
      <c r="AH283" s="370">
        <f t="shared" si="562"/>
        <v>0.4558937198067633</v>
      </c>
      <c r="AI283" s="370">
        <f t="shared" si="562"/>
        <v>0.36326210546951598</v>
      </c>
      <c r="AJ283" s="370">
        <f t="shared" si="562"/>
        <v>1.4713395320322854E-2</v>
      </c>
      <c r="AK283" s="370">
        <f t="shared" si="562"/>
        <v>1.2020513380070375</v>
      </c>
      <c r="AL283" s="370">
        <f t="shared" si="562"/>
        <v>6.9200000000000039E-2</v>
      </c>
      <c r="AM283" s="370">
        <f t="shared" si="562"/>
        <v>-0.14956437560503388</v>
      </c>
      <c r="BA283" s="368">
        <v>45635</v>
      </c>
      <c r="BB283" s="369">
        <v>70.05</v>
      </c>
      <c r="BC283" s="369">
        <v>6052.85</v>
      </c>
      <c r="BD283" s="86"/>
      <c r="BE283" s="368">
        <v>45635</v>
      </c>
      <c r="BF283" s="370">
        <f t="shared" ref="BF283:BG283" si="563">(BB283-BF$1256)/BF$1256</f>
        <v>0.22658028366310626</v>
      </c>
      <c r="BG283" s="370">
        <f t="shared" si="563"/>
        <v>0.61376197420796275</v>
      </c>
      <c r="BT283" s="367">
        <v>45636</v>
      </c>
      <c r="BU283" s="365">
        <f t="shared" si="515"/>
        <v>3.3142999999999999E-2</v>
      </c>
      <c r="BV283" s="365">
        <v>3.3142999999999998</v>
      </c>
    </row>
    <row r="284" spans="2:74" ht="12" customHeight="1">
      <c r="B284" s="367">
        <v>45632</v>
      </c>
      <c r="C284" s="365">
        <v>68.989999999999995</v>
      </c>
      <c r="O284" s="368">
        <v>45632</v>
      </c>
      <c r="P284" s="369">
        <v>68.989999999999995</v>
      </c>
      <c r="Q284" s="369">
        <v>298.98</v>
      </c>
      <c r="R284" s="369">
        <v>137.63</v>
      </c>
      <c r="S284" s="369">
        <v>100.11</v>
      </c>
      <c r="T284" s="369">
        <v>65.400000000000006</v>
      </c>
      <c r="U284" s="369">
        <v>138.76</v>
      </c>
      <c r="V284" s="369">
        <v>17.48</v>
      </c>
      <c r="AF284" s="368">
        <v>45632</v>
      </c>
      <c r="AG284" s="370">
        <f t="shared" ref="AG284:AM284" si="564">(P284-AG$1256)/AG$1256</f>
        <v>0.20801961127648391</v>
      </c>
      <c r="AH284" s="370">
        <f t="shared" si="564"/>
        <v>0.44434782608695661</v>
      </c>
      <c r="AI284" s="370">
        <f t="shared" si="564"/>
        <v>0.34904920603803175</v>
      </c>
      <c r="AJ284" s="370">
        <f t="shared" si="564"/>
        <v>2.2887503831613313E-2</v>
      </c>
      <c r="AK284" s="370">
        <f t="shared" si="564"/>
        <v>1.2300117297253061</v>
      </c>
      <c r="AL284" s="370">
        <f t="shared" si="564"/>
        <v>0.11007999999999993</v>
      </c>
      <c r="AM284" s="370">
        <f t="shared" si="564"/>
        <v>-0.15392061955469505</v>
      </c>
      <c r="BA284" s="368">
        <v>45632</v>
      </c>
      <c r="BB284" s="369">
        <v>68.989999999999995</v>
      </c>
      <c r="BC284" s="369">
        <v>6090.27</v>
      </c>
      <c r="BD284" s="86"/>
      <c r="BE284" s="368">
        <v>45632</v>
      </c>
      <c r="BF284" s="370">
        <f t="shared" ref="BF284:BG284" si="565">(BB284-BF$1256)/BF$1256</f>
        <v>0.20801961127648391</v>
      </c>
      <c r="BG284" s="370">
        <f t="shared" si="565"/>
        <v>0.6237385923423725</v>
      </c>
      <c r="BT284" s="367">
        <v>45635</v>
      </c>
      <c r="BU284" s="365">
        <f t="shared" si="515"/>
        <v>3.3119000000000003E-2</v>
      </c>
      <c r="BV284" s="365">
        <v>3.3119000000000001</v>
      </c>
    </row>
    <row r="285" spans="2:74" ht="12" customHeight="1">
      <c r="B285" s="367">
        <v>45631</v>
      </c>
      <c r="C285" s="365">
        <v>69.739999999999995</v>
      </c>
      <c r="O285" s="368">
        <v>45631</v>
      </c>
      <c r="P285" s="369">
        <v>69.739999999999995</v>
      </c>
      <c r="Q285" s="369">
        <v>299.47000000000003</v>
      </c>
      <c r="R285" s="369">
        <v>138.13</v>
      </c>
      <c r="S285" s="369">
        <v>99.23</v>
      </c>
      <c r="T285" s="369">
        <v>65.22</v>
      </c>
      <c r="U285" s="369">
        <v>137.63999999999999</v>
      </c>
      <c r="V285" s="369">
        <v>17.690000000000001</v>
      </c>
      <c r="AF285" s="368">
        <v>45631</v>
      </c>
      <c r="AG285" s="370">
        <f t="shared" ref="AG285:AM285" si="566">(P285-AG$1256)/AG$1256</f>
        <v>0.22115216249343364</v>
      </c>
      <c r="AH285" s="370">
        <f t="shared" si="566"/>
        <v>0.44671497584541076</v>
      </c>
      <c r="AI285" s="370">
        <f t="shared" si="566"/>
        <v>0.35395020584199177</v>
      </c>
      <c r="AJ285" s="370">
        <f t="shared" si="566"/>
        <v>1.3895984469193823E-2</v>
      </c>
      <c r="AK285" s="370">
        <f t="shared" si="566"/>
        <v>1.2238740827627592</v>
      </c>
      <c r="AL285" s="370">
        <f t="shared" si="566"/>
        <v>0.10111999999999989</v>
      </c>
      <c r="AM285" s="370">
        <f t="shared" si="566"/>
        <v>-0.14375605033881891</v>
      </c>
      <c r="BA285" s="368">
        <v>45631</v>
      </c>
      <c r="BB285" s="369">
        <v>69.739999999999995</v>
      </c>
      <c r="BC285" s="369">
        <v>6075.11</v>
      </c>
      <c r="BD285" s="86"/>
      <c r="BE285" s="368">
        <v>45631</v>
      </c>
      <c r="BF285" s="370">
        <f t="shared" ref="BF285:BG285" si="567">(BB285-BF$1256)/BF$1256</f>
        <v>0.22115216249343364</v>
      </c>
      <c r="BG285" s="370">
        <f t="shared" si="567"/>
        <v>0.61969675559951687</v>
      </c>
      <c r="BT285" s="367">
        <v>45632</v>
      </c>
      <c r="BU285" s="365">
        <f t="shared" si="515"/>
        <v>3.3627999999999998E-2</v>
      </c>
      <c r="BV285" s="365">
        <v>3.3628</v>
      </c>
    </row>
    <row r="286" spans="2:74" ht="12" customHeight="1">
      <c r="B286" s="367">
        <v>45630</v>
      </c>
      <c r="C286" s="365">
        <v>71.11</v>
      </c>
      <c r="O286" s="368">
        <v>45630</v>
      </c>
      <c r="P286" s="369">
        <v>71.11</v>
      </c>
      <c r="Q286" s="369">
        <v>295.08999999999997</v>
      </c>
      <c r="R286" s="369">
        <v>138.16</v>
      </c>
      <c r="S286" s="369">
        <v>100.7</v>
      </c>
      <c r="T286" s="369">
        <v>63.89</v>
      </c>
      <c r="U286" s="369">
        <v>133.43</v>
      </c>
      <c r="V286" s="369">
        <v>17.97</v>
      </c>
      <c r="AF286" s="368">
        <v>45630</v>
      </c>
      <c r="AG286" s="370">
        <f t="shared" ref="AG286:AM286" si="568">(P286-AG$1256)/AG$1256</f>
        <v>0.2451409560497286</v>
      </c>
      <c r="AH286" s="370">
        <f t="shared" si="568"/>
        <v>0.42555555555555541</v>
      </c>
      <c r="AI286" s="370">
        <f t="shared" si="568"/>
        <v>0.35424426583022939</v>
      </c>
      <c r="AJ286" s="370">
        <f t="shared" si="568"/>
        <v>2.8915908858690081E-2</v>
      </c>
      <c r="AK286" s="370">
        <f t="shared" si="568"/>
        <v>1.1785236913172752</v>
      </c>
      <c r="AL286" s="370">
        <f t="shared" si="568"/>
        <v>6.7440000000000055E-2</v>
      </c>
      <c r="AM286" s="370">
        <f t="shared" si="568"/>
        <v>-0.13020329138431758</v>
      </c>
      <c r="BA286" s="368">
        <v>45630</v>
      </c>
      <c r="BB286" s="369">
        <v>71.11</v>
      </c>
      <c r="BC286" s="369">
        <v>6086.49</v>
      </c>
      <c r="BD286" s="86"/>
      <c r="BE286" s="368">
        <v>45630</v>
      </c>
      <c r="BF286" s="370">
        <f t="shared" ref="BF286:BG286" si="569">(BB286-BF$1256)/BF$1256</f>
        <v>0.2451409560497286</v>
      </c>
      <c r="BG286" s="370">
        <f t="shared" si="569"/>
        <v>0.62273079927588193</v>
      </c>
      <c r="BT286" s="367">
        <v>45631</v>
      </c>
      <c r="BU286" s="365">
        <f t="shared" si="515"/>
        <v>3.3265999999999997E-2</v>
      </c>
      <c r="BV286" s="365">
        <v>3.3266</v>
      </c>
    </row>
    <row r="287" spans="2:74" ht="12" customHeight="1">
      <c r="B287" s="367">
        <v>45629</v>
      </c>
      <c r="C287" s="365">
        <v>70.819999999999993</v>
      </c>
      <c r="O287" s="368">
        <v>45629</v>
      </c>
      <c r="P287" s="369">
        <v>70.819999999999993</v>
      </c>
      <c r="Q287" s="369">
        <v>294.5</v>
      </c>
      <c r="R287" s="369">
        <v>137.72</v>
      </c>
      <c r="S287" s="369">
        <v>101.57</v>
      </c>
      <c r="T287" s="369">
        <v>60.94</v>
      </c>
      <c r="U287" s="369">
        <v>132.34</v>
      </c>
      <c r="V287" s="369">
        <v>17.850000000000001</v>
      </c>
      <c r="AF287" s="368">
        <v>45629</v>
      </c>
      <c r="AG287" s="370">
        <f t="shared" ref="AG287:AM287" si="570">(P287-AG$1256)/AG$1256</f>
        <v>0.24006303624584124</v>
      </c>
      <c r="AH287" s="370">
        <f t="shared" si="570"/>
        <v>0.42270531400966183</v>
      </c>
      <c r="AI287" s="370">
        <f t="shared" si="570"/>
        <v>0.34993138600274459</v>
      </c>
      <c r="AJ287" s="370">
        <f t="shared" si="570"/>
        <v>3.7805251864718385E-2</v>
      </c>
      <c r="AK287" s="370">
        <f t="shared" si="570"/>
        <v>1.0779344772088708</v>
      </c>
      <c r="AL287" s="370">
        <f t="shared" si="570"/>
        <v>5.8720000000000029E-2</v>
      </c>
      <c r="AM287" s="370">
        <f t="shared" si="570"/>
        <v>-0.13601161665053238</v>
      </c>
      <c r="BA287" s="368">
        <v>45629</v>
      </c>
      <c r="BB287" s="369">
        <v>70.819999999999993</v>
      </c>
      <c r="BC287" s="369">
        <v>6049.88</v>
      </c>
      <c r="BD287" s="86"/>
      <c r="BE287" s="368">
        <v>45629</v>
      </c>
      <c r="BF287" s="370">
        <f t="shared" ref="BF287:BG287" si="571">(BB287-BF$1256)/BF$1256</f>
        <v>0.24006303624584124</v>
      </c>
      <c r="BG287" s="370">
        <f t="shared" si="571"/>
        <v>0.61297013679857737</v>
      </c>
      <c r="BT287" s="367">
        <v>45630</v>
      </c>
      <c r="BU287" s="365">
        <f t="shared" si="515"/>
        <v>3.2626000000000002E-2</v>
      </c>
      <c r="BV287" s="365">
        <v>3.2625999999999999</v>
      </c>
    </row>
    <row r="288" spans="2:74" ht="12" customHeight="1">
      <c r="B288" s="367">
        <v>45628</v>
      </c>
      <c r="C288" s="365">
        <v>69.72</v>
      </c>
      <c r="O288" s="368">
        <v>45628</v>
      </c>
      <c r="P288" s="369">
        <v>69.72</v>
      </c>
      <c r="Q288" s="369">
        <v>292.44</v>
      </c>
      <c r="R288" s="369">
        <v>139.03</v>
      </c>
      <c r="S288" s="369">
        <v>101.51</v>
      </c>
      <c r="T288" s="369">
        <v>60.54</v>
      </c>
      <c r="U288" s="369">
        <v>133.49</v>
      </c>
      <c r="V288" s="369">
        <v>18.059999999999999</v>
      </c>
      <c r="AF288" s="368">
        <v>45628</v>
      </c>
      <c r="AG288" s="370">
        <f t="shared" ref="AG288:AM288" si="572">(P288-AG$1256)/AG$1256</f>
        <v>0.22080196112764838</v>
      </c>
      <c r="AH288" s="370">
        <f t="shared" si="572"/>
        <v>0.4127536231884058</v>
      </c>
      <c r="AI288" s="370">
        <f t="shared" si="572"/>
        <v>0.36277200548911986</v>
      </c>
      <c r="AJ288" s="370">
        <f t="shared" si="572"/>
        <v>3.7192193726371725E-2</v>
      </c>
      <c r="AK288" s="370">
        <f t="shared" si="572"/>
        <v>1.0642952617365449</v>
      </c>
      <c r="AL288" s="370">
        <f t="shared" si="572"/>
        <v>6.7920000000000078E-2</v>
      </c>
      <c r="AM288" s="370">
        <f t="shared" si="572"/>
        <v>-0.12584704743465641</v>
      </c>
      <c r="BA288" s="368">
        <v>45628</v>
      </c>
      <c r="BB288" s="369">
        <v>69.72</v>
      </c>
      <c r="BC288" s="369">
        <v>6047.15</v>
      </c>
      <c r="BD288" s="86"/>
      <c r="BE288" s="368">
        <v>45628</v>
      </c>
      <c r="BF288" s="370">
        <f t="shared" ref="BF288:BG288" si="573">(BB288-BF$1256)/BF$1256</f>
        <v>0.22080196112764838</v>
      </c>
      <c r="BG288" s="370">
        <f t="shared" si="573"/>
        <v>0.61224228625055643</v>
      </c>
      <c r="BT288" s="367">
        <v>45629</v>
      </c>
      <c r="BU288" s="365">
        <f t="shared" si="515"/>
        <v>3.2759000000000003E-2</v>
      </c>
      <c r="BV288" s="365">
        <v>3.2759</v>
      </c>
    </row>
    <row r="289" spans="2:74" ht="12" customHeight="1">
      <c r="B289" s="367">
        <v>45625</v>
      </c>
      <c r="C289" s="365">
        <v>69.61</v>
      </c>
      <c r="O289" s="368">
        <v>45625</v>
      </c>
      <c r="P289" s="369">
        <v>69.61</v>
      </c>
      <c r="Q289" s="369">
        <v>296.01</v>
      </c>
      <c r="R289" s="369">
        <v>138.94</v>
      </c>
      <c r="S289" s="369">
        <v>102.46</v>
      </c>
      <c r="T289" s="369">
        <v>61.52</v>
      </c>
      <c r="U289" s="369">
        <v>133.72999999999999</v>
      </c>
      <c r="V289" s="369">
        <v>18.36</v>
      </c>
      <c r="AF289" s="368">
        <v>45625</v>
      </c>
      <c r="AG289" s="370">
        <f t="shared" ref="AG289:AM289" si="574">(P289-AG$1256)/AG$1256</f>
        <v>0.21887585361582909</v>
      </c>
      <c r="AH289" s="370">
        <f t="shared" si="574"/>
        <v>0.42999999999999994</v>
      </c>
      <c r="AI289" s="370">
        <f t="shared" si="574"/>
        <v>0.36188982552440702</v>
      </c>
      <c r="AJ289" s="370">
        <f t="shared" si="574"/>
        <v>4.6898947583529062E-2</v>
      </c>
      <c r="AK289" s="370">
        <f t="shared" si="574"/>
        <v>1.0977113396437439</v>
      </c>
      <c r="AL289" s="370">
        <f t="shared" si="574"/>
        <v>6.9839999999999916E-2</v>
      </c>
      <c r="AM289" s="370">
        <f t="shared" si="574"/>
        <v>-0.1113262342691191</v>
      </c>
      <c r="BA289" s="368">
        <v>45625</v>
      </c>
      <c r="BB289" s="369">
        <v>69.61</v>
      </c>
      <c r="BC289" s="369">
        <v>6032.38</v>
      </c>
      <c r="BD289" s="86"/>
      <c r="BE289" s="368">
        <v>45625</v>
      </c>
      <c r="BF289" s="370">
        <f t="shared" ref="BF289:BG289" si="575">(BB289-BF$1256)/BF$1256</f>
        <v>0.21887585361582909</v>
      </c>
      <c r="BG289" s="370">
        <f t="shared" si="575"/>
        <v>0.60830442815741836</v>
      </c>
      <c r="BT289" s="367">
        <v>45628</v>
      </c>
      <c r="BU289" s="365">
        <f t="shared" si="515"/>
        <v>3.3276E-2</v>
      </c>
      <c r="BV289" s="365">
        <v>3.3275999999999999</v>
      </c>
    </row>
    <row r="290" spans="2:74" ht="12" customHeight="1">
      <c r="B290" s="367">
        <v>45623</v>
      </c>
      <c r="C290" s="365">
        <v>70.180000000000007</v>
      </c>
      <c r="O290" s="368">
        <v>45623</v>
      </c>
      <c r="P290" s="369">
        <v>70.180000000000007</v>
      </c>
      <c r="Q290" s="369">
        <v>295.08</v>
      </c>
      <c r="R290" s="369">
        <v>139.33000000000001</v>
      </c>
      <c r="S290" s="369">
        <v>101.51</v>
      </c>
      <c r="T290" s="369">
        <v>62.05</v>
      </c>
      <c r="U290" s="369">
        <v>132.35</v>
      </c>
      <c r="V290" s="369">
        <v>18.53</v>
      </c>
      <c r="AF290" s="368">
        <v>45623</v>
      </c>
      <c r="AG290" s="370">
        <f t="shared" ref="AG290:AM290" si="576">(P290-AG$1256)/AG$1256</f>
        <v>0.22885659254071103</v>
      </c>
      <c r="AH290" s="370">
        <f t="shared" si="576"/>
        <v>0.42550724637681153</v>
      </c>
      <c r="AI290" s="370">
        <f t="shared" si="576"/>
        <v>0.36571260537149597</v>
      </c>
      <c r="AJ290" s="370">
        <f t="shared" si="576"/>
        <v>3.7192193726371725E-2</v>
      </c>
      <c r="AK290" s="370">
        <f t="shared" si="576"/>
        <v>1.1157833001445754</v>
      </c>
      <c r="AL290" s="370">
        <f t="shared" si="576"/>
        <v>5.8799999999999956E-2</v>
      </c>
      <c r="AM290" s="370">
        <f t="shared" si="576"/>
        <v>-0.10309777347531457</v>
      </c>
      <c r="BA290" s="368">
        <v>45623</v>
      </c>
      <c r="BB290" s="369">
        <v>70.180000000000007</v>
      </c>
      <c r="BC290" s="369">
        <v>5998.74</v>
      </c>
      <c r="BD290" s="86"/>
      <c r="BE290" s="368">
        <v>45623</v>
      </c>
      <c r="BF290" s="370">
        <f t="shared" ref="BF290:BG290" si="577">(BB290-BF$1256)/BF$1256</f>
        <v>0.22885659254071103</v>
      </c>
      <c r="BG290" s="370">
        <f t="shared" si="577"/>
        <v>0.59933560308949896</v>
      </c>
      <c r="BT290" s="367">
        <v>45625</v>
      </c>
      <c r="BU290" s="365">
        <f t="shared" si="515"/>
        <v>3.3328999999999998E-2</v>
      </c>
      <c r="BV290" s="365">
        <v>3.3329</v>
      </c>
    </row>
    <row r="291" spans="2:74" ht="12" customHeight="1">
      <c r="B291" s="367">
        <v>45622</v>
      </c>
      <c r="C291" s="365">
        <v>69.209999999999994</v>
      </c>
      <c r="O291" s="368">
        <v>45622</v>
      </c>
      <c r="P291" s="369">
        <v>69.209999999999994</v>
      </c>
      <c r="Q291" s="369">
        <v>296.33</v>
      </c>
      <c r="R291" s="369">
        <v>138.63</v>
      </c>
      <c r="S291" s="369">
        <v>100.68</v>
      </c>
      <c r="T291" s="369">
        <v>62.71</v>
      </c>
      <c r="U291" s="369">
        <v>132.61000000000001</v>
      </c>
      <c r="V291" s="369">
        <v>18.39</v>
      </c>
      <c r="AF291" s="368">
        <v>45622</v>
      </c>
      <c r="AG291" s="370">
        <f t="shared" ref="AG291:AM291" si="578">(P291-AG$1256)/AG$1256</f>
        <v>0.21187182630012247</v>
      </c>
      <c r="AH291" s="370">
        <f t="shared" si="578"/>
        <v>0.43154589371980667</v>
      </c>
      <c r="AI291" s="370">
        <f t="shared" si="578"/>
        <v>0.3588512056459518</v>
      </c>
      <c r="AJ291" s="370">
        <f t="shared" si="578"/>
        <v>2.8711556145907858E-2</v>
      </c>
      <c r="AK291" s="370">
        <f t="shared" si="578"/>
        <v>1.1382880056739137</v>
      </c>
      <c r="AL291" s="370">
        <f t="shared" si="578"/>
        <v>6.0880000000000108E-2</v>
      </c>
      <c r="AM291" s="370">
        <f t="shared" si="578"/>
        <v>-0.10987415295256532</v>
      </c>
      <c r="BA291" s="368">
        <v>45622</v>
      </c>
      <c r="BB291" s="369">
        <v>69.209999999999994</v>
      </c>
      <c r="BC291" s="369">
        <v>6021.63</v>
      </c>
      <c r="BD291" s="86"/>
      <c r="BE291" s="368">
        <v>45622</v>
      </c>
      <c r="BF291" s="370">
        <f t="shared" ref="BF291:BG291" si="579">(BB291-BF$1256)/BF$1256</f>
        <v>0.21187182630012247</v>
      </c>
      <c r="BG291" s="370">
        <f t="shared" si="579"/>
        <v>0.60543834999213497</v>
      </c>
      <c r="BT291" s="367">
        <v>45623</v>
      </c>
      <c r="BU291" s="365">
        <f t="shared" si="515"/>
        <v>3.3058000000000004E-2</v>
      </c>
      <c r="BV291" s="365">
        <v>3.3058000000000001</v>
      </c>
    </row>
    <row r="292" spans="2:74" ht="12" customHeight="1">
      <c r="B292" s="367">
        <v>45621</v>
      </c>
      <c r="C292" s="365">
        <v>69.81</v>
      </c>
      <c r="O292" s="368">
        <v>45621</v>
      </c>
      <c r="P292" s="369">
        <v>69.81</v>
      </c>
      <c r="Q292" s="369">
        <v>296.19</v>
      </c>
      <c r="R292" s="369">
        <v>137.05000000000001</v>
      </c>
      <c r="S292" s="369">
        <v>101.84</v>
      </c>
      <c r="T292" s="369">
        <v>62</v>
      </c>
      <c r="U292" s="369">
        <v>129.41999999999999</v>
      </c>
      <c r="V292" s="369">
        <v>18.579999999999998</v>
      </c>
      <c r="AF292" s="368">
        <v>45621</v>
      </c>
      <c r="AG292" s="370">
        <f t="shared" ref="AG292:AM292" si="580">(P292-AG$1256)/AG$1256</f>
        <v>0.22237786727368242</v>
      </c>
      <c r="AH292" s="370">
        <f t="shared" si="580"/>
        <v>0.43086956521739128</v>
      </c>
      <c r="AI292" s="370">
        <f t="shared" si="580"/>
        <v>0.34336404626543832</v>
      </c>
      <c r="AJ292" s="370">
        <f t="shared" si="580"/>
        <v>4.0564013487279033E-2</v>
      </c>
      <c r="AK292" s="370">
        <f t="shared" si="580"/>
        <v>1.1140783982105347</v>
      </c>
      <c r="AL292" s="370">
        <f t="shared" si="580"/>
        <v>3.5359999999999898E-2</v>
      </c>
      <c r="AM292" s="370">
        <f t="shared" si="580"/>
        <v>-0.10067763794772516</v>
      </c>
      <c r="BA292" s="368">
        <v>45621</v>
      </c>
      <c r="BB292" s="369">
        <v>69.81</v>
      </c>
      <c r="BC292" s="369">
        <v>5987.37</v>
      </c>
      <c r="BD292" s="86"/>
      <c r="BE292" s="368">
        <v>45621</v>
      </c>
      <c r="BF292" s="370">
        <f t="shared" ref="BF292:BG292" si="581">(BB292-BF$1256)/BF$1256</f>
        <v>0.22237786727368242</v>
      </c>
      <c r="BG292" s="370">
        <f t="shared" si="581"/>
        <v>0.59630422553235729</v>
      </c>
      <c r="BT292" s="367">
        <v>45622</v>
      </c>
      <c r="BU292" s="365">
        <f t="shared" si="515"/>
        <v>3.3521000000000002E-2</v>
      </c>
      <c r="BV292" s="365">
        <v>3.3521000000000001</v>
      </c>
    </row>
    <row r="293" spans="2:74" ht="12" customHeight="1">
      <c r="B293" s="367">
        <v>45618</v>
      </c>
      <c r="C293" s="365">
        <v>69.099999999999994</v>
      </c>
      <c r="O293" s="368">
        <v>45618</v>
      </c>
      <c r="P293" s="369">
        <v>69.099999999999994</v>
      </c>
      <c r="Q293" s="369">
        <v>290.27999999999997</v>
      </c>
      <c r="R293" s="369">
        <v>135.27000000000001</v>
      </c>
      <c r="S293" s="369">
        <v>102.5</v>
      </c>
      <c r="T293" s="369">
        <v>62.01</v>
      </c>
      <c r="U293" s="369">
        <v>123.01</v>
      </c>
      <c r="V293" s="369">
        <v>17.98</v>
      </c>
      <c r="AF293" s="368">
        <v>45618</v>
      </c>
      <c r="AG293" s="370">
        <f t="shared" ref="AG293:AM293" si="582">(P293-AG$1256)/AG$1256</f>
        <v>0.20994571878830318</v>
      </c>
      <c r="AH293" s="370">
        <f t="shared" si="582"/>
        <v>0.40231884057971001</v>
      </c>
      <c r="AI293" s="370">
        <f t="shared" si="582"/>
        <v>0.32591648696334069</v>
      </c>
      <c r="AJ293" s="370">
        <f t="shared" si="582"/>
        <v>4.7307653009093648E-2</v>
      </c>
      <c r="AK293" s="370">
        <f t="shared" si="582"/>
        <v>1.1144193785973431</v>
      </c>
      <c r="AL293" s="370">
        <f t="shared" si="582"/>
        <v>-1.5919999999999958E-2</v>
      </c>
      <c r="AM293" s="370">
        <f t="shared" si="582"/>
        <v>-0.1297192642787996</v>
      </c>
      <c r="BA293" s="368">
        <v>45618</v>
      </c>
      <c r="BB293" s="369">
        <v>69.099999999999994</v>
      </c>
      <c r="BC293" s="369">
        <v>5969.34</v>
      </c>
      <c r="BD293" s="86"/>
      <c r="BE293" s="368">
        <v>45618</v>
      </c>
      <c r="BF293" s="370">
        <f t="shared" ref="BF293:BG293" si="583">(BB293-BF$1256)/BF$1256</f>
        <v>0.20994571878830318</v>
      </c>
      <c r="BG293" s="370">
        <f t="shared" si="583"/>
        <v>0.59149721257235188</v>
      </c>
      <c r="BT293" s="367">
        <v>45621</v>
      </c>
      <c r="BU293" s="365">
        <f t="shared" si="515"/>
        <v>3.3232999999999999E-2</v>
      </c>
      <c r="BV293" s="365">
        <v>3.3233000000000001</v>
      </c>
    </row>
    <row r="294" spans="2:74" ht="12" customHeight="1">
      <c r="B294" s="367">
        <v>45617</v>
      </c>
      <c r="C294" s="365">
        <v>69.78</v>
      </c>
      <c r="O294" s="368">
        <v>45617</v>
      </c>
      <c r="P294" s="369">
        <v>69.78</v>
      </c>
      <c r="Q294" s="369">
        <v>288.47000000000003</v>
      </c>
      <c r="R294" s="369">
        <v>134.22</v>
      </c>
      <c r="S294" s="369">
        <v>100.06</v>
      </c>
      <c r="T294" s="369">
        <v>59.98</v>
      </c>
      <c r="U294" s="369">
        <v>122.45</v>
      </c>
      <c r="V294" s="369">
        <v>18.11</v>
      </c>
      <c r="AF294" s="368">
        <v>45617</v>
      </c>
      <c r="AG294" s="370">
        <f t="shared" ref="AG294:AM294" si="584">(P294-AG$1256)/AG$1256</f>
        <v>0.22185256522500441</v>
      </c>
      <c r="AH294" s="370">
        <f t="shared" si="584"/>
        <v>0.39357487922705325</v>
      </c>
      <c r="AI294" s="370">
        <f t="shared" si="584"/>
        <v>0.31562438737502452</v>
      </c>
      <c r="AJ294" s="370">
        <f t="shared" si="584"/>
        <v>2.2376622049657686E-2</v>
      </c>
      <c r="AK294" s="370">
        <f t="shared" si="584"/>
        <v>1.0452003600752884</v>
      </c>
      <c r="AL294" s="370">
        <f t="shared" si="584"/>
        <v>-2.0399999999999977E-2</v>
      </c>
      <c r="AM294" s="370">
        <f t="shared" si="584"/>
        <v>-0.12342691190706682</v>
      </c>
      <c r="BA294" s="368">
        <v>45617</v>
      </c>
      <c r="BB294" s="369">
        <v>69.78</v>
      </c>
      <c r="BC294" s="369">
        <v>5948.71</v>
      </c>
      <c r="BD294" s="86"/>
      <c r="BE294" s="368">
        <v>45617</v>
      </c>
      <c r="BF294" s="370">
        <f t="shared" ref="BF294:BG294" si="585">(BB294-BF$1256)/BF$1256</f>
        <v>0.22185256522500441</v>
      </c>
      <c r="BG294" s="370">
        <f t="shared" si="585"/>
        <v>0.58599700861423121</v>
      </c>
      <c r="BT294" s="367">
        <v>45618</v>
      </c>
      <c r="BU294" s="365">
        <f t="shared" si="515"/>
        <v>3.3575000000000001E-2</v>
      </c>
      <c r="BV294" s="365">
        <v>3.3574999999999999</v>
      </c>
    </row>
    <row r="295" spans="2:74" ht="12" customHeight="1">
      <c r="B295" s="367">
        <v>45616</v>
      </c>
      <c r="C295" s="365">
        <v>69.41</v>
      </c>
      <c r="O295" s="368">
        <v>45616</v>
      </c>
      <c r="P295" s="369">
        <v>69.41</v>
      </c>
      <c r="Q295" s="369">
        <v>290.91000000000003</v>
      </c>
      <c r="R295" s="369">
        <v>132.88</v>
      </c>
      <c r="S295" s="369">
        <v>98.26</v>
      </c>
      <c r="T295" s="369">
        <v>58.88</v>
      </c>
      <c r="U295" s="369">
        <v>119.27</v>
      </c>
      <c r="V295" s="369">
        <v>17.920000000000002</v>
      </c>
      <c r="AF295" s="368">
        <v>45616</v>
      </c>
      <c r="AG295" s="370">
        <f t="shared" ref="AG295:AM295" si="586">(P295-AG$1256)/AG$1256</f>
        <v>0.21537383995797579</v>
      </c>
      <c r="AH295" s="370">
        <f t="shared" si="586"/>
        <v>0.40536231884057983</v>
      </c>
      <c r="AI295" s="370">
        <f t="shared" si="586"/>
        <v>0.30248970790041169</v>
      </c>
      <c r="AJ295" s="370">
        <f t="shared" si="586"/>
        <v>3.9848778992541186E-3</v>
      </c>
      <c r="AK295" s="370">
        <f t="shared" si="586"/>
        <v>1.0076925175263918</v>
      </c>
      <c r="AL295" s="370">
        <f t="shared" si="586"/>
        <v>-4.5840000000000033E-2</v>
      </c>
      <c r="AM295" s="370">
        <f t="shared" si="586"/>
        <v>-0.13262342691190698</v>
      </c>
      <c r="BA295" s="368">
        <v>45616</v>
      </c>
      <c r="BB295" s="369">
        <v>69.41</v>
      </c>
      <c r="BC295" s="369">
        <v>5917.11</v>
      </c>
      <c r="BD295" s="86"/>
      <c r="BE295" s="368">
        <v>45616</v>
      </c>
      <c r="BF295" s="370">
        <f t="shared" ref="BF295:BG295" si="587">(BB295-BF$1256)/BF$1256</f>
        <v>0.21537383995797579</v>
      </c>
      <c r="BG295" s="370">
        <f t="shared" si="587"/>
        <v>0.57757207186790971</v>
      </c>
      <c r="BT295" s="367">
        <v>45617</v>
      </c>
      <c r="BU295" s="365">
        <f t="shared" si="515"/>
        <v>3.3246999999999999E-2</v>
      </c>
      <c r="BV295" s="365">
        <v>3.3247</v>
      </c>
    </row>
    <row r="296" spans="2:74" ht="12" customHeight="1">
      <c r="B296" s="367">
        <v>45615</v>
      </c>
      <c r="C296" s="365">
        <v>69.45</v>
      </c>
      <c r="O296" s="368">
        <v>45615</v>
      </c>
      <c r="P296" s="369">
        <v>69.45</v>
      </c>
      <c r="Q296" s="369">
        <v>290.73</v>
      </c>
      <c r="R296" s="369">
        <v>132.13999999999999</v>
      </c>
      <c r="S296" s="369">
        <v>98.35</v>
      </c>
      <c r="T296" s="369">
        <v>58.73</v>
      </c>
      <c r="U296" s="369">
        <v>119.09</v>
      </c>
      <c r="V296" s="369">
        <v>18.02</v>
      </c>
      <c r="AF296" s="368">
        <v>45615</v>
      </c>
      <c r="AG296" s="370">
        <f t="shared" ref="AG296:AM296" si="588">(P296-AG$1256)/AG$1256</f>
        <v>0.21607424268954656</v>
      </c>
      <c r="AH296" s="370">
        <f t="shared" si="588"/>
        <v>0.40449275362318848</v>
      </c>
      <c r="AI296" s="370">
        <f t="shared" si="588"/>
        <v>0.29523622819055079</v>
      </c>
      <c r="AJ296" s="370">
        <f t="shared" si="588"/>
        <v>4.9044651067741878E-3</v>
      </c>
      <c r="AK296" s="370">
        <f t="shared" si="588"/>
        <v>1.0025778117242694</v>
      </c>
      <c r="AL296" s="370">
        <f t="shared" si="588"/>
        <v>-4.7279999999999975E-2</v>
      </c>
      <c r="AM296" s="370">
        <f t="shared" si="588"/>
        <v>-0.127783155856728</v>
      </c>
      <c r="BA296" s="368">
        <v>45615</v>
      </c>
      <c r="BB296" s="369">
        <v>69.45</v>
      </c>
      <c r="BC296" s="369">
        <v>5916.98</v>
      </c>
      <c r="BD296" s="86"/>
      <c r="BE296" s="368">
        <v>45615</v>
      </c>
      <c r="BF296" s="370">
        <f t="shared" ref="BF296:BG296" si="589">(BB296-BF$1256)/BF$1256</f>
        <v>0.21607424268954656</v>
      </c>
      <c r="BG296" s="370">
        <f t="shared" si="589"/>
        <v>0.57753741231800393</v>
      </c>
      <c r="BT296" s="367">
        <v>45616</v>
      </c>
      <c r="BU296" s="365">
        <f t="shared" si="515"/>
        <v>3.3424999999999996E-2</v>
      </c>
      <c r="BV296" s="365">
        <v>3.3424999999999998</v>
      </c>
    </row>
    <row r="297" spans="2:74" ht="12" customHeight="1">
      <c r="B297" s="367">
        <v>45614</v>
      </c>
      <c r="C297" s="365">
        <v>68.91</v>
      </c>
      <c r="O297" s="368">
        <v>45614</v>
      </c>
      <c r="P297" s="369">
        <v>68.91</v>
      </c>
      <c r="Q297" s="369">
        <v>291.10000000000002</v>
      </c>
      <c r="R297" s="369">
        <v>134.01</v>
      </c>
      <c r="S297" s="369">
        <v>100.4</v>
      </c>
      <c r="T297" s="369">
        <v>58.81</v>
      </c>
      <c r="U297" s="369">
        <v>116.49</v>
      </c>
      <c r="V297" s="369">
        <v>18.05</v>
      </c>
      <c r="AF297" s="368">
        <v>45614</v>
      </c>
      <c r="AG297" s="370">
        <f t="shared" ref="AG297:AM297" si="590">(P297-AG$1256)/AG$1256</f>
        <v>0.20661880581334263</v>
      </c>
      <c r="AH297" s="370">
        <f t="shared" si="590"/>
        <v>0.4062801932367151</v>
      </c>
      <c r="AI297" s="370">
        <f t="shared" si="590"/>
        <v>0.31356596745736126</v>
      </c>
      <c r="AJ297" s="370">
        <f t="shared" si="590"/>
        <v>2.5850618166956177E-2</v>
      </c>
      <c r="AK297" s="370">
        <f t="shared" si="590"/>
        <v>1.0053056548187349</v>
      </c>
      <c r="AL297" s="370">
        <f t="shared" si="590"/>
        <v>-6.8080000000000043E-2</v>
      </c>
      <c r="AM297" s="370">
        <f t="shared" si="590"/>
        <v>-0.12633107454017423</v>
      </c>
      <c r="BA297" s="368">
        <v>45614</v>
      </c>
      <c r="BB297" s="369">
        <v>68.91</v>
      </c>
      <c r="BC297" s="369">
        <v>5893.62</v>
      </c>
      <c r="BD297" s="86"/>
      <c r="BE297" s="368">
        <v>45614</v>
      </c>
      <c r="BF297" s="370">
        <f t="shared" ref="BF297:BG297" si="591">(BB297-BF$1256)/BF$1256</f>
        <v>0.20661880581334263</v>
      </c>
      <c r="BG297" s="370">
        <f t="shared" si="591"/>
        <v>0.57130935781186265</v>
      </c>
      <c r="BT297" s="367">
        <v>45615</v>
      </c>
      <c r="BU297" s="365">
        <f t="shared" si="515"/>
        <v>3.3404999999999997E-2</v>
      </c>
      <c r="BV297" s="365">
        <v>3.3405</v>
      </c>
    </row>
    <row r="298" spans="2:74" ht="12" customHeight="1">
      <c r="B298" s="367">
        <v>45611</v>
      </c>
      <c r="C298" s="365">
        <v>67.52</v>
      </c>
      <c r="O298" s="368">
        <v>45611</v>
      </c>
      <c r="P298" s="369">
        <v>67.52</v>
      </c>
      <c r="Q298" s="369">
        <v>292.63</v>
      </c>
      <c r="R298" s="369">
        <v>133.59</v>
      </c>
      <c r="S298" s="369">
        <v>98.42</v>
      </c>
      <c r="T298" s="369">
        <v>58.63</v>
      </c>
      <c r="U298" s="369">
        <v>121.53</v>
      </c>
      <c r="V298" s="369">
        <v>18.12</v>
      </c>
      <c r="AF298" s="368">
        <v>45611</v>
      </c>
      <c r="AG298" s="370">
        <f t="shared" ref="AG298:AM298" si="592">(P298-AG$1256)/AG$1256</f>
        <v>0.18227981089126241</v>
      </c>
      <c r="AH298" s="370">
        <f t="shared" si="592"/>
        <v>0.41367149758454103</v>
      </c>
      <c r="AI298" s="370">
        <f t="shared" si="592"/>
        <v>0.30944912762203497</v>
      </c>
      <c r="AJ298" s="370">
        <f t="shared" si="592"/>
        <v>5.6196996015121809E-3</v>
      </c>
      <c r="AK298" s="370">
        <f t="shared" si="592"/>
        <v>0.99916800785618809</v>
      </c>
      <c r="AL298" s="370">
        <f t="shared" si="592"/>
        <v>-2.775999999999999E-2</v>
      </c>
      <c r="AM298" s="370">
        <f t="shared" si="592"/>
        <v>-0.12294288480154884</v>
      </c>
      <c r="BA298" s="368">
        <v>45611</v>
      </c>
      <c r="BB298" s="369">
        <v>67.52</v>
      </c>
      <c r="BC298" s="369">
        <v>5870.62</v>
      </c>
      <c r="BD298" s="86"/>
      <c r="BE298" s="368">
        <v>45611</v>
      </c>
      <c r="BF298" s="370">
        <f t="shared" ref="BF298:BG298" si="593">(BB298-BF$1256)/BF$1256</f>
        <v>0.18227981089126241</v>
      </c>
      <c r="BG298" s="370">
        <f t="shared" si="593"/>
        <v>0.56517728359776787</v>
      </c>
      <c r="BT298" s="367">
        <v>45614</v>
      </c>
      <c r="BU298" s="365">
        <f t="shared" si="515"/>
        <v>3.3666999999999996E-2</v>
      </c>
      <c r="BV298" s="365">
        <v>3.3666999999999998</v>
      </c>
    </row>
    <row r="299" spans="2:74" ht="12" customHeight="1">
      <c r="B299" s="367">
        <v>45610</v>
      </c>
      <c r="C299" s="365">
        <v>68.47</v>
      </c>
      <c r="O299" s="368">
        <v>45610</v>
      </c>
      <c r="P299" s="369">
        <v>68.47</v>
      </c>
      <c r="Q299" s="369">
        <v>298.56</v>
      </c>
      <c r="R299" s="369">
        <v>136.74</v>
      </c>
      <c r="S299" s="369">
        <v>99.23</v>
      </c>
      <c r="T299" s="369">
        <v>59.91</v>
      </c>
      <c r="U299" s="369">
        <v>124.07</v>
      </c>
      <c r="V299" s="369">
        <v>18.48</v>
      </c>
      <c r="AF299" s="368">
        <v>45610</v>
      </c>
      <c r="AG299" s="370">
        <f t="shared" ref="AG299:AM299" si="594">(P299-AG$1256)/AG$1256</f>
        <v>0.19891437576606549</v>
      </c>
      <c r="AH299" s="370">
        <f t="shared" si="594"/>
        <v>0.44231884057971016</v>
      </c>
      <c r="AI299" s="370">
        <f t="shared" si="594"/>
        <v>0.3403254263869831</v>
      </c>
      <c r="AJ299" s="370">
        <f t="shared" si="594"/>
        <v>1.3895984469193823E-2</v>
      </c>
      <c r="AK299" s="370">
        <f t="shared" si="594"/>
        <v>1.0428134973676313</v>
      </c>
      <c r="AL299" s="370">
        <f t="shared" si="594"/>
        <v>-7.4400000000000542E-3</v>
      </c>
      <c r="AM299" s="370">
        <f t="shared" si="594"/>
        <v>-0.10551790900290414</v>
      </c>
      <c r="BA299" s="368">
        <v>45610</v>
      </c>
      <c r="BB299" s="369">
        <v>68.47</v>
      </c>
      <c r="BC299" s="369">
        <v>5949.17</v>
      </c>
      <c r="BD299" s="86"/>
      <c r="BE299" s="368">
        <v>45610</v>
      </c>
      <c r="BF299" s="370">
        <f t="shared" ref="BF299:BG299" si="595">(BB299-BF$1256)/BF$1256</f>
        <v>0.19891437576606549</v>
      </c>
      <c r="BG299" s="370">
        <f t="shared" si="595"/>
        <v>0.58611965009851308</v>
      </c>
      <c r="BT299" s="367">
        <v>45611</v>
      </c>
      <c r="BU299" s="365">
        <f t="shared" si="515"/>
        <v>3.4360000000000002E-2</v>
      </c>
      <c r="BV299" s="365">
        <v>3.4359999999999999</v>
      </c>
    </row>
    <row r="300" spans="2:74" ht="12" customHeight="1">
      <c r="B300" s="367">
        <v>45609</v>
      </c>
      <c r="C300" s="365">
        <v>67.91</v>
      </c>
      <c r="O300" s="368">
        <v>45609</v>
      </c>
      <c r="P300" s="369">
        <v>67.91</v>
      </c>
      <c r="Q300" s="369">
        <v>297.35000000000002</v>
      </c>
      <c r="R300" s="369">
        <v>135.26</v>
      </c>
      <c r="S300" s="369">
        <v>99.8</v>
      </c>
      <c r="T300" s="369">
        <v>59.27</v>
      </c>
      <c r="U300" s="369">
        <v>127.63</v>
      </c>
      <c r="V300" s="369">
        <v>18.420000000000002</v>
      </c>
      <c r="AF300" s="368">
        <v>45609</v>
      </c>
      <c r="AG300" s="370">
        <f t="shared" ref="AG300:AM300" si="596">(P300-AG$1256)/AG$1256</f>
        <v>0.18910873752407631</v>
      </c>
      <c r="AH300" s="370">
        <f t="shared" si="596"/>
        <v>0.43647342995169092</v>
      </c>
      <c r="AI300" s="370">
        <f t="shared" si="596"/>
        <v>0.3258184669672613</v>
      </c>
      <c r="AJ300" s="370">
        <f t="shared" si="596"/>
        <v>1.9720036783488226E-2</v>
      </c>
      <c r="AK300" s="370">
        <f t="shared" si="596"/>
        <v>1.0209907526119097</v>
      </c>
      <c r="AL300" s="370">
        <f t="shared" si="596"/>
        <v>2.1039999999999965E-2</v>
      </c>
      <c r="AM300" s="370">
        <f t="shared" si="596"/>
        <v>-0.10842207163601154</v>
      </c>
      <c r="BA300" s="368">
        <v>45609</v>
      </c>
      <c r="BB300" s="369">
        <v>67.91</v>
      </c>
      <c r="BC300" s="369">
        <v>5985.38</v>
      </c>
      <c r="BD300" s="86"/>
      <c r="BE300" s="368">
        <v>45609</v>
      </c>
      <c r="BF300" s="370">
        <f t="shared" ref="BF300:BG300" si="597">(BB300-BF$1256)/BF$1256</f>
        <v>0.18910873752407631</v>
      </c>
      <c r="BG300" s="370">
        <f t="shared" si="597"/>
        <v>0.59577366780687702</v>
      </c>
      <c r="BT300" s="367">
        <v>45610</v>
      </c>
      <c r="BU300" s="365">
        <f t="shared" si="515"/>
        <v>3.3883000000000003E-2</v>
      </c>
      <c r="BV300" s="365">
        <v>3.3883000000000001</v>
      </c>
    </row>
    <row r="301" spans="2:74" ht="12" customHeight="1">
      <c r="B301" s="367">
        <v>45608</v>
      </c>
      <c r="C301" s="365">
        <v>67.37</v>
      </c>
      <c r="O301" s="368">
        <v>45608</v>
      </c>
      <c r="P301" s="369">
        <v>67.37</v>
      </c>
      <c r="Q301" s="369">
        <v>298.64999999999998</v>
      </c>
      <c r="R301" s="369">
        <v>134.61000000000001</v>
      </c>
      <c r="S301" s="369">
        <v>98.8</v>
      </c>
      <c r="T301" s="369">
        <v>60.49</v>
      </c>
      <c r="U301" s="369">
        <v>130.51</v>
      </c>
      <c r="V301" s="369">
        <v>18.38</v>
      </c>
      <c r="AF301" s="368">
        <v>45608</v>
      </c>
      <c r="AG301" s="370">
        <f t="shared" ref="AG301:AM301" si="598">(P301-AG$1256)/AG$1256</f>
        <v>0.1796533006478726</v>
      </c>
      <c r="AH301" s="370">
        <f t="shared" si="598"/>
        <v>0.44275362318840567</v>
      </c>
      <c r="AI301" s="370">
        <f t="shared" si="598"/>
        <v>0.31944716722211347</v>
      </c>
      <c r="AJ301" s="370">
        <f t="shared" si="598"/>
        <v>9.5024011443751149E-3</v>
      </c>
      <c r="AK301" s="370">
        <f t="shared" si="598"/>
        <v>1.0625903598025042</v>
      </c>
      <c r="AL301" s="370">
        <f t="shared" si="598"/>
        <v>4.4079999999999925E-2</v>
      </c>
      <c r="AM301" s="370">
        <f t="shared" si="598"/>
        <v>-0.1103581800580833</v>
      </c>
      <c r="BA301" s="368">
        <v>45608</v>
      </c>
      <c r="BB301" s="369">
        <v>67.37</v>
      </c>
      <c r="BC301" s="369">
        <v>5983.99</v>
      </c>
      <c r="BD301" s="86"/>
      <c r="BE301" s="368">
        <v>45608</v>
      </c>
      <c r="BF301" s="370">
        <f t="shared" ref="BF301:BG301" si="599">(BB301-BF$1256)/BF$1256</f>
        <v>0.1796533006478726</v>
      </c>
      <c r="BG301" s="370">
        <f t="shared" si="599"/>
        <v>0.59540307723480779</v>
      </c>
      <c r="BT301" s="367">
        <v>45609</v>
      </c>
      <c r="BU301" s="365">
        <f t="shared" si="515"/>
        <v>3.4162999999999999E-2</v>
      </c>
      <c r="BV301" s="365">
        <v>3.4163000000000001</v>
      </c>
    </row>
    <row r="302" spans="2:74" ht="12" customHeight="1">
      <c r="B302" s="367">
        <v>45607</v>
      </c>
      <c r="C302" s="365">
        <v>67.87</v>
      </c>
      <c r="O302" s="368">
        <v>45607</v>
      </c>
      <c r="P302" s="369">
        <v>67.87</v>
      </c>
      <c r="Q302" s="369">
        <v>301.52999999999997</v>
      </c>
      <c r="R302" s="369">
        <v>136.62</v>
      </c>
      <c r="S302" s="369">
        <v>100.31</v>
      </c>
      <c r="T302" s="369">
        <v>59.27</v>
      </c>
      <c r="U302" s="369">
        <v>130.72999999999999</v>
      </c>
      <c r="V302" s="369">
        <v>18.79</v>
      </c>
      <c r="AF302" s="368">
        <v>45607</v>
      </c>
      <c r="AG302" s="370">
        <f t="shared" ref="AG302:AM302" si="600">(P302-AG$1256)/AG$1256</f>
        <v>0.18840833479250579</v>
      </c>
      <c r="AH302" s="370">
        <f t="shared" si="600"/>
        <v>0.45666666666666655</v>
      </c>
      <c r="AI302" s="370">
        <f t="shared" si="600"/>
        <v>0.33914918643403263</v>
      </c>
      <c r="AJ302" s="370">
        <f t="shared" si="600"/>
        <v>2.4931030959435961E-2</v>
      </c>
      <c r="AK302" s="370">
        <f t="shared" si="600"/>
        <v>1.0209907526119097</v>
      </c>
      <c r="AL302" s="370">
        <f t="shared" si="600"/>
        <v>4.5839999999999916E-2</v>
      </c>
      <c r="AM302" s="370">
        <f t="shared" si="600"/>
        <v>-9.0513068731849028E-2</v>
      </c>
      <c r="BA302" s="368">
        <v>45607</v>
      </c>
      <c r="BB302" s="369">
        <v>67.87</v>
      </c>
      <c r="BC302" s="369">
        <v>6001.35</v>
      </c>
      <c r="BD302" s="86"/>
      <c r="BE302" s="368">
        <v>45607</v>
      </c>
      <c r="BF302" s="370">
        <f t="shared" ref="BF302:BG302" si="601">(BB302-BF$1256)/BF$1256</f>
        <v>0.18840833479250579</v>
      </c>
      <c r="BG302" s="370">
        <f t="shared" si="601"/>
        <v>0.60003146020683762</v>
      </c>
      <c r="BT302" s="367">
        <v>45608</v>
      </c>
      <c r="BU302" s="365">
        <f t="shared" si="515"/>
        <v>3.4437000000000002E-2</v>
      </c>
      <c r="BV302" s="365">
        <v>3.4437000000000002</v>
      </c>
    </row>
    <row r="303" spans="2:74" ht="12" customHeight="1">
      <c r="B303" s="367">
        <v>45604</v>
      </c>
      <c r="C303" s="365">
        <v>67.989999999999995</v>
      </c>
      <c r="O303" s="368">
        <v>45604</v>
      </c>
      <c r="P303" s="369">
        <v>67.989999999999995</v>
      </c>
      <c r="Q303" s="369">
        <v>298.97000000000003</v>
      </c>
      <c r="R303" s="369">
        <v>137.21</v>
      </c>
      <c r="S303" s="369">
        <v>97.55</v>
      </c>
      <c r="T303" s="369">
        <v>58.81</v>
      </c>
      <c r="U303" s="369">
        <v>131.33000000000001</v>
      </c>
      <c r="V303" s="369">
        <v>19.54</v>
      </c>
      <c r="AF303" s="368">
        <v>45604</v>
      </c>
      <c r="AG303" s="370">
        <f t="shared" ref="AG303:AM303" si="602">(P303-AG$1256)/AG$1256</f>
        <v>0.19050954298721756</v>
      </c>
      <c r="AH303" s="370">
        <f t="shared" si="602"/>
        <v>0.44429951690821268</v>
      </c>
      <c r="AI303" s="370">
        <f t="shared" si="602"/>
        <v>0.34493236620270551</v>
      </c>
      <c r="AJ303" s="370">
        <f t="shared" si="602"/>
        <v>-3.2696434045162703E-3</v>
      </c>
      <c r="AK303" s="370">
        <f t="shared" si="602"/>
        <v>1.0053056548187349</v>
      </c>
      <c r="AL303" s="370">
        <f t="shared" si="602"/>
        <v>5.0640000000000102E-2</v>
      </c>
      <c r="AM303" s="370">
        <f t="shared" si="602"/>
        <v>-5.4211035818005855E-2</v>
      </c>
      <c r="BA303" s="368">
        <v>45604</v>
      </c>
      <c r="BB303" s="369">
        <v>67.989999999999995</v>
      </c>
      <c r="BC303" s="369">
        <v>5995.54</v>
      </c>
      <c r="BD303" s="86"/>
      <c r="BE303" s="368">
        <v>45604</v>
      </c>
      <c r="BF303" s="370">
        <f t="shared" ref="BF303:BG303" si="603">(BB303-BF$1256)/BF$1256</f>
        <v>0.19050954298721756</v>
      </c>
      <c r="BG303" s="370">
        <f t="shared" si="603"/>
        <v>0.59848244493797276</v>
      </c>
      <c r="BT303" s="367">
        <v>45607</v>
      </c>
      <c r="BU303" s="365">
        <f t="shared" si="515"/>
        <v>3.4182999999999998E-2</v>
      </c>
      <c r="BV303" s="365">
        <v>3.4182999999999999</v>
      </c>
    </row>
    <row r="304" spans="2:74" ht="12" customHeight="1">
      <c r="B304" s="367">
        <v>45603</v>
      </c>
      <c r="C304" s="365">
        <v>68.61</v>
      </c>
      <c r="O304" s="368">
        <v>45603</v>
      </c>
      <c r="P304" s="369">
        <v>68.61</v>
      </c>
      <c r="Q304" s="369">
        <v>294.66000000000003</v>
      </c>
      <c r="R304" s="369">
        <v>137.06</v>
      </c>
      <c r="S304" s="369">
        <v>96.12</v>
      </c>
      <c r="T304" s="369">
        <v>58.21</v>
      </c>
      <c r="U304" s="369">
        <v>131.86000000000001</v>
      </c>
      <c r="V304" s="369">
        <v>19.89</v>
      </c>
      <c r="AF304" s="368">
        <v>45603</v>
      </c>
      <c r="AG304" s="370">
        <f t="shared" ref="AG304:AM304" si="604">(P304-AG$1256)/AG$1256</f>
        <v>0.20136578532656277</v>
      </c>
      <c r="AH304" s="370">
        <f t="shared" si="604"/>
        <v>0.42347826086956536</v>
      </c>
      <c r="AI304" s="370">
        <f t="shared" si="604"/>
        <v>0.34346206626151743</v>
      </c>
      <c r="AJ304" s="370">
        <f t="shared" si="604"/>
        <v>-1.788086236844794E-2</v>
      </c>
      <c r="AK304" s="370">
        <f t="shared" si="604"/>
        <v>0.98484683161024578</v>
      </c>
      <c r="AL304" s="370">
        <f t="shared" si="604"/>
        <v>5.4880000000000109E-2</v>
      </c>
      <c r="AM304" s="370">
        <f t="shared" si="604"/>
        <v>-3.7270087124878976E-2</v>
      </c>
      <c r="BA304" s="368">
        <v>45603</v>
      </c>
      <c r="BB304" s="369">
        <v>68.61</v>
      </c>
      <c r="BC304" s="369">
        <v>5973.1</v>
      </c>
      <c r="BD304" s="86"/>
      <c r="BE304" s="368">
        <v>45603</v>
      </c>
      <c r="BF304" s="370">
        <f t="shared" ref="BF304:BG304" si="605">(BB304-BF$1256)/BF$1256</f>
        <v>0.20136578532656277</v>
      </c>
      <c r="BG304" s="370">
        <f t="shared" si="605"/>
        <v>0.59249967340039522</v>
      </c>
      <c r="BT304" s="367">
        <v>45604</v>
      </c>
      <c r="BU304" s="365">
        <f t="shared" si="515"/>
        <v>3.4123000000000001E-2</v>
      </c>
      <c r="BV304" s="365">
        <v>3.4123000000000001</v>
      </c>
    </row>
    <row r="305" spans="2:74" ht="12" customHeight="1">
      <c r="B305" s="367">
        <v>45602</v>
      </c>
      <c r="C305" s="365">
        <v>68.260000000000005</v>
      </c>
      <c r="O305" s="368">
        <v>45602</v>
      </c>
      <c r="P305" s="369">
        <v>68.260000000000005</v>
      </c>
      <c r="Q305" s="369">
        <v>294</v>
      </c>
      <c r="R305" s="369">
        <v>134.37</v>
      </c>
      <c r="S305" s="369">
        <v>96.08</v>
      </c>
      <c r="T305" s="369">
        <v>57.69</v>
      </c>
      <c r="U305" s="369">
        <v>133.16</v>
      </c>
      <c r="V305" s="369">
        <v>20.39</v>
      </c>
      <c r="AF305" s="368">
        <v>45602</v>
      </c>
      <c r="AG305" s="370">
        <f t="shared" ref="AG305:AM305" si="606">(P305-AG$1256)/AG$1256</f>
        <v>0.19523726142531966</v>
      </c>
      <c r="AH305" s="370">
        <f t="shared" si="606"/>
        <v>0.42028985507246375</v>
      </c>
      <c r="AI305" s="370">
        <f t="shared" si="606"/>
        <v>0.3170946873162126</v>
      </c>
      <c r="AJ305" s="370">
        <f t="shared" si="606"/>
        <v>-1.8289567794012529E-2</v>
      </c>
      <c r="AK305" s="370">
        <f t="shared" si="606"/>
        <v>0.96711585149622181</v>
      </c>
      <c r="AL305" s="370">
        <f t="shared" si="606"/>
        <v>6.5279999999999977E-2</v>
      </c>
      <c r="AM305" s="370">
        <f t="shared" si="606"/>
        <v>-1.3068731848983522E-2</v>
      </c>
      <c r="BA305" s="368">
        <v>45602</v>
      </c>
      <c r="BB305" s="369">
        <v>68.260000000000005</v>
      </c>
      <c r="BC305" s="369">
        <v>5929.04</v>
      </c>
      <c r="BD305" s="86"/>
      <c r="BE305" s="368">
        <v>45602</v>
      </c>
      <c r="BF305" s="370">
        <f t="shared" ref="BF305:BG305" si="607">(BB305-BF$1256)/BF$1256</f>
        <v>0.19523726142531966</v>
      </c>
      <c r="BG305" s="370">
        <f t="shared" si="607"/>
        <v>0.58075275210156851</v>
      </c>
      <c r="BT305" s="367">
        <v>45603</v>
      </c>
      <c r="BU305" s="365">
        <f t="shared" si="515"/>
        <v>3.3814000000000004E-2</v>
      </c>
      <c r="BV305" s="365">
        <v>3.3814000000000002</v>
      </c>
    </row>
    <row r="306" spans="2:74" ht="12" customHeight="1">
      <c r="B306" s="367">
        <v>45601</v>
      </c>
      <c r="C306" s="365">
        <v>68.2</v>
      </c>
      <c r="O306" s="368">
        <v>45601</v>
      </c>
      <c r="P306" s="369">
        <v>68.2</v>
      </c>
      <c r="Q306" s="369">
        <v>297.32</v>
      </c>
      <c r="R306" s="369">
        <v>134.72</v>
      </c>
      <c r="S306" s="369">
        <v>97.09</v>
      </c>
      <c r="T306" s="369">
        <v>56.18</v>
      </c>
      <c r="U306" s="369">
        <v>126.8</v>
      </c>
      <c r="V306" s="369">
        <v>19.77</v>
      </c>
      <c r="AF306" s="368">
        <v>45601</v>
      </c>
      <c r="AG306" s="370">
        <f t="shared" ref="AG306:AM306" si="608">(P306-AG$1256)/AG$1256</f>
        <v>0.19418665732796364</v>
      </c>
      <c r="AH306" s="370">
        <f t="shared" si="608"/>
        <v>0.4363285024154589</v>
      </c>
      <c r="AI306" s="370">
        <f t="shared" si="608"/>
        <v>0.32052538717898454</v>
      </c>
      <c r="AJ306" s="370">
        <f t="shared" si="608"/>
        <v>-7.9697557985082372E-3</v>
      </c>
      <c r="AK306" s="370">
        <f t="shared" si="608"/>
        <v>0.91562781308819108</v>
      </c>
      <c r="AL306" s="370">
        <f t="shared" si="608"/>
        <v>1.4399999999999977E-2</v>
      </c>
      <c r="AM306" s="370">
        <f t="shared" si="608"/>
        <v>-4.3078412391093931E-2</v>
      </c>
      <c r="BA306" s="368">
        <v>45601</v>
      </c>
      <c r="BB306" s="369">
        <v>68.2</v>
      </c>
      <c r="BC306" s="369">
        <v>5782.76</v>
      </c>
      <c r="BD306" s="86"/>
      <c r="BE306" s="368">
        <v>45601</v>
      </c>
      <c r="BF306" s="370">
        <f t="shared" ref="BF306:BG306" si="609">(BB306-BF$1256)/BF$1256</f>
        <v>0.19418665732796364</v>
      </c>
      <c r="BG306" s="370">
        <f t="shared" si="609"/>
        <v>0.54175276009992623</v>
      </c>
      <c r="BT306" s="367">
        <v>45602</v>
      </c>
      <c r="BU306" s="365">
        <f t="shared" si="515"/>
        <v>3.3987999999999997E-2</v>
      </c>
      <c r="BV306" s="365">
        <v>3.3988</v>
      </c>
    </row>
    <row r="307" spans="2:74" ht="12" customHeight="1">
      <c r="B307" s="367">
        <v>45600</v>
      </c>
      <c r="C307" s="365">
        <v>70.040000000000006</v>
      </c>
      <c r="O307" s="368">
        <v>45600</v>
      </c>
      <c r="P307" s="369">
        <v>70.040000000000006</v>
      </c>
      <c r="Q307" s="369">
        <v>292.85000000000002</v>
      </c>
      <c r="R307" s="369">
        <v>132.76</v>
      </c>
      <c r="S307" s="369">
        <v>97.03</v>
      </c>
      <c r="T307" s="369">
        <v>56.38</v>
      </c>
      <c r="U307" s="369">
        <v>123.56</v>
      </c>
      <c r="V307" s="369">
        <v>19.72</v>
      </c>
      <c r="AF307" s="368">
        <v>45600</v>
      </c>
      <c r="AG307" s="370">
        <f t="shared" ref="AG307:AM307" si="610">(P307-AG$1256)/AG$1256</f>
        <v>0.22640518298021375</v>
      </c>
      <c r="AH307" s="370">
        <f t="shared" si="610"/>
        <v>0.41473429951690832</v>
      </c>
      <c r="AI307" s="370">
        <f t="shared" si="610"/>
        <v>0.30131346794746122</v>
      </c>
      <c r="AJ307" s="370">
        <f t="shared" si="610"/>
        <v>-8.5828139368550466E-3</v>
      </c>
      <c r="AK307" s="370">
        <f t="shared" si="610"/>
        <v>0.92244742082435416</v>
      </c>
      <c r="AL307" s="370">
        <f t="shared" si="610"/>
        <v>-1.1519999999999982E-2</v>
      </c>
      <c r="AM307" s="370">
        <f t="shared" si="610"/>
        <v>-4.5498547918683505E-2</v>
      </c>
      <c r="BA307" s="368">
        <v>45600</v>
      </c>
      <c r="BB307" s="369">
        <v>70.040000000000006</v>
      </c>
      <c r="BC307" s="369">
        <v>5712.69</v>
      </c>
      <c r="BD307" s="86"/>
      <c r="BE307" s="368">
        <v>45600</v>
      </c>
      <c r="BF307" s="370">
        <f t="shared" ref="BF307:BG307" si="611">(BB307-BF$1256)/BF$1256</f>
        <v>0.22640518298021375</v>
      </c>
      <c r="BG307" s="370">
        <f t="shared" si="611"/>
        <v>0.52307126270072535</v>
      </c>
      <c r="BT307" s="367">
        <v>45601</v>
      </c>
      <c r="BU307" s="365">
        <f t="shared" si="515"/>
        <v>3.4018E-2</v>
      </c>
      <c r="BV307" s="365">
        <v>3.4018000000000002</v>
      </c>
    </row>
    <row r="308" spans="2:74" ht="12" customHeight="1">
      <c r="B308" s="367">
        <v>45597</v>
      </c>
      <c r="C308" s="365">
        <v>69.98</v>
      </c>
      <c r="O308" s="368">
        <v>45597</v>
      </c>
      <c r="P308" s="369">
        <v>69.98</v>
      </c>
      <c r="Q308" s="369">
        <v>295.20999999999998</v>
      </c>
      <c r="R308" s="369">
        <v>132.34</v>
      </c>
      <c r="S308" s="369">
        <v>98.87</v>
      </c>
      <c r="T308" s="369">
        <v>58.59</v>
      </c>
      <c r="U308" s="369">
        <v>124.1</v>
      </c>
      <c r="V308" s="369">
        <v>19.66</v>
      </c>
      <c r="AF308" s="368">
        <v>45597</v>
      </c>
      <c r="AG308" s="370">
        <f t="shared" ref="AG308:AM308" si="612">(P308-AG$1256)/AG$1256</f>
        <v>0.22535457888285773</v>
      </c>
      <c r="AH308" s="370">
        <f t="shared" si="612"/>
        <v>0.42613526570048299</v>
      </c>
      <c r="AI308" s="370">
        <f t="shared" si="612"/>
        <v>0.29719662811213499</v>
      </c>
      <c r="AJ308" s="370">
        <f t="shared" si="612"/>
        <v>1.0217635639113109E-2</v>
      </c>
      <c r="AK308" s="370">
        <f t="shared" si="612"/>
        <v>0.99780408630895556</v>
      </c>
      <c r="AL308" s="370">
        <f t="shared" si="612"/>
        <v>-7.2000000000000458E-3</v>
      </c>
      <c r="AM308" s="370">
        <f t="shared" si="612"/>
        <v>-4.8402710551790899E-2</v>
      </c>
      <c r="BA308" s="368">
        <v>45597</v>
      </c>
      <c r="BB308" s="369">
        <v>69.98</v>
      </c>
      <c r="BC308" s="369">
        <v>5728.8</v>
      </c>
      <c r="BD308" s="86"/>
      <c r="BE308" s="368">
        <v>45597</v>
      </c>
      <c r="BF308" s="370">
        <f t="shared" ref="BF308:BG308" si="613">(BB308-BF$1256)/BF$1256</f>
        <v>0.22535457888285773</v>
      </c>
      <c r="BG308" s="370">
        <f t="shared" si="613"/>
        <v>0.52736638076981535</v>
      </c>
      <c r="BT308" s="367">
        <v>45600</v>
      </c>
      <c r="BU308" s="365">
        <f t="shared" si="515"/>
        <v>3.3124000000000001E-2</v>
      </c>
      <c r="BV308" s="365">
        <v>3.3123999999999998</v>
      </c>
    </row>
    <row r="309" spans="2:74" ht="12" customHeight="1">
      <c r="B309" s="367">
        <v>45596</v>
      </c>
      <c r="C309" s="365">
        <v>69.55</v>
      </c>
      <c r="O309" s="368">
        <v>45596</v>
      </c>
      <c r="P309" s="369">
        <v>69.55</v>
      </c>
      <c r="Q309" s="369">
        <v>292.11</v>
      </c>
      <c r="R309" s="369">
        <v>131.16</v>
      </c>
      <c r="S309" s="369">
        <v>97.7</v>
      </c>
      <c r="T309" s="369">
        <v>55.77</v>
      </c>
      <c r="U309" s="369">
        <v>121.67</v>
      </c>
      <c r="V309" s="369">
        <v>19.11</v>
      </c>
      <c r="AF309" s="368">
        <v>45596</v>
      </c>
      <c r="AG309" s="370">
        <f t="shared" ref="AG309:AM309" si="614">(P309-AG$1256)/AG$1256</f>
        <v>0.2178252495184731</v>
      </c>
      <c r="AH309" s="370">
        <f t="shared" si="614"/>
        <v>0.41115942028985514</v>
      </c>
      <c r="AI309" s="370">
        <f t="shared" si="614"/>
        <v>0.28563026857478929</v>
      </c>
      <c r="AJ309" s="370">
        <f t="shared" si="614"/>
        <v>-1.7369980586492458E-3</v>
      </c>
      <c r="AK309" s="370">
        <f t="shared" si="614"/>
        <v>0.90164761722905706</v>
      </c>
      <c r="AL309" s="370">
        <f t="shared" si="614"/>
        <v>-2.6639999999999987E-2</v>
      </c>
      <c r="AM309" s="370">
        <f t="shared" si="614"/>
        <v>-7.5024201355275932E-2</v>
      </c>
      <c r="BA309" s="368">
        <v>45596</v>
      </c>
      <c r="BB309" s="369">
        <v>69.55</v>
      </c>
      <c r="BC309" s="369">
        <v>5705.45</v>
      </c>
      <c r="BD309" s="86"/>
      <c r="BE309" s="368">
        <v>45596</v>
      </c>
      <c r="BF309" s="370">
        <f t="shared" ref="BF309:BG309" si="615">(BB309-BF$1256)/BF$1256</f>
        <v>0.2178252495184731</v>
      </c>
      <c r="BG309" s="370">
        <f t="shared" si="615"/>
        <v>0.52114099238289735</v>
      </c>
      <c r="BT309" s="367">
        <v>45597</v>
      </c>
      <c r="BU309" s="365">
        <f t="shared" si="515"/>
        <v>3.3152000000000001E-2</v>
      </c>
      <c r="BV309" s="365">
        <v>3.3151999999999999</v>
      </c>
    </row>
    <row r="310" spans="2:74" ht="12" customHeight="1">
      <c r="B310" s="367">
        <v>45595</v>
      </c>
      <c r="C310" s="365">
        <v>70.11</v>
      </c>
      <c r="O310" s="368">
        <v>45595</v>
      </c>
      <c r="P310" s="369">
        <v>70.11</v>
      </c>
      <c r="Q310" s="369">
        <v>291.52</v>
      </c>
      <c r="R310" s="369">
        <v>133.38999999999999</v>
      </c>
      <c r="S310" s="369">
        <v>97.32</v>
      </c>
      <c r="T310" s="369">
        <v>55.73</v>
      </c>
      <c r="U310" s="369">
        <v>122.47</v>
      </c>
      <c r="V310" s="369">
        <v>20.309999999999999</v>
      </c>
      <c r="AF310" s="368">
        <v>45595</v>
      </c>
      <c r="AG310" s="370">
        <f t="shared" ref="AG310:AM310" si="616">(P310-AG$1256)/AG$1256</f>
        <v>0.22763088776046228</v>
      </c>
      <c r="AH310" s="370">
        <f t="shared" si="616"/>
        <v>0.40830917874396128</v>
      </c>
      <c r="AI310" s="370">
        <f t="shared" si="616"/>
        <v>0.30748872770045083</v>
      </c>
      <c r="AJ310" s="370">
        <f t="shared" si="616"/>
        <v>-5.6196996015123258E-3</v>
      </c>
      <c r="AK310" s="370">
        <f t="shared" si="616"/>
        <v>0.9002836956818242</v>
      </c>
      <c r="AL310" s="370">
        <f t="shared" si="616"/>
        <v>-2.0240000000000008E-2</v>
      </c>
      <c r="AM310" s="370">
        <f t="shared" si="616"/>
        <v>-1.6940948693126883E-2</v>
      </c>
      <c r="BA310" s="368">
        <v>45595</v>
      </c>
      <c r="BB310" s="369">
        <v>70.11</v>
      </c>
      <c r="BC310" s="369">
        <v>5813.67</v>
      </c>
      <c r="BD310" s="86"/>
      <c r="BE310" s="368">
        <v>45595</v>
      </c>
      <c r="BF310" s="370">
        <f t="shared" ref="BF310:BG310" si="617">(BB310-BF$1256)/BF$1256</f>
        <v>0.22763088776046228</v>
      </c>
      <c r="BG310" s="370">
        <f t="shared" si="617"/>
        <v>0.5499937346198247</v>
      </c>
      <c r="BT310" s="367">
        <v>45596</v>
      </c>
      <c r="BU310" s="365">
        <f t="shared" si="515"/>
        <v>3.3356999999999998E-2</v>
      </c>
      <c r="BV310" s="365">
        <v>3.3357000000000001</v>
      </c>
    </row>
    <row r="311" spans="2:74" ht="12" customHeight="1">
      <c r="B311" s="367">
        <v>45594</v>
      </c>
      <c r="C311" s="365">
        <v>70.5</v>
      </c>
      <c r="O311" s="368">
        <v>45594</v>
      </c>
      <c r="P311" s="369">
        <v>70.5</v>
      </c>
      <c r="Q311" s="369">
        <v>295</v>
      </c>
      <c r="R311" s="369">
        <v>133.97</v>
      </c>
      <c r="S311" s="369">
        <v>97.39</v>
      </c>
      <c r="T311" s="369">
        <v>60.49</v>
      </c>
      <c r="U311" s="369">
        <v>113.62</v>
      </c>
      <c r="V311" s="369">
        <v>20.28</v>
      </c>
      <c r="AF311" s="368">
        <v>45594</v>
      </c>
      <c r="AG311" s="370">
        <f t="shared" ref="AG311:AM311" si="618">(P311-AG$1256)/AG$1256</f>
        <v>0.23445981439327615</v>
      </c>
      <c r="AH311" s="370">
        <f t="shared" si="618"/>
        <v>0.4251207729468599</v>
      </c>
      <c r="AI311" s="370">
        <f t="shared" si="618"/>
        <v>0.31317388747304453</v>
      </c>
      <c r="AJ311" s="370">
        <f t="shared" si="618"/>
        <v>-4.9044651067743326E-3</v>
      </c>
      <c r="AK311" s="370">
        <f t="shared" si="618"/>
        <v>1.0625903598025042</v>
      </c>
      <c r="AL311" s="370">
        <f t="shared" si="618"/>
        <v>-9.1039999999999968E-2</v>
      </c>
      <c r="AM311" s="370">
        <f t="shared" si="618"/>
        <v>-1.8393030009680494E-2</v>
      </c>
      <c r="BA311" s="368">
        <v>45594</v>
      </c>
      <c r="BB311" s="369">
        <v>70.5</v>
      </c>
      <c r="BC311" s="369">
        <v>5832.92</v>
      </c>
      <c r="BD311" s="86"/>
      <c r="BE311" s="368">
        <v>45594</v>
      </c>
      <c r="BF311" s="370">
        <f t="shared" ref="BF311:BG311" si="619">(BB311-BF$1256)/BF$1256</f>
        <v>0.23445981439327615</v>
      </c>
      <c r="BG311" s="370">
        <f t="shared" si="619"/>
        <v>0.55512601412509965</v>
      </c>
      <c r="BT311" s="367">
        <v>45595</v>
      </c>
      <c r="BU311" s="365">
        <f t="shared" si="515"/>
        <v>3.3091000000000002E-2</v>
      </c>
      <c r="BV311" s="365">
        <v>3.3090999999999999</v>
      </c>
    </row>
    <row r="312" spans="2:74" ht="12" customHeight="1">
      <c r="B312" s="367">
        <v>45593</v>
      </c>
      <c r="C312" s="365">
        <v>71.099999999999994</v>
      </c>
      <c r="O312" s="368">
        <v>45593</v>
      </c>
      <c r="P312" s="369">
        <v>71.099999999999994</v>
      </c>
      <c r="Q312" s="369">
        <v>296.79000000000002</v>
      </c>
      <c r="R312" s="369">
        <v>134.86000000000001</v>
      </c>
      <c r="S312" s="369">
        <v>98.02</v>
      </c>
      <c r="T312" s="369">
        <v>60.6</v>
      </c>
      <c r="U312" s="369">
        <v>114.26</v>
      </c>
      <c r="V312" s="369">
        <v>20.399999999999999</v>
      </c>
      <c r="AF312" s="368">
        <v>45593</v>
      </c>
      <c r="AG312" s="370">
        <f t="shared" ref="AG312:AM312" si="620">(P312-AG$1256)/AG$1256</f>
        <v>0.24496585536683585</v>
      </c>
      <c r="AH312" s="370">
        <f t="shared" si="620"/>
        <v>0.43376811594202908</v>
      </c>
      <c r="AI312" s="370">
        <f t="shared" si="620"/>
        <v>0.32189766712409351</v>
      </c>
      <c r="AJ312" s="370">
        <f t="shared" si="620"/>
        <v>1.5326453458668792E-3</v>
      </c>
      <c r="AK312" s="370">
        <f t="shared" si="620"/>
        <v>1.0663411440573938</v>
      </c>
      <c r="AL312" s="370">
        <f t="shared" si="620"/>
        <v>-8.5919999999999955E-2</v>
      </c>
      <c r="AM312" s="370">
        <f t="shared" si="620"/>
        <v>-1.258470474346571E-2</v>
      </c>
      <c r="BA312" s="368">
        <v>45593</v>
      </c>
      <c r="BB312" s="369">
        <v>71.099999999999994</v>
      </c>
      <c r="BC312" s="369">
        <v>5823.52</v>
      </c>
      <c r="BD312" s="86"/>
      <c r="BE312" s="368">
        <v>45593</v>
      </c>
      <c r="BF312" s="370">
        <f t="shared" ref="BF312:BG312" si="621">(BB312-BF$1256)/BF$1256</f>
        <v>0.24496585536683585</v>
      </c>
      <c r="BG312" s="370">
        <f t="shared" si="621"/>
        <v>0.55261986205499147</v>
      </c>
      <c r="BT312" s="367">
        <v>45594</v>
      </c>
      <c r="BU312" s="365">
        <f t="shared" si="515"/>
        <v>3.2908E-2</v>
      </c>
      <c r="BV312" s="365">
        <v>3.2907999999999999</v>
      </c>
    </row>
    <row r="313" spans="2:74" ht="12" customHeight="1">
      <c r="B313" s="367">
        <v>45590</v>
      </c>
      <c r="C313" s="365">
        <v>70.540000000000006</v>
      </c>
      <c r="O313" s="368">
        <v>45590</v>
      </c>
      <c r="P313" s="369">
        <v>70.540000000000006</v>
      </c>
      <c r="Q313" s="369">
        <v>292.61</v>
      </c>
      <c r="R313" s="369">
        <v>133.04</v>
      </c>
      <c r="S313" s="369">
        <v>97.31</v>
      </c>
      <c r="T313" s="369">
        <v>59.44</v>
      </c>
      <c r="U313" s="369">
        <v>110.45</v>
      </c>
      <c r="V313" s="369">
        <v>19.54</v>
      </c>
      <c r="AF313" s="368">
        <v>45590</v>
      </c>
      <c r="AG313" s="370">
        <f t="shared" ref="AG313:AM313" si="622">(P313-AG$1256)/AG$1256</f>
        <v>0.23516021712484692</v>
      </c>
      <c r="AH313" s="370">
        <f t="shared" si="622"/>
        <v>0.41357487922705322</v>
      </c>
      <c r="AI313" s="370">
        <f t="shared" si="622"/>
        <v>0.30405802783767888</v>
      </c>
      <c r="AJ313" s="370">
        <f t="shared" si="622"/>
        <v>-5.7218759579033638E-3</v>
      </c>
      <c r="AK313" s="370">
        <f t="shared" si="622"/>
        <v>1.0267874191876483</v>
      </c>
      <c r="AL313" s="370">
        <f t="shared" si="622"/>
        <v>-0.11639999999999998</v>
      </c>
      <c r="AM313" s="370">
        <f t="shared" si="622"/>
        <v>-5.4211035818005855E-2</v>
      </c>
      <c r="BA313" s="368">
        <v>45590</v>
      </c>
      <c r="BB313" s="369">
        <v>70.540000000000006</v>
      </c>
      <c r="BC313" s="369">
        <v>5808.12</v>
      </c>
      <c r="BD313" s="86"/>
      <c r="BE313" s="368">
        <v>45590</v>
      </c>
      <c r="BF313" s="370">
        <f t="shared" ref="BF313:BG313" si="623">(BB313-BF$1256)/BF$1256</f>
        <v>0.23516021712484692</v>
      </c>
      <c r="BG313" s="370">
        <f t="shared" si="623"/>
        <v>0.5485140384507714</v>
      </c>
      <c r="BT313" s="367">
        <v>45593</v>
      </c>
      <c r="BU313" s="365">
        <f t="shared" si="515"/>
        <v>3.2629999999999999E-2</v>
      </c>
      <c r="BV313" s="365">
        <v>3.2629999999999999</v>
      </c>
    </row>
    <row r="314" spans="2:74" ht="12" customHeight="1">
      <c r="B314" s="367">
        <v>45589</v>
      </c>
      <c r="C314" s="365">
        <v>72.19</v>
      </c>
      <c r="O314" s="368">
        <v>45589</v>
      </c>
      <c r="P314" s="369">
        <v>72.19</v>
      </c>
      <c r="Q314" s="369">
        <v>301.58</v>
      </c>
      <c r="R314" s="369">
        <v>133.16</v>
      </c>
      <c r="S314" s="369">
        <v>97.15</v>
      </c>
      <c r="T314" s="369">
        <v>59.44</v>
      </c>
      <c r="U314" s="369">
        <v>109.24</v>
      </c>
      <c r="V314" s="369">
        <v>19.47</v>
      </c>
      <c r="AF314" s="368">
        <v>45589</v>
      </c>
      <c r="AG314" s="370">
        <f t="shared" ref="AG314:AM314" si="624">(P314-AG$1256)/AG$1256</f>
        <v>0.26405182980213621</v>
      </c>
      <c r="AH314" s="370">
        <f t="shared" si="624"/>
        <v>0.45690821256038638</v>
      </c>
      <c r="AI314" s="370">
        <f t="shared" si="624"/>
        <v>0.30523426779062929</v>
      </c>
      <c r="AJ314" s="370">
        <f t="shared" si="624"/>
        <v>-7.356697660161427E-3</v>
      </c>
      <c r="AK314" s="370">
        <f t="shared" si="624"/>
        <v>1.0267874191876483</v>
      </c>
      <c r="AL314" s="370">
        <f t="shared" si="624"/>
        <v>-0.12608000000000005</v>
      </c>
      <c r="AM314" s="370">
        <f t="shared" si="624"/>
        <v>-5.7599225556631231E-2</v>
      </c>
      <c r="BA314" s="368">
        <v>45589</v>
      </c>
      <c r="BB314" s="369">
        <v>72.19</v>
      </c>
      <c r="BC314" s="369">
        <v>5809.86</v>
      </c>
      <c r="BD314" s="86"/>
      <c r="BE314" s="368">
        <v>45589</v>
      </c>
      <c r="BF314" s="370">
        <f t="shared" ref="BF314:BG314" si="625">(BB314-BF$1256)/BF$1256</f>
        <v>0.26405182980213621</v>
      </c>
      <c r="BG314" s="370">
        <f t="shared" si="625"/>
        <v>0.54897794319566373</v>
      </c>
      <c r="BT314" s="367">
        <v>45590</v>
      </c>
      <c r="BU314" s="365">
        <f t="shared" si="515"/>
        <v>3.2889000000000002E-2</v>
      </c>
      <c r="BV314" s="365">
        <v>3.2888999999999999</v>
      </c>
    </row>
    <row r="315" spans="2:74" ht="12" customHeight="1">
      <c r="B315" s="367">
        <v>45588</v>
      </c>
      <c r="C315" s="365">
        <v>73.489999999999995</v>
      </c>
      <c r="O315" s="368">
        <v>45588</v>
      </c>
      <c r="P315" s="369">
        <v>73.489999999999995</v>
      </c>
      <c r="Q315" s="369">
        <v>298.57</v>
      </c>
      <c r="R315" s="369">
        <v>134.02000000000001</v>
      </c>
      <c r="S315" s="369">
        <v>97.65</v>
      </c>
      <c r="T315" s="369">
        <v>59.02</v>
      </c>
      <c r="U315" s="369">
        <v>108.55</v>
      </c>
      <c r="V315" s="369">
        <v>19.18</v>
      </c>
      <c r="AF315" s="368">
        <v>45588</v>
      </c>
      <c r="AG315" s="370">
        <f t="shared" ref="AG315:AM315" si="626">(P315-AG$1256)/AG$1256</f>
        <v>0.28681491857818237</v>
      </c>
      <c r="AH315" s="370">
        <f t="shared" si="626"/>
        <v>0.44236714975845409</v>
      </c>
      <c r="AI315" s="370">
        <f t="shared" si="626"/>
        <v>0.31366398745344065</v>
      </c>
      <c r="AJ315" s="370">
        <f t="shared" si="626"/>
        <v>-2.2478798406048721E-3</v>
      </c>
      <c r="AK315" s="370">
        <f t="shared" si="626"/>
        <v>1.012466242941706</v>
      </c>
      <c r="AL315" s="370">
        <f t="shared" si="626"/>
        <v>-0.13160000000000002</v>
      </c>
      <c r="AM315" s="370">
        <f t="shared" si="626"/>
        <v>-7.163601161665055E-2</v>
      </c>
      <c r="BA315" s="368">
        <v>45588</v>
      </c>
      <c r="BB315" s="369">
        <v>73.489999999999995</v>
      </c>
      <c r="BC315" s="369">
        <v>5797.42</v>
      </c>
      <c r="BD315" s="86"/>
      <c r="BE315" s="368">
        <v>45588</v>
      </c>
      <c r="BF315" s="370">
        <f t="shared" ref="BF315:BG315" si="627">(BB315-BF$1256)/BF$1256</f>
        <v>0.28681491857818237</v>
      </c>
      <c r="BG315" s="370">
        <f t="shared" si="627"/>
        <v>0.54566129088160564</v>
      </c>
      <c r="BT315" s="367">
        <v>45589</v>
      </c>
      <c r="BU315" s="365">
        <f t="shared" si="515"/>
        <v>3.2136999999999999E-2</v>
      </c>
      <c r="BV315" s="365">
        <v>3.2136999999999998</v>
      </c>
    </row>
    <row r="316" spans="2:74" ht="12" customHeight="1">
      <c r="B316" s="367">
        <v>45587</v>
      </c>
      <c r="C316" s="365">
        <v>72.13</v>
      </c>
      <c r="O316" s="368">
        <v>45587</v>
      </c>
      <c r="P316" s="369">
        <v>72.13</v>
      </c>
      <c r="Q316" s="369">
        <v>314.69</v>
      </c>
      <c r="R316" s="369">
        <v>133.36000000000001</v>
      </c>
      <c r="S316" s="369">
        <v>96.82</v>
      </c>
      <c r="T316" s="369">
        <v>59.88</v>
      </c>
      <c r="U316" s="369">
        <v>108.72</v>
      </c>
      <c r="V316" s="369">
        <v>18.98</v>
      </c>
      <c r="AF316" s="368">
        <v>45587</v>
      </c>
      <c r="AG316" s="370">
        <f t="shared" ref="AG316:AM316" si="628">(P316-AG$1256)/AG$1256</f>
        <v>0.26300122570478018</v>
      </c>
      <c r="AH316" s="370">
        <f t="shared" si="628"/>
        <v>0.52024154589371985</v>
      </c>
      <c r="AI316" s="370">
        <f t="shared" si="628"/>
        <v>0.30719466771221349</v>
      </c>
      <c r="AJ316" s="370">
        <f t="shared" si="628"/>
        <v>-1.0728517421068881E-2</v>
      </c>
      <c r="AK316" s="370">
        <f t="shared" si="628"/>
        <v>1.041790556207207</v>
      </c>
      <c r="AL316" s="370">
        <f t="shared" si="628"/>
        <v>-0.13024000000000002</v>
      </c>
      <c r="AM316" s="370">
        <f t="shared" si="628"/>
        <v>-8.1316553727008703E-2</v>
      </c>
      <c r="BA316" s="368">
        <v>45587</v>
      </c>
      <c r="BB316" s="369">
        <v>72.13</v>
      </c>
      <c r="BC316" s="369">
        <v>5851.2</v>
      </c>
      <c r="BD316" s="86"/>
      <c r="BE316" s="368">
        <v>45587</v>
      </c>
      <c r="BF316" s="370">
        <f t="shared" ref="BF316:BG316" si="629">(BB316-BF$1256)/BF$1256</f>
        <v>0.26300122570478018</v>
      </c>
      <c r="BG316" s="370">
        <f t="shared" si="629"/>
        <v>0.55999968006569312</v>
      </c>
      <c r="BT316" s="367">
        <v>45588</v>
      </c>
      <c r="BU316" s="365">
        <f t="shared" si="515"/>
        <v>3.1569E-2</v>
      </c>
      <c r="BV316" s="365">
        <v>3.1568999999999998</v>
      </c>
    </row>
    <row r="317" spans="2:74" ht="12" customHeight="1">
      <c r="B317" s="367">
        <v>45586</v>
      </c>
      <c r="C317" s="365">
        <v>72.75</v>
      </c>
      <c r="O317" s="368">
        <v>45586</v>
      </c>
      <c r="P317" s="369">
        <v>72.75</v>
      </c>
      <c r="Q317" s="369">
        <v>314.89</v>
      </c>
      <c r="R317" s="369">
        <v>134</v>
      </c>
      <c r="S317" s="369">
        <v>96.45</v>
      </c>
      <c r="T317" s="369">
        <v>59.7</v>
      </c>
      <c r="U317" s="369">
        <v>110.19</v>
      </c>
      <c r="V317" s="369">
        <v>19.260000000000002</v>
      </c>
      <c r="AF317" s="368">
        <v>45586</v>
      </c>
      <c r="AG317" s="370">
        <f t="shared" ref="AG317:AM317" si="630">(P317-AG$1256)/AG$1256</f>
        <v>0.27385746804412536</v>
      </c>
      <c r="AH317" s="370">
        <f t="shared" si="630"/>
        <v>0.52120772946859895</v>
      </c>
      <c r="AI317" s="370">
        <f t="shared" si="630"/>
        <v>0.31346794746128215</v>
      </c>
      <c r="AJ317" s="370">
        <f t="shared" si="630"/>
        <v>-1.4509042607540632E-2</v>
      </c>
      <c r="AK317" s="370">
        <f t="shared" si="630"/>
        <v>1.0356529092446602</v>
      </c>
      <c r="AL317" s="370">
        <f t="shared" si="630"/>
        <v>-0.11848000000000002</v>
      </c>
      <c r="AM317" s="370">
        <f t="shared" si="630"/>
        <v>-6.7763794772507185E-2</v>
      </c>
      <c r="BA317" s="368">
        <v>45586</v>
      </c>
      <c r="BB317" s="369">
        <v>72.75</v>
      </c>
      <c r="BC317" s="369">
        <v>5853.98</v>
      </c>
      <c r="BD317" s="86"/>
      <c r="BE317" s="368">
        <v>45586</v>
      </c>
      <c r="BF317" s="370">
        <f t="shared" ref="BF317:BG317" si="631">(BB317-BF$1256)/BF$1256</f>
        <v>0.27385746804412536</v>
      </c>
      <c r="BG317" s="370">
        <f t="shared" si="631"/>
        <v>0.56074086120983146</v>
      </c>
      <c r="BT317" s="367">
        <v>45587</v>
      </c>
      <c r="BU317" s="365">
        <f t="shared" si="515"/>
        <v>3.2163999999999998E-2</v>
      </c>
      <c r="BV317" s="365">
        <v>3.2164000000000001</v>
      </c>
    </row>
    <row r="318" spans="2:74" ht="12" customHeight="1">
      <c r="B318" s="367">
        <v>45583</v>
      </c>
      <c r="C318" s="365">
        <v>70.55</v>
      </c>
      <c r="O318" s="368">
        <v>45583</v>
      </c>
      <c r="P318" s="369">
        <v>70.55</v>
      </c>
      <c r="Q318" s="369">
        <v>316.56</v>
      </c>
      <c r="R318" s="369">
        <v>134.27000000000001</v>
      </c>
      <c r="S318" s="369">
        <v>96.84</v>
      </c>
      <c r="T318" s="369">
        <v>59.39</v>
      </c>
      <c r="U318" s="369">
        <v>110.24</v>
      </c>
      <c r="V318" s="369">
        <v>19.7</v>
      </c>
      <c r="AF318" s="368">
        <v>45583</v>
      </c>
      <c r="AG318" s="370">
        <f t="shared" ref="AG318:AM318" si="632">(P318-AG$1256)/AG$1256</f>
        <v>0.23533531780773942</v>
      </c>
      <c r="AH318" s="370">
        <f t="shared" si="632"/>
        <v>0.52927536231884054</v>
      </c>
      <c r="AI318" s="370">
        <f t="shared" si="632"/>
        <v>0.31611448735542064</v>
      </c>
      <c r="AJ318" s="370">
        <f t="shared" si="632"/>
        <v>-1.0524164708286514E-2</v>
      </c>
      <c r="AK318" s="370">
        <f t="shared" si="632"/>
        <v>1.0250825172536076</v>
      </c>
      <c r="AL318" s="370">
        <f t="shared" si="632"/>
        <v>-0.11808000000000005</v>
      </c>
      <c r="AM318" s="370">
        <f t="shared" si="632"/>
        <v>-4.6466602129719307E-2</v>
      </c>
      <c r="BA318" s="368">
        <v>45583</v>
      </c>
      <c r="BB318" s="369">
        <v>70.55</v>
      </c>
      <c r="BC318" s="369">
        <v>5864.67</v>
      </c>
      <c r="BD318" s="86"/>
      <c r="BE318" s="368">
        <v>45583</v>
      </c>
      <c r="BF318" s="370">
        <f t="shared" ref="BF318:BG318" si="633">(BB318-BF$1256)/BF$1256</f>
        <v>0.23533531780773942</v>
      </c>
      <c r="BG318" s="370">
        <f t="shared" si="633"/>
        <v>0.56359094265977394</v>
      </c>
      <c r="BT318" s="367">
        <v>45586</v>
      </c>
      <c r="BU318" s="365">
        <f t="shared" si="515"/>
        <v>3.1890000000000002E-2</v>
      </c>
      <c r="BV318" s="365">
        <v>3.1890000000000001</v>
      </c>
    </row>
    <row r="319" spans="2:74" ht="12" customHeight="1">
      <c r="B319" s="367">
        <v>45582</v>
      </c>
      <c r="C319" s="365">
        <v>71.069999999999993</v>
      </c>
      <c r="O319" s="368">
        <v>45582</v>
      </c>
      <c r="P319" s="369">
        <v>71.069999999999993</v>
      </c>
      <c r="Q319" s="369">
        <v>314.7</v>
      </c>
      <c r="R319" s="369">
        <v>133.72999999999999</v>
      </c>
      <c r="S319" s="369">
        <v>95.27</v>
      </c>
      <c r="T319" s="369">
        <v>58.86</v>
      </c>
      <c r="U319" s="369">
        <v>108.4</v>
      </c>
      <c r="V319" s="369">
        <v>19.68</v>
      </c>
      <c r="AF319" s="368">
        <v>45582</v>
      </c>
      <c r="AG319" s="370">
        <f t="shared" ref="AG319:AM319" si="634">(P319-AG$1256)/AG$1256</f>
        <v>0.24444055331815784</v>
      </c>
      <c r="AH319" s="370">
        <f t="shared" si="634"/>
        <v>0.52028985507246372</v>
      </c>
      <c r="AI319" s="370">
        <f t="shared" si="634"/>
        <v>0.31082140756714366</v>
      </c>
      <c r="AJ319" s="370">
        <f t="shared" si="634"/>
        <v>-2.6565852661694169E-2</v>
      </c>
      <c r="AK319" s="370">
        <f t="shared" si="634"/>
        <v>1.0070105567527754</v>
      </c>
      <c r="AL319" s="370">
        <f t="shared" si="634"/>
        <v>-0.13279999999999995</v>
      </c>
      <c r="AM319" s="370">
        <f t="shared" si="634"/>
        <v>-4.7434656340755103E-2</v>
      </c>
      <c r="BA319" s="368">
        <v>45582</v>
      </c>
      <c r="BB319" s="369">
        <v>71.069999999999993</v>
      </c>
      <c r="BC319" s="369">
        <v>5841.47</v>
      </c>
      <c r="BD319" s="86"/>
      <c r="BE319" s="368">
        <v>45582</v>
      </c>
      <c r="BF319" s="370">
        <f t="shared" ref="BF319:BG319" si="635">(BB319-BF$1256)/BF$1256</f>
        <v>0.24444055331815784</v>
      </c>
      <c r="BG319" s="370">
        <f t="shared" si="635"/>
        <v>0.55740554606120885</v>
      </c>
      <c r="BT319" s="367">
        <v>45583</v>
      </c>
      <c r="BU319" s="365">
        <f t="shared" si="515"/>
        <v>3.2884000000000004E-2</v>
      </c>
      <c r="BV319" s="365">
        <v>3.2884000000000002</v>
      </c>
    </row>
    <row r="320" spans="2:74" ht="12" customHeight="1">
      <c r="B320" s="367">
        <v>45581</v>
      </c>
      <c r="C320" s="365">
        <v>72.12</v>
      </c>
      <c r="O320" s="368">
        <v>45581</v>
      </c>
      <c r="P320" s="369">
        <v>72.12</v>
      </c>
      <c r="Q320" s="369">
        <v>312.92</v>
      </c>
      <c r="R320" s="369">
        <v>133.35</v>
      </c>
      <c r="S320" s="369">
        <v>95.46</v>
      </c>
      <c r="T320" s="369">
        <v>59.12</v>
      </c>
      <c r="U320" s="369">
        <v>109.44</v>
      </c>
      <c r="V320" s="369">
        <v>19.989999999999998</v>
      </c>
      <c r="AF320" s="368">
        <v>45581</v>
      </c>
      <c r="AG320" s="370">
        <f t="shared" ref="AG320:AM320" si="636">(P320-AG$1256)/AG$1256</f>
        <v>0.26282612502188768</v>
      </c>
      <c r="AH320" s="370">
        <f t="shared" si="636"/>
        <v>0.51169082125603871</v>
      </c>
      <c r="AI320" s="370">
        <f t="shared" si="636"/>
        <v>0.3070966477161341</v>
      </c>
      <c r="AJ320" s="370">
        <f t="shared" si="636"/>
        <v>-2.4624501890262704E-2</v>
      </c>
      <c r="AK320" s="370">
        <f t="shared" si="636"/>
        <v>1.0158760468097874</v>
      </c>
      <c r="AL320" s="370">
        <f t="shared" si="636"/>
        <v>-0.12448000000000002</v>
      </c>
      <c r="AM320" s="370">
        <f t="shared" si="636"/>
        <v>-3.2429816069699982E-2</v>
      </c>
      <c r="BA320" s="368">
        <v>45581</v>
      </c>
      <c r="BB320" s="369">
        <v>72.12</v>
      </c>
      <c r="BC320" s="369">
        <v>5842.47</v>
      </c>
      <c r="BD320" s="86"/>
      <c r="BE320" s="368">
        <v>45581</v>
      </c>
      <c r="BF320" s="370">
        <f t="shared" ref="BF320:BG320" si="637">(BB320-BF$1256)/BF$1256</f>
        <v>0.26282612502188768</v>
      </c>
      <c r="BG320" s="370">
        <f t="shared" si="637"/>
        <v>0.55767215798356073</v>
      </c>
      <c r="BT320" s="367">
        <v>45582</v>
      </c>
      <c r="BU320" s="365">
        <f t="shared" si="515"/>
        <v>3.2643999999999999E-2</v>
      </c>
      <c r="BV320" s="365">
        <v>3.2644000000000002</v>
      </c>
    </row>
    <row r="321" spans="2:74" ht="12" customHeight="1">
      <c r="B321" s="367">
        <v>45580</v>
      </c>
      <c r="C321" s="365">
        <v>71.209999999999994</v>
      </c>
      <c r="O321" s="368">
        <v>45580</v>
      </c>
      <c r="P321" s="369">
        <v>71.209999999999994</v>
      </c>
      <c r="Q321" s="369">
        <v>313.33999999999997</v>
      </c>
      <c r="R321" s="369">
        <v>133.22</v>
      </c>
      <c r="S321" s="369">
        <v>95.04</v>
      </c>
      <c r="T321" s="369">
        <v>59.81</v>
      </c>
      <c r="U321" s="369">
        <v>110.35</v>
      </c>
      <c r="V321" s="369">
        <v>19.52</v>
      </c>
      <c r="AF321" s="368">
        <v>45580</v>
      </c>
      <c r="AG321" s="370">
        <f t="shared" ref="AG321:AM321" si="638">(P321-AG$1256)/AG$1256</f>
        <v>0.24689196287865514</v>
      </c>
      <c r="AH321" s="370">
        <f t="shared" si="638"/>
        <v>0.51371980676328488</v>
      </c>
      <c r="AI321" s="370">
        <f t="shared" si="638"/>
        <v>0.30582238776710452</v>
      </c>
      <c r="AJ321" s="370">
        <f t="shared" si="638"/>
        <v>-2.8915908858690081E-2</v>
      </c>
      <c r="AK321" s="370">
        <f t="shared" si="638"/>
        <v>1.0394036934995499</v>
      </c>
      <c r="AL321" s="370">
        <f t="shared" si="638"/>
        <v>-0.11720000000000004</v>
      </c>
      <c r="AM321" s="370">
        <f t="shared" si="638"/>
        <v>-5.5179090029041651E-2</v>
      </c>
      <c r="BA321" s="368">
        <v>45580</v>
      </c>
      <c r="BB321" s="369">
        <v>71.209999999999994</v>
      </c>
      <c r="BC321" s="369">
        <v>5815.26</v>
      </c>
      <c r="BD321" s="86"/>
      <c r="BE321" s="368">
        <v>45580</v>
      </c>
      <c r="BF321" s="370">
        <f t="shared" ref="BF321:BG321" si="639">(BB321-BF$1256)/BF$1256</f>
        <v>0.24689196287865514</v>
      </c>
      <c r="BG321" s="370">
        <f t="shared" si="639"/>
        <v>0.55041764757636436</v>
      </c>
      <c r="BT321" s="367">
        <v>45581</v>
      </c>
      <c r="BU321" s="365">
        <f t="shared" si="515"/>
        <v>3.2168999999999996E-2</v>
      </c>
      <c r="BV321" s="365">
        <v>3.2168999999999999</v>
      </c>
    </row>
    <row r="322" spans="2:74" ht="12" customHeight="1">
      <c r="B322" s="367">
        <v>45579</v>
      </c>
      <c r="C322" s="365">
        <v>71.59</v>
      </c>
      <c r="O322" s="368">
        <v>45579</v>
      </c>
      <c r="P322" s="369">
        <v>71.59</v>
      </c>
      <c r="Q322" s="369">
        <v>309.83999999999997</v>
      </c>
      <c r="R322" s="369">
        <v>134.65</v>
      </c>
      <c r="S322" s="369">
        <v>94.76</v>
      </c>
      <c r="T322" s="369">
        <v>59.28</v>
      </c>
      <c r="U322" s="369">
        <v>107.67</v>
      </c>
      <c r="V322" s="369">
        <v>19.399999999999999</v>
      </c>
      <c r="AF322" s="368">
        <v>45579</v>
      </c>
      <c r="AG322" s="370">
        <f t="shared" ref="AG322:AM322" si="640">(P322-AG$1256)/AG$1256</f>
        <v>0.25354578882857648</v>
      </c>
      <c r="AH322" s="370">
        <f t="shared" si="640"/>
        <v>0.49681159420289844</v>
      </c>
      <c r="AI322" s="370">
        <f t="shared" si="640"/>
        <v>0.3198392472064302</v>
      </c>
      <c r="AJ322" s="370">
        <f t="shared" si="640"/>
        <v>-3.1776846837641759E-2</v>
      </c>
      <c r="AK322" s="370">
        <f t="shared" si="640"/>
        <v>1.0213317329987179</v>
      </c>
      <c r="AL322" s="370">
        <f t="shared" si="640"/>
        <v>-0.13863999999999999</v>
      </c>
      <c r="AM322" s="370">
        <f t="shared" si="640"/>
        <v>-6.0987415295256607E-2</v>
      </c>
      <c r="BA322" s="368">
        <v>45579</v>
      </c>
      <c r="BB322" s="369">
        <v>71.59</v>
      </c>
      <c r="BC322" s="369">
        <v>5859.85</v>
      </c>
      <c r="BD322" s="86"/>
      <c r="BE322" s="368">
        <v>45579</v>
      </c>
      <c r="BF322" s="370">
        <f t="shared" ref="BF322:BG322" si="641">(BB322-BF$1256)/BF$1256</f>
        <v>0.25354578882857648</v>
      </c>
      <c r="BG322" s="370">
        <f t="shared" si="641"/>
        <v>0.56230587319403758</v>
      </c>
      <c r="BT322" s="367">
        <v>45580</v>
      </c>
      <c r="BU322" s="365">
        <f t="shared" si="515"/>
        <v>3.2579999999999998E-2</v>
      </c>
      <c r="BV322" s="365">
        <v>3.258</v>
      </c>
    </row>
    <row r="323" spans="2:74" ht="12" customHeight="1">
      <c r="B323" s="367">
        <v>45576</v>
      </c>
      <c r="C323" s="365">
        <v>70.81</v>
      </c>
      <c r="O323" s="368">
        <v>45576</v>
      </c>
      <c r="P323" s="369">
        <v>70.81</v>
      </c>
      <c r="Q323" s="369">
        <v>305.04000000000002</v>
      </c>
      <c r="R323" s="369">
        <v>134.02000000000001</v>
      </c>
      <c r="S323" s="369">
        <v>95.55</v>
      </c>
      <c r="T323" s="369">
        <v>58.65</v>
      </c>
      <c r="U323" s="369">
        <v>107.81</v>
      </c>
      <c r="V323" s="369">
        <v>18.62</v>
      </c>
      <c r="AF323" s="368">
        <v>45576</v>
      </c>
      <c r="AG323" s="370">
        <f t="shared" ref="AG323:AM323" si="642">(P323-AG$1256)/AG$1256</f>
        <v>0.23988793556294874</v>
      </c>
      <c r="AH323" s="370">
        <f t="shared" si="642"/>
        <v>0.4736231884057972</v>
      </c>
      <c r="AI323" s="370">
        <f t="shared" si="642"/>
        <v>0.31366398745344065</v>
      </c>
      <c r="AJ323" s="370">
        <f t="shared" si="642"/>
        <v>-2.3704914682742488E-2</v>
      </c>
      <c r="AK323" s="370">
        <f t="shared" si="642"/>
        <v>0.99984996862980424</v>
      </c>
      <c r="AL323" s="370">
        <f t="shared" si="642"/>
        <v>-0.13751999999999998</v>
      </c>
      <c r="AM323" s="370">
        <f t="shared" si="642"/>
        <v>-9.874152952565339E-2</v>
      </c>
      <c r="BA323" s="368">
        <v>45576</v>
      </c>
      <c r="BB323" s="369">
        <v>70.81</v>
      </c>
      <c r="BC323" s="369">
        <v>5815.03</v>
      </c>
      <c r="BD323" s="86"/>
      <c r="BE323" s="368">
        <v>45576</v>
      </c>
      <c r="BF323" s="370">
        <f t="shared" ref="BF323:BG323" si="643">(BB323-BF$1256)/BF$1256</f>
        <v>0.23988793556294874</v>
      </c>
      <c r="BG323" s="370">
        <f t="shared" si="643"/>
        <v>0.55035632683422331</v>
      </c>
      <c r="BT323" s="367">
        <v>45579</v>
      </c>
      <c r="BU323" s="365">
        <f t="shared" si="515"/>
        <v>3.2406999999999998E-2</v>
      </c>
      <c r="BV323" s="365">
        <v>3.2406999999999999</v>
      </c>
    </row>
    <row r="324" spans="2:74" ht="12" customHeight="1">
      <c r="B324" s="367">
        <v>45575</v>
      </c>
      <c r="C324" s="365">
        <v>70.22</v>
      </c>
      <c r="O324" s="368">
        <v>45575</v>
      </c>
      <c r="P324" s="369">
        <v>70.22</v>
      </c>
      <c r="Q324" s="369">
        <v>304.04000000000002</v>
      </c>
      <c r="R324" s="369">
        <v>133.27000000000001</v>
      </c>
      <c r="S324" s="369">
        <v>93.88</v>
      </c>
      <c r="T324" s="369">
        <v>58.33</v>
      </c>
      <c r="U324" s="369">
        <v>109.9</v>
      </c>
      <c r="V324" s="369">
        <v>18.03</v>
      </c>
      <c r="AF324" s="368">
        <v>45575</v>
      </c>
      <c r="AG324" s="370">
        <f t="shared" ref="AG324:AM324" si="644">(P324-AG$1256)/AG$1256</f>
        <v>0.22955699527228154</v>
      </c>
      <c r="AH324" s="370">
        <f t="shared" si="644"/>
        <v>0.46879227053140105</v>
      </c>
      <c r="AI324" s="370">
        <f t="shared" si="644"/>
        <v>0.30631248774750064</v>
      </c>
      <c r="AJ324" s="370">
        <f t="shared" si="644"/>
        <v>-4.0768366200061398E-2</v>
      </c>
      <c r="AK324" s="370">
        <f t="shared" si="644"/>
        <v>0.98893859625194347</v>
      </c>
      <c r="AL324" s="370">
        <f t="shared" si="644"/>
        <v>-0.12079999999999995</v>
      </c>
      <c r="AM324" s="370">
        <f t="shared" si="644"/>
        <v>-0.12729912875121002</v>
      </c>
      <c r="BA324" s="368">
        <v>45575</v>
      </c>
      <c r="BB324" s="369">
        <v>70.22</v>
      </c>
      <c r="BC324" s="369">
        <v>5780.05</v>
      </c>
      <c r="BD324" s="86"/>
      <c r="BE324" s="368">
        <v>45575</v>
      </c>
      <c r="BF324" s="370">
        <f t="shared" ref="BF324:BG324" si="645">(BB324-BF$1256)/BF$1256</f>
        <v>0.22955699527228154</v>
      </c>
      <c r="BG324" s="370">
        <f t="shared" si="645"/>
        <v>0.54103024179035242</v>
      </c>
      <c r="BT324" s="367">
        <v>45576</v>
      </c>
      <c r="BU324" s="365">
        <f t="shared" si="515"/>
        <v>3.2764000000000001E-2</v>
      </c>
      <c r="BV324" s="365">
        <v>3.2764000000000002</v>
      </c>
    </row>
    <row r="325" spans="2:74" ht="12" customHeight="1">
      <c r="B325" s="367">
        <v>45574</v>
      </c>
      <c r="C325" s="365">
        <v>70.489999999999995</v>
      </c>
      <c r="O325" s="368">
        <v>45574</v>
      </c>
      <c r="P325" s="369">
        <v>70.489999999999995</v>
      </c>
      <c r="Q325" s="369">
        <v>303.83</v>
      </c>
      <c r="R325" s="369">
        <v>134.76</v>
      </c>
      <c r="S325" s="369">
        <v>95.88</v>
      </c>
      <c r="T325" s="369">
        <v>57.93</v>
      </c>
      <c r="U325" s="369">
        <v>108.03</v>
      </c>
      <c r="V325" s="369">
        <v>17.59</v>
      </c>
      <c r="AF325" s="368">
        <v>45574</v>
      </c>
      <c r="AG325" s="370">
        <f t="shared" ref="AG325:AM325" si="646">(P325-AG$1256)/AG$1256</f>
        <v>0.2342847137103834</v>
      </c>
      <c r="AH325" s="370">
        <f t="shared" si="646"/>
        <v>0.46777777777777768</v>
      </c>
      <c r="AI325" s="370">
        <f t="shared" si="646"/>
        <v>0.32091746716330127</v>
      </c>
      <c r="AJ325" s="370">
        <f t="shared" si="646"/>
        <v>-2.0333094921835181E-2</v>
      </c>
      <c r="AK325" s="370">
        <f t="shared" si="646"/>
        <v>0.97529938077961742</v>
      </c>
      <c r="AL325" s="370">
        <f t="shared" si="646"/>
        <v>-0.13575999999999999</v>
      </c>
      <c r="AM325" s="370">
        <f t="shared" si="646"/>
        <v>-0.14859632139399809</v>
      </c>
      <c r="BA325" s="368">
        <v>45574</v>
      </c>
      <c r="BB325" s="369">
        <v>70.489999999999995</v>
      </c>
      <c r="BC325" s="369">
        <v>5792.04</v>
      </c>
      <c r="BD325" s="86"/>
      <c r="BE325" s="368">
        <v>45574</v>
      </c>
      <c r="BF325" s="370">
        <f t="shared" ref="BF325:BG325" si="647">(BB325-BF$1256)/BF$1256</f>
        <v>0.2342847137103834</v>
      </c>
      <c r="BG325" s="370">
        <f t="shared" si="647"/>
        <v>0.54422691873935214</v>
      </c>
      <c r="BT325" s="367">
        <v>45575</v>
      </c>
      <c r="BU325" s="365">
        <f t="shared" si="515"/>
        <v>3.3038999999999999E-2</v>
      </c>
      <c r="BV325" s="365">
        <v>3.3039000000000001</v>
      </c>
    </row>
    <row r="326" spans="2:74" ht="12" customHeight="1">
      <c r="B326" s="367">
        <v>45573</v>
      </c>
      <c r="C326" s="365">
        <v>69.83</v>
      </c>
      <c r="O326" s="368">
        <v>45573</v>
      </c>
      <c r="P326" s="369">
        <v>69.83</v>
      </c>
      <c r="Q326" s="369">
        <v>301.89999999999998</v>
      </c>
      <c r="R326" s="369">
        <v>134.72</v>
      </c>
      <c r="S326" s="369">
        <v>96.21</v>
      </c>
      <c r="T326" s="369">
        <v>57.98</v>
      </c>
      <c r="U326" s="369">
        <v>108.47</v>
      </c>
      <c r="V326" s="369">
        <v>17.670000000000002</v>
      </c>
      <c r="AF326" s="368">
        <v>45573</v>
      </c>
      <c r="AG326" s="370">
        <f t="shared" ref="AG326:AM326" si="648">(P326-AG$1256)/AG$1256</f>
        <v>0.22272806863946767</v>
      </c>
      <c r="AH326" s="370">
        <f t="shared" si="648"/>
        <v>0.45845410628019312</v>
      </c>
      <c r="AI326" s="370">
        <f t="shared" si="648"/>
        <v>0.32052538717898454</v>
      </c>
      <c r="AJ326" s="370">
        <f t="shared" si="648"/>
        <v>-1.696127516092787E-2</v>
      </c>
      <c r="AK326" s="370">
        <f t="shared" si="648"/>
        <v>0.97700428271365813</v>
      </c>
      <c r="AL326" s="370">
        <f t="shared" si="648"/>
        <v>-0.13224</v>
      </c>
      <c r="AM326" s="370">
        <f t="shared" si="648"/>
        <v>-0.14472410454985471</v>
      </c>
      <c r="BA326" s="368">
        <v>45573</v>
      </c>
      <c r="BB326" s="369">
        <v>69.83</v>
      </c>
      <c r="BC326" s="369">
        <v>5751.13</v>
      </c>
      <c r="BD326" s="86"/>
      <c r="BE326" s="368">
        <v>45573</v>
      </c>
      <c r="BF326" s="370">
        <f t="shared" ref="BF326:BG326" si="649">(BB326-BF$1256)/BF$1256</f>
        <v>0.22272806863946767</v>
      </c>
      <c r="BG326" s="370">
        <f t="shared" si="649"/>
        <v>0.53331982499593422</v>
      </c>
      <c r="BT326" s="367">
        <v>45574</v>
      </c>
      <c r="BU326" s="365">
        <f t="shared" si="515"/>
        <v>3.2911999999999997E-2</v>
      </c>
      <c r="BV326" s="365">
        <v>3.2911999999999999</v>
      </c>
    </row>
    <row r="327" spans="2:74" ht="12" customHeight="1">
      <c r="B327" s="367">
        <v>45572</v>
      </c>
      <c r="C327" s="365">
        <v>69.88</v>
      </c>
      <c r="O327" s="368">
        <v>45572</v>
      </c>
      <c r="P327" s="369">
        <v>69.88</v>
      </c>
      <c r="Q327" s="369">
        <v>300.85000000000002</v>
      </c>
      <c r="R327" s="369">
        <v>135.88</v>
      </c>
      <c r="S327" s="369">
        <v>96.09</v>
      </c>
      <c r="T327" s="369">
        <v>56.73</v>
      </c>
      <c r="U327" s="369">
        <v>108.25</v>
      </c>
      <c r="V327" s="369">
        <v>17.760000000000002</v>
      </c>
      <c r="AF327" s="368">
        <v>45572</v>
      </c>
      <c r="AG327" s="370">
        <f t="shared" ref="AG327:AM327" si="650">(P327-AG$1256)/AG$1256</f>
        <v>0.22360357205393094</v>
      </c>
      <c r="AH327" s="370">
        <f t="shared" si="650"/>
        <v>0.45338164251207741</v>
      </c>
      <c r="AI327" s="370">
        <f t="shared" si="650"/>
        <v>0.33189570672417174</v>
      </c>
      <c r="AJ327" s="370">
        <f t="shared" si="650"/>
        <v>-1.8187391437621346E-2</v>
      </c>
      <c r="AK327" s="370">
        <f t="shared" si="650"/>
        <v>0.93438173436263927</v>
      </c>
      <c r="AL327" s="370">
        <f t="shared" si="650"/>
        <v>-0.13400000000000001</v>
      </c>
      <c r="AM327" s="370">
        <f t="shared" si="650"/>
        <v>-0.14036786060019354</v>
      </c>
      <c r="BA327" s="368">
        <v>45572</v>
      </c>
      <c r="BB327" s="369">
        <v>69.88</v>
      </c>
      <c r="BC327" s="369">
        <v>5695.94</v>
      </c>
      <c r="BD327" s="86"/>
      <c r="BE327" s="368">
        <v>45572</v>
      </c>
      <c r="BF327" s="370">
        <f t="shared" ref="BF327:BG327" si="651">(BB327-BF$1256)/BF$1256</f>
        <v>0.22360357205393094</v>
      </c>
      <c r="BG327" s="370">
        <f t="shared" si="651"/>
        <v>0.51860551300133029</v>
      </c>
      <c r="BT327" s="367">
        <v>45573</v>
      </c>
      <c r="BU327" s="365">
        <f t="shared" si="515"/>
        <v>3.3224000000000004E-2</v>
      </c>
      <c r="BV327" s="365">
        <v>3.3224</v>
      </c>
    </row>
    <row r="328" spans="2:74" ht="12" customHeight="1">
      <c r="B328" s="367">
        <v>45569</v>
      </c>
      <c r="C328" s="365">
        <v>71.760000000000005</v>
      </c>
      <c r="O328" s="368">
        <v>45569</v>
      </c>
      <c r="P328" s="369">
        <v>71.760000000000005</v>
      </c>
      <c r="Q328" s="369">
        <v>303.76</v>
      </c>
      <c r="R328" s="369">
        <v>136.57</v>
      </c>
      <c r="S328" s="369">
        <v>96.58</v>
      </c>
      <c r="T328" s="369">
        <v>57.11</v>
      </c>
      <c r="U328" s="369">
        <v>110.02</v>
      </c>
      <c r="V328" s="369">
        <v>17.63</v>
      </c>
      <c r="AF328" s="368">
        <v>45569</v>
      </c>
      <c r="AG328" s="370">
        <f t="shared" ref="AG328:AM328" si="652">(P328-AG$1256)/AG$1256</f>
        <v>0.25652250043775182</v>
      </c>
      <c r="AH328" s="370">
        <f t="shared" si="652"/>
        <v>0.46743961352656999</v>
      </c>
      <c r="AI328" s="370">
        <f t="shared" si="652"/>
        <v>0.33865908645363652</v>
      </c>
      <c r="AJ328" s="370">
        <f t="shared" si="652"/>
        <v>-1.3180749974455975E-2</v>
      </c>
      <c r="AK328" s="370">
        <f t="shared" si="652"/>
        <v>0.94733898906134906</v>
      </c>
      <c r="AL328" s="370">
        <f t="shared" si="652"/>
        <v>-0.11984000000000003</v>
      </c>
      <c r="AM328" s="370">
        <f t="shared" si="652"/>
        <v>-0.1466602129719265</v>
      </c>
      <c r="BA328" s="368">
        <v>45569</v>
      </c>
      <c r="BB328" s="369">
        <v>71.760000000000005</v>
      </c>
      <c r="BC328" s="369">
        <v>5751.07</v>
      </c>
      <c r="BD328" s="86"/>
      <c r="BE328" s="368">
        <v>45569</v>
      </c>
      <c r="BF328" s="370">
        <f t="shared" ref="BF328:BG328" si="653">(BB328-BF$1256)/BF$1256</f>
        <v>0.25652250043775182</v>
      </c>
      <c r="BG328" s="370">
        <f t="shared" si="653"/>
        <v>0.53330382828059297</v>
      </c>
      <c r="BT328" s="367">
        <v>45572</v>
      </c>
      <c r="BU328" s="365">
        <f t="shared" si="515"/>
        <v>3.32E-2</v>
      </c>
      <c r="BV328" s="365">
        <v>3.32</v>
      </c>
    </row>
    <row r="329" spans="2:74" ht="12" customHeight="1">
      <c r="B329" s="367">
        <v>45568</v>
      </c>
      <c r="C329" s="365">
        <v>70.92</v>
      </c>
      <c r="O329" s="368">
        <v>45568</v>
      </c>
      <c r="P329" s="369">
        <v>70.92</v>
      </c>
      <c r="Q329" s="369">
        <v>303.45</v>
      </c>
      <c r="R329" s="369">
        <v>137.21</v>
      </c>
      <c r="S329" s="369">
        <v>95.56</v>
      </c>
      <c r="T329" s="369">
        <v>56.7</v>
      </c>
      <c r="U329" s="369">
        <v>104.58</v>
      </c>
      <c r="V329" s="369">
        <v>17.29</v>
      </c>
      <c r="AF329" s="368">
        <v>45568</v>
      </c>
      <c r="AG329" s="370">
        <f t="shared" ref="AG329:AM329" si="654">(P329-AG$1256)/AG$1256</f>
        <v>0.24181404307476803</v>
      </c>
      <c r="AH329" s="370">
        <f t="shared" si="654"/>
        <v>0.46594202898550718</v>
      </c>
      <c r="AI329" s="370">
        <f t="shared" si="654"/>
        <v>0.34493236620270551</v>
      </c>
      <c r="AJ329" s="370">
        <f t="shared" si="654"/>
        <v>-2.3602738326351305E-2</v>
      </c>
      <c r="AK329" s="370">
        <f t="shared" si="654"/>
        <v>0.93335879320221504</v>
      </c>
      <c r="AL329" s="370">
        <f t="shared" si="654"/>
        <v>-0.16336000000000001</v>
      </c>
      <c r="AM329" s="370">
        <f t="shared" si="654"/>
        <v>-0.16311713455953539</v>
      </c>
      <c r="BA329" s="368">
        <v>45568</v>
      </c>
      <c r="BB329" s="369">
        <v>70.92</v>
      </c>
      <c r="BC329" s="369">
        <v>5699.94</v>
      </c>
      <c r="BD329" s="86"/>
      <c r="BE329" s="368">
        <v>45568</v>
      </c>
      <c r="BF329" s="370">
        <f t="shared" ref="BF329:BG329" si="655">(BB329-BF$1256)/BF$1256</f>
        <v>0.24181404307476803</v>
      </c>
      <c r="BG329" s="370">
        <f t="shared" si="655"/>
        <v>0.51967196069073807</v>
      </c>
      <c r="BT329" s="367">
        <v>45569</v>
      </c>
      <c r="BU329" s="365">
        <f t="shared" si="515"/>
        <v>3.2329999999999998E-2</v>
      </c>
      <c r="BV329" s="365">
        <v>3.2330000000000001</v>
      </c>
    </row>
    <row r="330" spans="2:74" ht="12" customHeight="1">
      <c r="B330" s="367">
        <v>45567</v>
      </c>
      <c r="C330" s="365">
        <v>72.41</v>
      </c>
      <c r="O330" s="368">
        <v>45567</v>
      </c>
      <c r="P330" s="369">
        <v>72.41</v>
      </c>
      <c r="Q330" s="369">
        <v>303.76</v>
      </c>
      <c r="R330" s="369">
        <v>139.54</v>
      </c>
      <c r="S330" s="369">
        <v>96.5</v>
      </c>
      <c r="T330" s="369">
        <v>57.68</v>
      </c>
      <c r="U330" s="369">
        <v>104.9</v>
      </c>
      <c r="V330" s="369">
        <v>17.38</v>
      </c>
      <c r="AF330" s="368">
        <v>45567</v>
      </c>
      <c r="AG330" s="370">
        <f t="shared" ref="AG330:AM330" si="656">(P330-AG$1256)/AG$1256</f>
        <v>0.26790404482577479</v>
      </c>
      <c r="AH330" s="370">
        <f t="shared" si="656"/>
        <v>0.46743961352656999</v>
      </c>
      <c r="AI330" s="370">
        <f t="shared" si="656"/>
        <v>0.36777102528915895</v>
      </c>
      <c r="AJ330" s="370">
        <f t="shared" si="656"/>
        <v>-1.3998160825585006E-2</v>
      </c>
      <c r="AK330" s="370">
        <f t="shared" si="656"/>
        <v>0.96677487110941374</v>
      </c>
      <c r="AL330" s="370">
        <f t="shared" si="656"/>
        <v>-0.16079999999999994</v>
      </c>
      <c r="AM330" s="370">
        <f t="shared" si="656"/>
        <v>-0.15876089060987419</v>
      </c>
      <c r="BA330" s="368">
        <v>45567</v>
      </c>
      <c r="BB330" s="369">
        <v>72.41</v>
      </c>
      <c r="BC330" s="369">
        <v>5709.54</v>
      </c>
      <c r="BD330" s="86"/>
      <c r="BE330" s="368">
        <v>45567</v>
      </c>
      <c r="BF330" s="370">
        <f t="shared" ref="BF330:BG330" si="657">(BB330-BF$1256)/BF$1256</f>
        <v>0.26790404482577479</v>
      </c>
      <c r="BG330" s="370">
        <f t="shared" si="657"/>
        <v>0.52223143514531678</v>
      </c>
      <c r="BT330" s="367">
        <v>45568</v>
      </c>
      <c r="BU330" s="365">
        <f t="shared" si="515"/>
        <v>3.2712999999999999E-2</v>
      </c>
      <c r="BV330" s="365">
        <v>3.2713000000000001</v>
      </c>
    </row>
    <row r="331" spans="2:74" ht="12" customHeight="1">
      <c r="B331" s="367">
        <v>45566</v>
      </c>
      <c r="C331" s="365">
        <v>72.489999999999995</v>
      </c>
      <c r="O331" s="368">
        <v>45566</v>
      </c>
      <c r="P331" s="369">
        <v>72.489999999999995</v>
      </c>
      <c r="Q331" s="369">
        <v>302.98</v>
      </c>
      <c r="R331" s="369">
        <v>139.24</v>
      </c>
      <c r="S331" s="369">
        <v>97.43</v>
      </c>
      <c r="T331" s="369">
        <v>57.17</v>
      </c>
      <c r="U331" s="369">
        <v>101.73</v>
      </c>
      <c r="V331" s="369">
        <v>17.66</v>
      </c>
      <c r="AF331" s="368">
        <v>45566</v>
      </c>
      <c r="AG331" s="370">
        <f t="shared" ref="AG331:AM331" si="658">(P331-AG$1256)/AG$1256</f>
        <v>0.26930485028891604</v>
      </c>
      <c r="AH331" s="370">
        <f t="shared" si="658"/>
        <v>0.46367149758454113</v>
      </c>
      <c r="AI331" s="370">
        <f t="shared" si="658"/>
        <v>0.36483042540678312</v>
      </c>
      <c r="AJ331" s="370">
        <f t="shared" si="658"/>
        <v>-4.4957596812097442E-3</v>
      </c>
      <c r="AK331" s="370">
        <f t="shared" si="658"/>
        <v>0.94938487138219807</v>
      </c>
      <c r="AL331" s="370">
        <f t="shared" si="658"/>
        <v>-0.18615999999999996</v>
      </c>
      <c r="AM331" s="370">
        <f t="shared" si="658"/>
        <v>-0.14520813165537269</v>
      </c>
      <c r="BA331" s="368">
        <v>45566</v>
      </c>
      <c r="BB331" s="369">
        <v>72.489999999999995</v>
      </c>
      <c r="BC331" s="369">
        <v>5708.75</v>
      </c>
      <c r="BD331" s="86"/>
      <c r="BE331" s="368">
        <v>45566</v>
      </c>
      <c r="BF331" s="370">
        <f t="shared" ref="BF331:BG331" si="659">(BB331-BF$1256)/BF$1256</f>
        <v>0.26930485028891604</v>
      </c>
      <c r="BG331" s="370">
        <f t="shared" si="659"/>
        <v>0.52202081172665882</v>
      </c>
      <c r="BT331" s="367">
        <v>45567</v>
      </c>
      <c r="BU331" s="365">
        <f t="shared" si="515"/>
        <v>3.2039999999999999E-2</v>
      </c>
      <c r="BV331" s="365">
        <v>3.2040000000000002</v>
      </c>
    </row>
    <row r="332" spans="2:74" ht="12" customHeight="1">
      <c r="B332" s="367">
        <v>45565</v>
      </c>
      <c r="C332" s="365">
        <v>72.12</v>
      </c>
      <c r="O332" s="368">
        <v>45565</v>
      </c>
      <c r="P332" s="369">
        <v>72.12</v>
      </c>
      <c r="Q332" s="369">
        <v>304.51</v>
      </c>
      <c r="R332" s="369">
        <v>139.71</v>
      </c>
      <c r="S332" s="369">
        <v>97.49</v>
      </c>
      <c r="T332" s="369">
        <v>57.62</v>
      </c>
      <c r="U332" s="369">
        <v>103.21</v>
      </c>
      <c r="V332" s="369">
        <v>17.52</v>
      </c>
      <c r="AF332" s="368">
        <v>45565</v>
      </c>
      <c r="AG332" s="370">
        <f t="shared" ref="AG332:AM332" si="660">(P332-AG$1256)/AG$1256</f>
        <v>0.26282612502188768</v>
      </c>
      <c r="AH332" s="370">
        <f t="shared" si="660"/>
        <v>0.4710628019323671</v>
      </c>
      <c r="AI332" s="370">
        <f t="shared" si="660"/>
        <v>0.36943736522250553</v>
      </c>
      <c r="AJ332" s="370">
        <f t="shared" si="660"/>
        <v>-3.8827015428630801E-3</v>
      </c>
      <c r="AK332" s="370">
        <f t="shared" si="660"/>
        <v>0.96472898878856472</v>
      </c>
      <c r="AL332" s="370">
        <f t="shared" si="660"/>
        <v>-0.17432000000000006</v>
      </c>
      <c r="AM332" s="370">
        <f t="shared" si="660"/>
        <v>-0.15198451113262346</v>
      </c>
      <c r="BA332" s="368">
        <v>45565</v>
      </c>
      <c r="BB332" s="369">
        <v>72.12</v>
      </c>
      <c r="BC332" s="369">
        <v>5762.48</v>
      </c>
      <c r="BD332" s="86"/>
      <c r="BE332" s="368">
        <v>45565</v>
      </c>
      <c r="BF332" s="370">
        <f t="shared" ref="BF332:BG332" si="661">(BB332-BF$1256)/BF$1256</f>
        <v>0.26282612502188768</v>
      </c>
      <c r="BG332" s="370">
        <f t="shared" si="661"/>
        <v>0.53634587031462866</v>
      </c>
      <c r="BT332" s="367">
        <v>45566</v>
      </c>
      <c r="BU332" s="365">
        <f t="shared" si="515"/>
        <v>3.2004000000000005E-2</v>
      </c>
      <c r="BV332" s="365">
        <v>3.2004000000000001</v>
      </c>
    </row>
    <row r="333" spans="2:74" ht="12" customHeight="1">
      <c r="B333" s="367">
        <v>45562</v>
      </c>
      <c r="C333" s="365">
        <v>71.28</v>
      </c>
      <c r="O333" s="368">
        <v>45562</v>
      </c>
      <c r="P333" s="369">
        <v>71.28</v>
      </c>
      <c r="Q333" s="369">
        <v>303.69</v>
      </c>
      <c r="R333" s="369">
        <v>139.91999999999999</v>
      </c>
      <c r="S333" s="369">
        <v>97.36</v>
      </c>
      <c r="T333" s="369">
        <v>57.34</v>
      </c>
      <c r="U333" s="369">
        <v>104.71</v>
      </c>
      <c r="V333" s="369">
        <v>17.79</v>
      </c>
      <c r="AF333" s="368">
        <v>45562</v>
      </c>
      <c r="AG333" s="370">
        <f t="shared" ref="AG333:AM333" si="662">(P333-AG$1256)/AG$1256</f>
        <v>0.24811766765890389</v>
      </c>
      <c r="AH333" s="370">
        <f t="shared" si="662"/>
        <v>0.46710144927536229</v>
      </c>
      <c r="AI333" s="370">
        <f t="shared" si="662"/>
        <v>0.37149578514016851</v>
      </c>
      <c r="AJ333" s="370">
        <f t="shared" si="662"/>
        <v>-5.2109941759477373E-3</v>
      </c>
      <c r="AK333" s="370">
        <f t="shared" si="662"/>
        <v>0.9551815379579367</v>
      </c>
      <c r="AL333" s="370">
        <f t="shared" si="662"/>
        <v>-0.16232000000000005</v>
      </c>
      <c r="AM333" s="370">
        <f t="shared" si="662"/>
        <v>-0.13891577928363993</v>
      </c>
      <c r="BA333" s="368">
        <v>45562</v>
      </c>
      <c r="BB333" s="369">
        <v>71.28</v>
      </c>
      <c r="BC333" s="369">
        <v>5738.17</v>
      </c>
      <c r="BD333" s="86"/>
      <c r="BE333" s="368">
        <v>45562</v>
      </c>
      <c r="BF333" s="370">
        <f t="shared" ref="BF333:BG333" si="663">(BB333-BF$1256)/BF$1256</f>
        <v>0.24811766765890389</v>
      </c>
      <c r="BG333" s="370">
        <f t="shared" si="663"/>
        <v>0.52986453448225301</v>
      </c>
      <c r="BT333" s="367">
        <v>45565</v>
      </c>
      <c r="BU333" s="365">
        <f t="shared" si="515"/>
        <v>3.2168999999999996E-2</v>
      </c>
      <c r="BV333" s="365">
        <v>3.2168999999999999</v>
      </c>
    </row>
    <row r="334" spans="2:74" ht="12" customHeight="1">
      <c r="B334" s="367">
        <v>45561</v>
      </c>
      <c r="C334" s="365">
        <v>70.849999999999994</v>
      </c>
      <c r="O334" s="368">
        <v>45561</v>
      </c>
      <c r="P334" s="369">
        <v>70.849999999999994</v>
      </c>
      <c r="Q334" s="369">
        <v>303.64999999999998</v>
      </c>
      <c r="R334" s="369">
        <v>138.07</v>
      </c>
      <c r="S334" s="369">
        <v>97.47</v>
      </c>
      <c r="T334" s="369">
        <v>58.05</v>
      </c>
      <c r="U334" s="369">
        <v>106.13</v>
      </c>
      <c r="V334" s="369">
        <v>17.690000000000001</v>
      </c>
      <c r="AF334" s="368">
        <v>45561</v>
      </c>
      <c r="AG334" s="370">
        <f t="shared" ref="AG334:AM334" si="664">(P334-AG$1256)/AG$1256</f>
        <v>0.24058833829451926</v>
      </c>
      <c r="AH334" s="370">
        <f t="shared" si="664"/>
        <v>0.46690821256038634</v>
      </c>
      <c r="AI334" s="370">
        <f t="shared" si="664"/>
        <v>0.35336208586551654</v>
      </c>
      <c r="AJ334" s="370">
        <f t="shared" si="664"/>
        <v>-4.0870542556453015E-3</v>
      </c>
      <c r="AK334" s="370">
        <f t="shared" si="664"/>
        <v>0.97939114542131522</v>
      </c>
      <c r="AL334" s="370">
        <f t="shared" si="664"/>
        <v>-0.15096000000000004</v>
      </c>
      <c r="AM334" s="370">
        <f t="shared" si="664"/>
        <v>-0.14375605033881891</v>
      </c>
      <c r="BA334" s="368">
        <v>45561</v>
      </c>
      <c r="BB334" s="369">
        <v>70.849999999999994</v>
      </c>
      <c r="BC334" s="369">
        <v>5745.37</v>
      </c>
      <c r="BD334" s="86"/>
      <c r="BE334" s="368">
        <v>45561</v>
      </c>
      <c r="BF334" s="370">
        <f t="shared" ref="BF334:BG334" si="665">(BB334-BF$1256)/BF$1256</f>
        <v>0.24058833829451926</v>
      </c>
      <c r="BG334" s="370">
        <f t="shared" si="665"/>
        <v>0.53178414032318699</v>
      </c>
      <c r="BT334" s="367">
        <v>45562</v>
      </c>
      <c r="BU334" s="365">
        <f t="shared" si="515"/>
        <v>3.2548000000000001E-2</v>
      </c>
      <c r="BV334" s="365">
        <v>3.2547999999999999</v>
      </c>
    </row>
    <row r="335" spans="2:74" ht="12" customHeight="1">
      <c r="B335" s="367">
        <v>45560</v>
      </c>
      <c r="C335" s="365">
        <v>69.680000000000007</v>
      </c>
      <c r="O335" s="368">
        <v>45560</v>
      </c>
      <c r="P335" s="369">
        <v>69.680000000000007</v>
      </c>
      <c r="Q335" s="369">
        <v>300.47000000000003</v>
      </c>
      <c r="R335" s="369">
        <v>133.09</v>
      </c>
      <c r="S335" s="369">
        <v>95.62</v>
      </c>
      <c r="T335" s="369">
        <v>58.38</v>
      </c>
      <c r="U335" s="369">
        <v>105.75</v>
      </c>
      <c r="V335" s="369">
        <v>17.34</v>
      </c>
      <c r="AF335" s="368">
        <v>45560</v>
      </c>
      <c r="AG335" s="370">
        <f t="shared" ref="AG335:AM335" si="666">(P335-AG$1256)/AG$1256</f>
        <v>0.22010155839607787</v>
      </c>
      <c r="AH335" s="370">
        <f t="shared" si="666"/>
        <v>0.45154589371980691</v>
      </c>
      <c r="AI335" s="370">
        <f t="shared" si="666"/>
        <v>0.304548127818075</v>
      </c>
      <c r="AJ335" s="370">
        <f t="shared" si="666"/>
        <v>-2.2989680188004496E-2</v>
      </c>
      <c r="AK335" s="370">
        <f t="shared" si="666"/>
        <v>0.99064349818598429</v>
      </c>
      <c r="AL335" s="370">
        <f t="shared" si="666"/>
        <v>-0.154</v>
      </c>
      <c r="AM335" s="370">
        <f t="shared" si="666"/>
        <v>-0.16069699903194581</v>
      </c>
      <c r="BA335" s="368">
        <v>45560</v>
      </c>
      <c r="BB335" s="369">
        <v>69.680000000000007</v>
      </c>
      <c r="BC335" s="369">
        <v>5722.26</v>
      </c>
      <c r="BD335" s="86"/>
      <c r="BE335" s="368">
        <v>45560</v>
      </c>
      <c r="BF335" s="370">
        <f t="shared" ref="BF335:BG335" si="667">(BB335-BF$1256)/BF$1256</f>
        <v>0.22010155839607787</v>
      </c>
      <c r="BG335" s="370">
        <f t="shared" si="667"/>
        <v>0.52562273879763366</v>
      </c>
      <c r="BT335" s="367">
        <v>45561</v>
      </c>
      <c r="BU335" s="365">
        <f t="shared" si="515"/>
        <v>3.2745000000000003E-2</v>
      </c>
      <c r="BV335" s="365">
        <v>3.2745000000000002</v>
      </c>
    </row>
    <row r="336" spans="2:74" ht="12" customHeight="1">
      <c r="B336" s="367">
        <v>45559</v>
      </c>
      <c r="C336" s="365">
        <v>70.64</v>
      </c>
      <c r="O336" s="368">
        <v>45559</v>
      </c>
      <c r="P336" s="369">
        <v>70.64</v>
      </c>
      <c r="Q336" s="369">
        <v>300.27</v>
      </c>
      <c r="R336" s="369">
        <v>133.80000000000001</v>
      </c>
      <c r="S336" s="369">
        <v>94.45</v>
      </c>
      <c r="T336" s="369">
        <v>57.96</v>
      </c>
      <c r="U336" s="369">
        <v>104.15</v>
      </c>
      <c r="V336" s="369">
        <v>17.579999999999998</v>
      </c>
      <c r="AF336" s="368">
        <v>45559</v>
      </c>
      <c r="AG336" s="370">
        <f t="shared" ref="AG336:AM336" si="668">(P336-AG$1256)/AG$1256</f>
        <v>0.23691122395377345</v>
      </c>
      <c r="AH336" s="370">
        <f t="shared" si="668"/>
        <v>0.45057971014492743</v>
      </c>
      <c r="AI336" s="370">
        <f t="shared" si="668"/>
        <v>0.31150754753969828</v>
      </c>
      <c r="AJ336" s="370">
        <f t="shared" si="668"/>
        <v>-3.4944313885766846E-2</v>
      </c>
      <c r="AK336" s="370">
        <f t="shared" si="668"/>
        <v>0.97632232194004198</v>
      </c>
      <c r="AL336" s="370">
        <f t="shared" si="668"/>
        <v>-0.16679999999999995</v>
      </c>
      <c r="AM336" s="370">
        <f t="shared" si="668"/>
        <v>-0.14908034849951607</v>
      </c>
      <c r="BA336" s="368">
        <v>45559</v>
      </c>
      <c r="BB336" s="369">
        <v>70.64</v>
      </c>
      <c r="BC336" s="369">
        <v>5732.93</v>
      </c>
      <c r="BD336" s="86"/>
      <c r="BE336" s="368">
        <v>45559</v>
      </c>
      <c r="BF336" s="370">
        <f t="shared" ref="BF336:BG336" si="669">(BB336-BF$1256)/BF$1256</f>
        <v>0.23691122395377345</v>
      </c>
      <c r="BG336" s="370">
        <f t="shared" si="669"/>
        <v>0.52846748800912891</v>
      </c>
      <c r="BT336" s="367">
        <v>45560</v>
      </c>
      <c r="BU336" s="365">
        <f t="shared" si="515"/>
        <v>3.3294999999999998E-2</v>
      </c>
      <c r="BV336" s="365">
        <v>3.3294999999999999</v>
      </c>
    </row>
    <row r="337" spans="2:74" ht="12" customHeight="1">
      <c r="B337" s="367">
        <v>45558</v>
      </c>
      <c r="C337" s="365">
        <v>70.540000000000006</v>
      </c>
      <c r="O337" s="368">
        <v>45558</v>
      </c>
      <c r="P337" s="369">
        <v>70.540000000000006</v>
      </c>
      <c r="Q337" s="369">
        <v>299.06</v>
      </c>
      <c r="R337" s="369">
        <v>130.37</v>
      </c>
      <c r="S337" s="369">
        <v>95.48</v>
      </c>
      <c r="T337" s="369">
        <v>58.29</v>
      </c>
      <c r="U337" s="369">
        <v>106.57</v>
      </c>
      <c r="V337" s="369">
        <v>17.690000000000001</v>
      </c>
      <c r="AF337" s="368">
        <v>45558</v>
      </c>
      <c r="AG337" s="370">
        <f t="shared" ref="AG337:AM337" si="670">(P337-AG$1256)/AG$1256</f>
        <v>0.23516021712484692</v>
      </c>
      <c r="AH337" s="370">
        <f t="shared" si="670"/>
        <v>0.44473429951690824</v>
      </c>
      <c r="AI337" s="370">
        <f t="shared" si="670"/>
        <v>0.27788668888453255</v>
      </c>
      <c r="AJ337" s="370">
        <f t="shared" si="670"/>
        <v>-2.4420149177480335E-2</v>
      </c>
      <c r="AK337" s="370">
        <f t="shared" si="670"/>
        <v>0.98757467470471083</v>
      </c>
      <c r="AL337" s="370">
        <f t="shared" si="670"/>
        <v>-0.14744000000000004</v>
      </c>
      <c r="AM337" s="370">
        <f t="shared" si="670"/>
        <v>-0.14375605033881891</v>
      </c>
      <c r="BA337" s="368">
        <v>45558</v>
      </c>
      <c r="BB337" s="369">
        <v>70.540000000000006</v>
      </c>
      <c r="BC337" s="369">
        <v>5718.57</v>
      </c>
      <c r="BD337" s="86"/>
      <c r="BE337" s="368">
        <v>45558</v>
      </c>
      <c r="BF337" s="370">
        <f t="shared" ref="BF337:BG337" si="671">(BB337-BF$1256)/BF$1256</f>
        <v>0.23516021712484692</v>
      </c>
      <c r="BG337" s="370">
        <f t="shared" si="671"/>
        <v>0.52463894080415485</v>
      </c>
      <c r="BT337" s="367">
        <v>45559</v>
      </c>
      <c r="BU337" s="365">
        <f t="shared" si="515"/>
        <v>3.2842999999999997E-2</v>
      </c>
      <c r="BV337" s="365">
        <v>3.2843</v>
      </c>
    </row>
    <row r="338" spans="2:74" ht="12" customHeight="1">
      <c r="B338" s="367">
        <v>45555</v>
      </c>
      <c r="C338" s="365">
        <v>70.28</v>
      </c>
      <c r="O338" s="368">
        <v>45555</v>
      </c>
      <c r="P338" s="369">
        <v>70.28</v>
      </c>
      <c r="Q338" s="369">
        <v>296.83</v>
      </c>
      <c r="R338" s="369">
        <v>129.71</v>
      </c>
      <c r="S338" s="369">
        <v>96.05</v>
      </c>
      <c r="T338" s="369">
        <v>57.23</v>
      </c>
      <c r="U338" s="369">
        <v>106.94</v>
      </c>
      <c r="V338" s="369">
        <v>17.440000000000001</v>
      </c>
      <c r="AF338" s="368">
        <v>45555</v>
      </c>
      <c r="AG338" s="370">
        <f t="shared" ref="AG338:AM338" si="672">(P338-AG$1256)/AG$1256</f>
        <v>0.23060759936963757</v>
      </c>
      <c r="AH338" s="370">
        <f t="shared" si="672"/>
        <v>0.43396135265700475</v>
      </c>
      <c r="AI338" s="370">
        <f t="shared" si="672"/>
        <v>0.27141736914330539</v>
      </c>
      <c r="AJ338" s="370">
        <f t="shared" si="672"/>
        <v>-1.8596096863185932E-2</v>
      </c>
      <c r="AK338" s="370">
        <f t="shared" si="672"/>
        <v>0.95143075370304686</v>
      </c>
      <c r="AL338" s="370">
        <f t="shared" si="672"/>
        <v>-0.14448000000000003</v>
      </c>
      <c r="AM338" s="370">
        <f t="shared" si="672"/>
        <v>-0.15585672797676664</v>
      </c>
      <c r="BA338" s="368">
        <v>45555</v>
      </c>
      <c r="BB338" s="369">
        <v>70.28</v>
      </c>
      <c r="BC338" s="369">
        <v>5702.55</v>
      </c>
      <c r="BD338" s="86"/>
      <c r="BE338" s="368">
        <v>45555</v>
      </c>
      <c r="BF338" s="370">
        <f t="shared" ref="BF338:BG338" si="673">(BB338-BF$1256)/BF$1256</f>
        <v>0.23060759936963757</v>
      </c>
      <c r="BG338" s="370">
        <f t="shared" si="673"/>
        <v>0.52036781780807684</v>
      </c>
      <c r="BT338" s="367">
        <v>45558</v>
      </c>
      <c r="BU338" s="365">
        <f t="shared" si="515"/>
        <v>3.2889000000000002E-2</v>
      </c>
      <c r="BV338" s="365">
        <v>3.2888999999999999</v>
      </c>
    </row>
    <row r="339" spans="2:74" ht="12" customHeight="1">
      <c r="B339" s="367">
        <v>45554</v>
      </c>
      <c r="C339" s="365">
        <v>71.069999999999993</v>
      </c>
      <c r="O339" s="368">
        <v>45554</v>
      </c>
      <c r="P339" s="369">
        <v>71.069999999999993</v>
      </c>
      <c r="Q339" s="369">
        <v>293.85000000000002</v>
      </c>
      <c r="R339" s="369">
        <v>131.09</v>
      </c>
      <c r="S339" s="369">
        <v>96.9</v>
      </c>
      <c r="T339" s="369">
        <v>57.97</v>
      </c>
      <c r="U339" s="369">
        <v>107.48</v>
      </c>
      <c r="V339" s="369">
        <v>17.87</v>
      </c>
      <c r="AF339" s="368">
        <v>45554</v>
      </c>
      <c r="AG339" s="370">
        <f t="shared" ref="AG339:AM339" si="674">(P339-AG$1256)/AG$1256</f>
        <v>0.24444055331815784</v>
      </c>
      <c r="AH339" s="370">
        <f t="shared" si="674"/>
        <v>0.41956521739130448</v>
      </c>
      <c r="AI339" s="370">
        <f t="shared" si="674"/>
        <v>0.28494412860223495</v>
      </c>
      <c r="AJ339" s="370">
        <f t="shared" si="674"/>
        <v>-9.9111065699397042E-3</v>
      </c>
      <c r="AK339" s="370">
        <f t="shared" si="674"/>
        <v>0.97666330232685006</v>
      </c>
      <c r="AL339" s="370">
        <f t="shared" si="674"/>
        <v>-0.14015999999999998</v>
      </c>
      <c r="AM339" s="370">
        <f t="shared" si="674"/>
        <v>-0.13504356243949656</v>
      </c>
      <c r="BA339" s="368">
        <v>45554</v>
      </c>
      <c r="BB339" s="369">
        <v>71.069999999999993</v>
      </c>
      <c r="BC339" s="369">
        <v>5713.64</v>
      </c>
      <c r="BD339" s="86"/>
      <c r="BE339" s="368">
        <v>45554</v>
      </c>
      <c r="BF339" s="370">
        <f t="shared" ref="BF339:BG339" si="675">(BB339-BF$1256)/BF$1256</f>
        <v>0.24444055331815784</v>
      </c>
      <c r="BG339" s="370">
        <f t="shared" si="675"/>
        <v>0.52332454402695994</v>
      </c>
      <c r="BT339" s="367">
        <v>45555</v>
      </c>
      <c r="BU339" s="365">
        <f t="shared" si="515"/>
        <v>3.3010999999999999E-2</v>
      </c>
      <c r="BV339" s="365">
        <v>3.3010999999999999</v>
      </c>
    </row>
    <row r="340" spans="2:74" ht="12" customHeight="1">
      <c r="B340" s="367">
        <v>45553</v>
      </c>
      <c r="C340" s="365">
        <v>69.25</v>
      </c>
      <c r="O340" s="368">
        <v>45553</v>
      </c>
      <c r="P340" s="369">
        <v>69.25</v>
      </c>
      <c r="Q340" s="369">
        <v>292.02999999999997</v>
      </c>
      <c r="R340" s="369">
        <v>130.6</v>
      </c>
      <c r="S340" s="369">
        <v>96.12</v>
      </c>
      <c r="T340" s="369">
        <v>56.93</v>
      </c>
      <c r="U340" s="369">
        <v>103.86</v>
      </c>
      <c r="V340" s="369">
        <v>17.63</v>
      </c>
      <c r="AF340" s="368">
        <v>45553</v>
      </c>
      <c r="AG340" s="370">
        <f t="shared" ref="AG340:AM340" si="676">(P340-AG$1256)/AG$1256</f>
        <v>0.21257222903169323</v>
      </c>
      <c r="AH340" s="370">
        <f t="shared" si="676"/>
        <v>0.41077294685990323</v>
      </c>
      <c r="AI340" s="370">
        <f t="shared" si="676"/>
        <v>0.28014114879435403</v>
      </c>
      <c r="AJ340" s="370">
        <f t="shared" si="676"/>
        <v>-1.788086236844794E-2</v>
      </c>
      <c r="AK340" s="370">
        <f t="shared" si="676"/>
        <v>0.94120134209880235</v>
      </c>
      <c r="AL340" s="370">
        <f t="shared" si="676"/>
        <v>-0.16911999999999999</v>
      </c>
      <c r="AM340" s="370">
        <f t="shared" si="676"/>
        <v>-0.1466602129719265</v>
      </c>
      <c r="BA340" s="368">
        <v>45553</v>
      </c>
      <c r="BB340" s="369">
        <v>69.25</v>
      </c>
      <c r="BC340" s="369">
        <v>5618.26</v>
      </c>
      <c r="BD340" s="86"/>
      <c r="BE340" s="368">
        <v>45553</v>
      </c>
      <c r="BF340" s="370">
        <f t="shared" ref="BF340:BG340" si="677">(BB340-BF$1256)/BF$1256</f>
        <v>0.21257222903169323</v>
      </c>
      <c r="BG340" s="370">
        <f t="shared" si="677"/>
        <v>0.49789509887303146</v>
      </c>
      <c r="BT340" s="367">
        <v>45554</v>
      </c>
      <c r="BU340" s="365">
        <f t="shared" si="515"/>
        <v>3.2643999999999999E-2</v>
      </c>
      <c r="BV340" s="365">
        <v>3.2644000000000002</v>
      </c>
    </row>
    <row r="341" spans="2:74" ht="12" customHeight="1">
      <c r="B341" s="367">
        <v>45552</v>
      </c>
      <c r="C341" s="365">
        <v>69.28</v>
      </c>
      <c r="O341" s="368">
        <v>45552</v>
      </c>
      <c r="P341" s="369">
        <v>69.28</v>
      </c>
      <c r="Q341" s="369">
        <v>293.75</v>
      </c>
      <c r="R341" s="369">
        <v>132.35</v>
      </c>
      <c r="S341" s="369">
        <v>96.44</v>
      </c>
      <c r="T341" s="369">
        <v>58.5</v>
      </c>
      <c r="U341" s="369">
        <v>102.49</v>
      </c>
      <c r="V341" s="369">
        <v>17.77</v>
      </c>
      <c r="AF341" s="368">
        <v>45552</v>
      </c>
      <c r="AG341" s="370">
        <f t="shared" ref="AG341:AM341" si="678">(P341-AG$1256)/AG$1256</f>
        <v>0.21309753108037124</v>
      </c>
      <c r="AH341" s="370">
        <f t="shared" si="678"/>
        <v>0.41908212560386471</v>
      </c>
      <c r="AI341" s="370">
        <f t="shared" si="678"/>
        <v>0.29729464810821404</v>
      </c>
      <c r="AJ341" s="370">
        <f t="shared" si="678"/>
        <v>-1.4611218963931815E-2</v>
      </c>
      <c r="AK341" s="370">
        <f t="shared" si="678"/>
        <v>0.9947352628276821</v>
      </c>
      <c r="AL341" s="370">
        <f t="shared" si="678"/>
        <v>-0.18008000000000005</v>
      </c>
      <c r="AM341" s="370">
        <f t="shared" si="678"/>
        <v>-0.13988383349467573</v>
      </c>
      <c r="BA341" s="368">
        <v>45552</v>
      </c>
      <c r="BB341" s="369">
        <v>69.28</v>
      </c>
      <c r="BC341" s="369">
        <v>5634.58</v>
      </c>
      <c r="BD341" s="86"/>
      <c r="BE341" s="368">
        <v>45552</v>
      </c>
      <c r="BF341" s="370">
        <f t="shared" ref="BF341:BG341" si="679">(BB341-BF$1256)/BF$1256</f>
        <v>0.21309753108037124</v>
      </c>
      <c r="BG341" s="370">
        <f t="shared" si="679"/>
        <v>0.50224620544581511</v>
      </c>
      <c r="BT341" s="367">
        <v>45553</v>
      </c>
      <c r="BU341" s="365">
        <f t="shared" si="515"/>
        <v>3.3502000000000004E-2</v>
      </c>
      <c r="BV341" s="365">
        <v>3.3502000000000001</v>
      </c>
    </row>
    <row r="342" spans="2:74" ht="12" customHeight="1">
      <c r="B342" s="367">
        <v>45551</v>
      </c>
      <c r="C342" s="365">
        <v>69.930000000000007</v>
      </c>
      <c r="O342" s="368">
        <v>45551</v>
      </c>
      <c r="P342" s="369">
        <v>69.930000000000007</v>
      </c>
      <c r="Q342" s="369">
        <v>296.69</v>
      </c>
      <c r="R342" s="369">
        <v>134.56</v>
      </c>
      <c r="S342" s="369">
        <v>96.31</v>
      </c>
      <c r="T342" s="369">
        <v>57.66</v>
      </c>
      <c r="U342" s="369">
        <v>101.8</v>
      </c>
      <c r="V342" s="369">
        <v>17.73</v>
      </c>
      <c r="AF342" s="368">
        <v>45551</v>
      </c>
      <c r="AG342" s="370">
        <f t="shared" ref="AG342:AM342" si="680">(P342-AG$1256)/AG$1256</f>
        <v>0.22447907546839446</v>
      </c>
      <c r="AH342" s="370">
        <f t="shared" si="680"/>
        <v>0.43328502415458936</v>
      </c>
      <c r="AI342" s="370">
        <f t="shared" si="680"/>
        <v>0.31895706724171741</v>
      </c>
      <c r="AJ342" s="370">
        <f t="shared" si="680"/>
        <v>-1.5939511597016474E-2</v>
      </c>
      <c r="AK342" s="370">
        <f t="shared" si="680"/>
        <v>0.96609291033579725</v>
      </c>
      <c r="AL342" s="370">
        <f t="shared" si="680"/>
        <v>-0.18560000000000001</v>
      </c>
      <c r="AM342" s="370">
        <f t="shared" si="680"/>
        <v>-0.14181994191674732</v>
      </c>
      <c r="BA342" s="368">
        <v>45551</v>
      </c>
      <c r="BB342" s="369">
        <v>69.930000000000007</v>
      </c>
      <c r="BC342" s="369">
        <v>5633.09</v>
      </c>
      <c r="BD342" s="86"/>
      <c r="BE342" s="368">
        <v>45551</v>
      </c>
      <c r="BF342" s="370">
        <f t="shared" ref="BF342:BG342" si="681">(BB342-BF$1256)/BF$1256</f>
        <v>0.22447907546839446</v>
      </c>
      <c r="BG342" s="370">
        <f t="shared" si="681"/>
        <v>0.50184895368151072</v>
      </c>
      <c r="BT342" s="367">
        <v>45552</v>
      </c>
      <c r="BU342" s="365">
        <f t="shared" si="515"/>
        <v>3.3487000000000003E-2</v>
      </c>
      <c r="BV342" s="365">
        <v>3.3487</v>
      </c>
    </row>
    <row r="343" spans="2:74" ht="12" customHeight="1">
      <c r="B343" s="367">
        <v>45548</v>
      </c>
      <c r="C343" s="365">
        <v>69.180000000000007</v>
      </c>
      <c r="O343" s="368">
        <v>45548</v>
      </c>
      <c r="P343" s="369">
        <v>69.180000000000007</v>
      </c>
      <c r="Q343" s="369">
        <v>296.52999999999997</v>
      </c>
      <c r="R343" s="369">
        <v>133.65</v>
      </c>
      <c r="S343" s="369">
        <v>98.57</v>
      </c>
      <c r="T343" s="369">
        <v>56.12</v>
      </c>
      <c r="U343" s="369">
        <v>102.05</v>
      </c>
      <c r="V343" s="369">
        <v>17.57</v>
      </c>
      <c r="AF343" s="368">
        <v>45548</v>
      </c>
      <c r="AG343" s="370">
        <f t="shared" ref="AG343:AM343" si="682">(P343-AG$1256)/AG$1256</f>
        <v>0.21134652425144471</v>
      </c>
      <c r="AH343" s="370">
        <f t="shared" si="682"/>
        <v>0.43251207729468588</v>
      </c>
      <c r="AI343" s="370">
        <f t="shared" si="682"/>
        <v>0.3100372475985102</v>
      </c>
      <c r="AJ343" s="370">
        <f t="shared" si="682"/>
        <v>7.1523449473790603E-3</v>
      </c>
      <c r="AK343" s="370">
        <f t="shared" si="682"/>
        <v>0.91358193076734207</v>
      </c>
      <c r="AL343" s="370">
        <f t="shared" si="682"/>
        <v>-0.18360000000000001</v>
      </c>
      <c r="AM343" s="370">
        <f t="shared" si="682"/>
        <v>-0.14956437560503388</v>
      </c>
      <c r="BA343" s="368">
        <v>45548</v>
      </c>
      <c r="BB343" s="369">
        <v>69.180000000000007</v>
      </c>
      <c r="BC343" s="369">
        <v>5626.02</v>
      </c>
      <c r="BD343" s="86"/>
      <c r="BE343" s="368">
        <v>45548</v>
      </c>
      <c r="BF343" s="370">
        <f t="shared" ref="BF343:BG343" si="683">(BB343-BF$1256)/BF$1256</f>
        <v>0.21134652425144471</v>
      </c>
      <c r="BG343" s="370">
        <f t="shared" si="683"/>
        <v>0.49996400739048263</v>
      </c>
      <c r="BT343" s="367">
        <v>45551</v>
      </c>
      <c r="BU343" s="365">
        <f t="shared" si="515"/>
        <v>3.3176000000000004E-2</v>
      </c>
      <c r="BV343" s="365">
        <v>3.3176000000000001</v>
      </c>
    </row>
    <row r="344" spans="2:74" ht="12" customHeight="1">
      <c r="B344" s="367">
        <v>45547</v>
      </c>
      <c r="C344" s="365">
        <v>69.14</v>
      </c>
      <c r="O344" s="368">
        <v>45547</v>
      </c>
      <c r="P344" s="369">
        <v>69.14</v>
      </c>
      <c r="Q344" s="369">
        <v>292.35000000000002</v>
      </c>
      <c r="R344" s="369">
        <v>133.41</v>
      </c>
      <c r="S344" s="369">
        <v>99.28</v>
      </c>
      <c r="T344" s="369">
        <v>56.35</v>
      </c>
      <c r="U344" s="369">
        <v>101.8</v>
      </c>
      <c r="V344" s="369">
        <v>16.899999999999999</v>
      </c>
      <c r="AF344" s="368">
        <v>45547</v>
      </c>
      <c r="AG344" s="370">
        <f t="shared" ref="AG344:AM344" si="684">(P344-AG$1256)/AG$1256</f>
        <v>0.21064612151987394</v>
      </c>
      <c r="AH344" s="370">
        <f t="shared" si="684"/>
        <v>0.41231884057971024</v>
      </c>
      <c r="AI344" s="370">
        <f t="shared" si="684"/>
        <v>0.30768476769260933</v>
      </c>
      <c r="AJ344" s="370">
        <f t="shared" si="684"/>
        <v>1.4406866251149449E-2</v>
      </c>
      <c r="AK344" s="370">
        <f t="shared" si="684"/>
        <v>0.92142447966392971</v>
      </c>
      <c r="AL344" s="370">
        <f t="shared" si="684"/>
        <v>-0.18560000000000001</v>
      </c>
      <c r="AM344" s="370">
        <f t="shared" si="684"/>
        <v>-0.18199419167473385</v>
      </c>
      <c r="BA344" s="368">
        <v>45547</v>
      </c>
      <c r="BB344" s="369">
        <v>69.14</v>
      </c>
      <c r="BC344" s="369">
        <v>5595.76</v>
      </c>
      <c r="BD344" s="86"/>
      <c r="BE344" s="368">
        <v>45547</v>
      </c>
      <c r="BF344" s="370">
        <f t="shared" ref="BF344:BG344" si="685">(BB344-BF$1256)/BF$1256</f>
        <v>0.21064612151987394</v>
      </c>
      <c r="BG344" s="370">
        <f t="shared" si="685"/>
        <v>0.49189633062011273</v>
      </c>
      <c r="BT344" s="367">
        <v>45548</v>
      </c>
      <c r="BU344" s="365">
        <f t="shared" si="515"/>
        <v>3.3536000000000003E-2</v>
      </c>
      <c r="BV344" s="365">
        <v>3.3536000000000001</v>
      </c>
    </row>
    <row r="345" spans="2:74" ht="12" customHeight="1">
      <c r="B345" s="367">
        <v>45546</v>
      </c>
      <c r="C345" s="365">
        <v>68.91</v>
      </c>
      <c r="O345" s="368">
        <v>45546</v>
      </c>
      <c r="P345" s="369">
        <v>68.91</v>
      </c>
      <c r="Q345" s="369">
        <v>290.23</v>
      </c>
      <c r="R345" s="369">
        <v>134.03</v>
      </c>
      <c r="S345" s="369">
        <v>98.2</v>
      </c>
      <c r="T345" s="369">
        <v>55.79</v>
      </c>
      <c r="U345" s="369">
        <v>99.3</v>
      </c>
      <c r="V345" s="369">
        <v>16.829999999999998</v>
      </c>
      <c r="AF345" s="368">
        <v>45546</v>
      </c>
      <c r="AG345" s="370">
        <f t="shared" ref="AG345:AM345" si="686">(P345-AG$1256)/AG$1256</f>
        <v>0.20661880581334263</v>
      </c>
      <c r="AH345" s="370">
        <f t="shared" si="686"/>
        <v>0.40207729468599041</v>
      </c>
      <c r="AI345" s="370">
        <f t="shared" si="686"/>
        <v>0.31376200744951976</v>
      </c>
      <c r="AJ345" s="370">
        <f t="shared" si="686"/>
        <v>3.3718197609073084E-3</v>
      </c>
      <c r="AK345" s="370">
        <f t="shared" si="686"/>
        <v>0.90232957800267322</v>
      </c>
      <c r="AL345" s="370">
        <f t="shared" si="686"/>
        <v>-0.20560000000000003</v>
      </c>
      <c r="AM345" s="370">
        <f t="shared" si="686"/>
        <v>-0.18538238141335925</v>
      </c>
      <c r="BA345" s="368">
        <v>45546</v>
      </c>
      <c r="BB345" s="369">
        <v>68.91</v>
      </c>
      <c r="BC345" s="369">
        <v>5554.13</v>
      </c>
      <c r="BD345" s="86"/>
      <c r="BE345" s="368">
        <v>45546</v>
      </c>
      <c r="BF345" s="370">
        <f t="shared" ref="BF345:BG345" si="687">(BB345-BF$1256)/BF$1256</f>
        <v>0.20661880581334263</v>
      </c>
      <c r="BG345" s="370">
        <f t="shared" si="687"/>
        <v>0.48079727629260127</v>
      </c>
      <c r="BT345" s="367">
        <v>45547</v>
      </c>
      <c r="BU345" s="365">
        <f t="shared" si="515"/>
        <v>3.3555000000000001E-2</v>
      </c>
      <c r="BV345" s="365">
        <v>3.3555000000000001</v>
      </c>
    </row>
    <row r="346" spans="2:74" ht="12" customHeight="1">
      <c r="B346" s="367">
        <v>45545</v>
      </c>
      <c r="C346" s="365">
        <v>66.55</v>
      </c>
      <c r="O346" s="368">
        <v>45545</v>
      </c>
      <c r="P346" s="369">
        <v>66.55</v>
      </c>
      <c r="Q346" s="369">
        <v>291.27</v>
      </c>
      <c r="R346" s="369">
        <v>132.88999999999999</v>
      </c>
      <c r="S346" s="369">
        <v>93.34</v>
      </c>
      <c r="T346" s="369">
        <v>54.21</v>
      </c>
      <c r="U346" s="369">
        <v>97.04</v>
      </c>
      <c r="V346" s="369">
        <v>16.63</v>
      </c>
      <c r="AF346" s="368">
        <v>45545</v>
      </c>
      <c r="AG346" s="370">
        <f t="shared" ref="AG346:AM346" si="688">(P346-AG$1256)/AG$1256</f>
        <v>0.1652950446506741</v>
      </c>
      <c r="AH346" s="370">
        <f t="shared" si="688"/>
        <v>0.40710144927536224</v>
      </c>
      <c r="AI346" s="370">
        <f t="shared" si="688"/>
        <v>0.3025877278964908</v>
      </c>
      <c r="AJ346" s="370">
        <f t="shared" si="688"/>
        <v>-4.6285889445182395E-2</v>
      </c>
      <c r="AK346" s="370">
        <f t="shared" si="688"/>
        <v>0.84845467688698539</v>
      </c>
      <c r="AL346" s="370">
        <f t="shared" si="688"/>
        <v>-0.22367999999999996</v>
      </c>
      <c r="AM346" s="370">
        <f t="shared" si="688"/>
        <v>-0.19506292352371737</v>
      </c>
      <c r="BA346" s="368">
        <v>45545</v>
      </c>
      <c r="BB346" s="369">
        <v>66.55</v>
      </c>
      <c r="BC346" s="369">
        <v>5495.52</v>
      </c>
      <c r="BD346" s="86"/>
      <c r="BE346" s="368">
        <v>45545</v>
      </c>
      <c r="BF346" s="370">
        <f t="shared" ref="BF346:BG346" si="689">(BB346-BF$1256)/BF$1256</f>
        <v>0.1652950446506741</v>
      </c>
      <c r="BG346" s="370">
        <f t="shared" si="689"/>
        <v>0.46517115152355393</v>
      </c>
      <c r="BT346" s="367">
        <v>45546</v>
      </c>
      <c r="BU346" s="365">
        <f t="shared" si="515"/>
        <v>3.3666999999999996E-2</v>
      </c>
      <c r="BV346" s="365">
        <v>3.3666999999999998</v>
      </c>
    </row>
    <row r="347" spans="2:74" ht="12" customHeight="1">
      <c r="B347" s="367">
        <v>45544</v>
      </c>
      <c r="C347" s="365">
        <v>67.81</v>
      </c>
      <c r="O347" s="368">
        <v>45544</v>
      </c>
      <c r="P347" s="369">
        <v>67.81</v>
      </c>
      <c r="Q347" s="369">
        <v>291.29000000000002</v>
      </c>
      <c r="R347" s="369">
        <v>133.04</v>
      </c>
      <c r="S347" s="369">
        <v>92.21</v>
      </c>
      <c r="T347" s="369">
        <v>54.29</v>
      </c>
      <c r="U347" s="369">
        <v>95.58</v>
      </c>
      <c r="V347" s="369">
        <v>17.149999999999999</v>
      </c>
      <c r="AF347" s="368">
        <v>45544</v>
      </c>
      <c r="AG347" s="370">
        <f t="shared" ref="AG347:AM347" si="690">(P347-AG$1256)/AG$1256</f>
        <v>0.18735773069514977</v>
      </c>
      <c r="AH347" s="370">
        <f t="shared" si="690"/>
        <v>0.40719806763285032</v>
      </c>
      <c r="AI347" s="370">
        <f t="shared" si="690"/>
        <v>0.30405802783767888</v>
      </c>
      <c r="AJ347" s="370">
        <f t="shared" si="690"/>
        <v>-5.7831817717380309E-2</v>
      </c>
      <c r="AK347" s="370">
        <f t="shared" si="690"/>
        <v>0.85118251998145056</v>
      </c>
      <c r="AL347" s="370">
        <f t="shared" si="690"/>
        <v>-0.23536000000000001</v>
      </c>
      <c r="AM347" s="370">
        <f t="shared" si="690"/>
        <v>-0.16989351403678613</v>
      </c>
      <c r="BA347" s="368">
        <v>45544</v>
      </c>
      <c r="BB347" s="369">
        <v>67.81</v>
      </c>
      <c r="BC347" s="369">
        <v>5471.05</v>
      </c>
      <c r="BD347" s="86"/>
      <c r="BE347" s="368">
        <v>45544</v>
      </c>
      <c r="BF347" s="370">
        <f t="shared" ref="BF347:BG347" si="691">(BB347-BF$1256)/BF$1256</f>
        <v>0.18735773069514977</v>
      </c>
      <c r="BG347" s="370">
        <f t="shared" si="691"/>
        <v>0.45864715778360182</v>
      </c>
      <c r="BT347" s="367">
        <v>45545</v>
      </c>
      <c r="BU347" s="365">
        <f t="shared" si="515"/>
        <v>3.4861000000000003E-2</v>
      </c>
      <c r="BV347" s="365">
        <v>3.4861</v>
      </c>
    </row>
    <row r="348" spans="2:74" ht="12" customHeight="1">
      <c r="B348" s="367">
        <v>45541</v>
      </c>
      <c r="C348" s="365">
        <v>67.63</v>
      </c>
      <c r="O348" s="368">
        <v>45541</v>
      </c>
      <c r="P348" s="369">
        <v>67.63</v>
      </c>
      <c r="Q348" s="369">
        <v>289.51</v>
      </c>
      <c r="R348" s="369">
        <v>133.87</v>
      </c>
      <c r="S348" s="369">
        <v>91.15</v>
      </c>
      <c r="T348" s="369">
        <v>53.68</v>
      </c>
      <c r="U348" s="369">
        <v>93.35</v>
      </c>
      <c r="V348" s="369">
        <v>16.989999999999998</v>
      </c>
      <c r="AF348" s="368">
        <v>45541</v>
      </c>
      <c r="AG348" s="370">
        <f t="shared" ref="AG348:AM348" si="692">(P348-AG$1256)/AG$1256</f>
        <v>0.1842059184030817</v>
      </c>
      <c r="AH348" s="370">
        <f t="shared" si="692"/>
        <v>0.39859903381642509</v>
      </c>
      <c r="AI348" s="370">
        <f t="shared" si="692"/>
        <v>0.31219368751225257</v>
      </c>
      <c r="AJ348" s="370">
        <f t="shared" si="692"/>
        <v>-6.8662511494840081E-2</v>
      </c>
      <c r="AK348" s="370">
        <f t="shared" si="692"/>
        <v>0.83038271638615335</v>
      </c>
      <c r="AL348" s="370">
        <f t="shared" si="692"/>
        <v>-0.25320000000000004</v>
      </c>
      <c r="AM348" s="370">
        <f t="shared" si="692"/>
        <v>-0.17763794772507269</v>
      </c>
      <c r="BA348" s="368">
        <v>45541</v>
      </c>
      <c r="BB348" s="369">
        <v>67.63</v>
      </c>
      <c r="BC348" s="369">
        <v>5408.42</v>
      </c>
      <c r="BD348" s="86"/>
      <c r="BE348" s="368">
        <v>45541</v>
      </c>
      <c r="BF348" s="370">
        <f t="shared" ref="BF348:BG348" si="693">(BB348-BF$1256)/BF$1256</f>
        <v>0.1842059184030817</v>
      </c>
      <c r="BG348" s="370">
        <f t="shared" si="693"/>
        <v>0.44194925308669958</v>
      </c>
      <c r="BT348" s="367">
        <v>45544</v>
      </c>
      <c r="BU348" s="365">
        <f t="shared" si="515"/>
        <v>3.4213E-2</v>
      </c>
      <c r="BV348" s="365">
        <v>3.4213</v>
      </c>
    </row>
    <row r="349" spans="2:74" ht="12" customHeight="1">
      <c r="B349" s="367">
        <v>45540</v>
      </c>
      <c r="C349" s="365">
        <v>67.930000000000007</v>
      </c>
      <c r="O349" s="368">
        <v>45540</v>
      </c>
      <c r="P349" s="369">
        <v>67.930000000000007</v>
      </c>
      <c r="Q349" s="369">
        <v>287.97000000000003</v>
      </c>
      <c r="R349" s="369">
        <v>134.5</v>
      </c>
      <c r="S349" s="369">
        <v>91.56</v>
      </c>
      <c r="T349" s="369">
        <v>53.03</v>
      </c>
      <c r="U349" s="369">
        <v>96.13</v>
      </c>
      <c r="V349" s="369">
        <v>16.739999999999998</v>
      </c>
      <c r="AF349" s="368">
        <v>45540</v>
      </c>
      <c r="AG349" s="370">
        <f t="shared" ref="AG349:AM349" si="694">(P349-AG$1256)/AG$1256</f>
        <v>0.18945893888986179</v>
      </c>
      <c r="AH349" s="370">
        <f t="shared" si="694"/>
        <v>0.39115942028985523</v>
      </c>
      <c r="AI349" s="370">
        <f t="shared" si="694"/>
        <v>0.31836894726524217</v>
      </c>
      <c r="AJ349" s="370">
        <f t="shared" si="694"/>
        <v>-6.4473280882803741E-2</v>
      </c>
      <c r="AK349" s="370">
        <f t="shared" si="694"/>
        <v>0.80821899124362362</v>
      </c>
      <c r="AL349" s="370">
        <f t="shared" si="694"/>
        <v>-0.23096000000000003</v>
      </c>
      <c r="AM349" s="370">
        <f t="shared" si="694"/>
        <v>-0.18973862536302041</v>
      </c>
      <c r="BA349" s="368">
        <v>45540</v>
      </c>
      <c r="BB349" s="369">
        <v>67.930000000000007</v>
      </c>
      <c r="BC349" s="369">
        <v>5503.41</v>
      </c>
      <c r="BD349" s="86"/>
      <c r="BE349" s="368">
        <v>45540</v>
      </c>
      <c r="BF349" s="370">
        <f t="shared" ref="BF349:BG349" si="695">(BB349-BF$1256)/BF$1256</f>
        <v>0.18945893888986179</v>
      </c>
      <c r="BG349" s="370">
        <f t="shared" si="695"/>
        <v>0.46727471959091066</v>
      </c>
      <c r="BT349" s="367">
        <v>45541</v>
      </c>
      <c r="BU349" s="365">
        <f t="shared" si="515"/>
        <v>3.4304000000000001E-2</v>
      </c>
      <c r="BV349" s="365">
        <v>3.4304000000000001</v>
      </c>
    </row>
    <row r="350" spans="2:74" ht="12" customHeight="1">
      <c r="B350" s="367">
        <v>45539</v>
      </c>
      <c r="C350" s="365">
        <v>68.650000000000006</v>
      </c>
      <c r="O350" s="368">
        <v>45539</v>
      </c>
      <c r="P350" s="369">
        <v>68.650000000000006</v>
      </c>
      <c r="Q350" s="369">
        <v>288.02999999999997</v>
      </c>
      <c r="R350" s="369">
        <v>134.81</v>
      </c>
      <c r="S350" s="369">
        <v>92.33</v>
      </c>
      <c r="T350" s="369">
        <v>53.34</v>
      </c>
      <c r="U350" s="369">
        <v>99.25</v>
      </c>
      <c r="V350" s="369">
        <v>16.760000000000002</v>
      </c>
      <c r="AF350" s="368">
        <v>45539</v>
      </c>
      <c r="AG350" s="370">
        <f t="shared" ref="AG350:AM350" si="696">(P350-AG$1256)/AG$1256</f>
        <v>0.20206618805813353</v>
      </c>
      <c r="AH350" s="370">
        <f t="shared" si="696"/>
        <v>0.39144927536231872</v>
      </c>
      <c r="AI350" s="370">
        <f t="shared" si="696"/>
        <v>0.32140756714369739</v>
      </c>
      <c r="AJ350" s="370">
        <f t="shared" si="696"/>
        <v>-5.6605701440686683E-2</v>
      </c>
      <c r="AK350" s="370">
        <f t="shared" si="696"/>
        <v>0.81878938323467643</v>
      </c>
      <c r="AL350" s="370">
        <f t="shared" si="696"/>
        <v>-0.20599999999999999</v>
      </c>
      <c r="AM350" s="370">
        <f t="shared" si="696"/>
        <v>-0.18877057115198445</v>
      </c>
      <c r="BA350" s="368">
        <v>45539</v>
      </c>
      <c r="BB350" s="369">
        <v>68.650000000000006</v>
      </c>
      <c r="BC350" s="369">
        <v>5520.07</v>
      </c>
      <c r="BD350" s="86"/>
      <c r="BE350" s="368">
        <v>45539</v>
      </c>
      <c r="BF350" s="370">
        <f t="shared" ref="BF350:BG350" si="697">(BB350-BF$1256)/BF$1256</f>
        <v>0.20206618805813353</v>
      </c>
      <c r="BG350" s="370">
        <f t="shared" si="697"/>
        <v>0.47171647421729396</v>
      </c>
      <c r="BT350" s="367">
        <v>45540</v>
      </c>
      <c r="BU350" s="365">
        <f t="shared" si="515"/>
        <v>3.4152999999999996E-2</v>
      </c>
      <c r="BV350" s="365">
        <v>3.4152999999999998</v>
      </c>
    </row>
    <row r="351" spans="2:74" ht="12" customHeight="1">
      <c r="B351" s="367">
        <v>45538</v>
      </c>
      <c r="C351" s="365">
        <v>68.44</v>
      </c>
      <c r="O351" s="368">
        <v>45538</v>
      </c>
      <c r="P351" s="369">
        <v>68.44</v>
      </c>
      <c r="Q351" s="369">
        <v>285.52</v>
      </c>
      <c r="R351" s="369">
        <v>133.47999999999999</v>
      </c>
      <c r="S351" s="369">
        <v>93.18</v>
      </c>
      <c r="T351" s="369">
        <v>53.52</v>
      </c>
      <c r="U351" s="369">
        <v>97.76</v>
      </c>
      <c r="V351" s="369">
        <v>16.48</v>
      </c>
      <c r="AF351" s="368">
        <v>45538</v>
      </c>
      <c r="AG351" s="370">
        <f t="shared" ref="AG351:AM351" si="698">(P351-AG$1256)/AG$1256</f>
        <v>0.19838907371738748</v>
      </c>
      <c r="AH351" s="370">
        <f t="shared" si="698"/>
        <v>0.37932367149758445</v>
      </c>
      <c r="AI351" s="370">
        <f t="shared" si="698"/>
        <v>0.30837090766516362</v>
      </c>
      <c r="AJ351" s="370">
        <f t="shared" si="698"/>
        <v>-4.7920711147440453E-2</v>
      </c>
      <c r="AK351" s="370">
        <f t="shared" si="698"/>
        <v>0.82492703019722313</v>
      </c>
      <c r="AL351" s="370">
        <f t="shared" si="698"/>
        <v>-0.21791999999999995</v>
      </c>
      <c r="AM351" s="370">
        <f t="shared" si="698"/>
        <v>-0.20232333010648595</v>
      </c>
      <c r="BA351" s="368">
        <v>45538</v>
      </c>
      <c r="BB351" s="369">
        <v>68.44</v>
      </c>
      <c r="BC351" s="369">
        <v>5528.93</v>
      </c>
      <c r="BD351" s="86"/>
      <c r="BE351" s="368">
        <v>45538</v>
      </c>
      <c r="BF351" s="370">
        <f t="shared" ref="BF351:BG351" si="699">(BB351-BF$1256)/BF$1256</f>
        <v>0.19838907371738748</v>
      </c>
      <c r="BG351" s="370">
        <f t="shared" si="699"/>
        <v>0.47407865584933234</v>
      </c>
      <c r="BT351" s="367">
        <v>45539</v>
      </c>
      <c r="BU351" s="365">
        <f t="shared" si="515"/>
        <v>3.3794999999999999E-2</v>
      </c>
      <c r="BV351" s="365">
        <v>3.3795000000000002</v>
      </c>
    </row>
    <row r="352" spans="2:74" ht="12" customHeight="1">
      <c r="B352" s="367">
        <v>45534</v>
      </c>
      <c r="C352" s="365">
        <v>69.48</v>
      </c>
      <c r="O352" s="368">
        <v>45534</v>
      </c>
      <c r="P352" s="369">
        <v>69.48</v>
      </c>
      <c r="Q352" s="369">
        <v>288.66000000000003</v>
      </c>
      <c r="R352" s="369">
        <v>134.91999999999999</v>
      </c>
      <c r="S352" s="369">
        <v>94.57</v>
      </c>
      <c r="T352" s="369">
        <v>56.08</v>
      </c>
      <c r="U352" s="369">
        <v>99.41</v>
      </c>
      <c r="V352" s="369">
        <v>16.920000000000002</v>
      </c>
      <c r="AF352" s="368">
        <v>45534</v>
      </c>
      <c r="AG352" s="370">
        <f t="shared" ref="AG352:AM352" si="700">(P352-AG$1256)/AG$1256</f>
        <v>0.21659954473822457</v>
      </c>
      <c r="AH352" s="370">
        <f t="shared" si="700"/>
        <v>0.39449275362318853</v>
      </c>
      <c r="AI352" s="370">
        <f t="shared" si="700"/>
        <v>0.32248578710056847</v>
      </c>
      <c r="AJ352" s="370">
        <f t="shared" si="700"/>
        <v>-3.3718197609073373E-2</v>
      </c>
      <c r="AK352" s="370">
        <f t="shared" si="700"/>
        <v>0.91221800922010954</v>
      </c>
      <c r="AL352" s="370">
        <f t="shared" si="700"/>
        <v>-0.20472000000000004</v>
      </c>
      <c r="AM352" s="370">
        <f t="shared" si="700"/>
        <v>-0.18102613746369789</v>
      </c>
      <c r="BA352" s="368">
        <v>45534</v>
      </c>
      <c r="BB352" s="369">
        <v>69.48</v>
      </c>
      <c r="BC352" s="369">
        <v>5648.4</v>
      </c>
      <c r="BD352" s="86"/>
      <c r="BE352" s="368">
        <v>45534</v>
      </c>
      <c r="BF352" s="370">
        <f t="shared" ref="BF352:BG352" si="701">(BB352-BF$1256)/BF$1256</f>
        <v>0.21659954473822457</v>
      </c>
      <c r="BG352" s="370">
        <f t="shared" si="701"/>
        <v>0.50593078221271892</v>
      </c>
      <c r="BT352" s="367">
        <v>45538</v>
      </c>
      <c r="BU352" s="365">
        <f t="shared" si="515"/>
        <v>3.3898000000000005E-2</v>
      </c>
      <c r="BV352" s="365">
        <v>3.3898000000000001</v>
      </c>
    </row>
    <row r="353" spans="2:74" ht="12" customHeight="1">
      <c r="B353" s="367">
        <v>45533</v>
      </c>
      <c r="C353" s="365">
        <v>69.069999999999993</v>
      </c>
      <c r="O353" s="368">
        <v>45533</v>
      </c>
      <c r="P353" s="369">
        <v>69.069999999999993</v>
      </c>
      <c r="Q353" s="369">
        <v>287.86</v>
      </c>
      <c r="R353" s="369">
        <v>135.25</v>
      </c>
      <c r="S353" s="369">
        <v>94.86</v>
      </c>
      <c r="T353" s="369">
        <v>55.63</v>
      </c>
      <c r="U353" s="369">
        <v>101.42</v>
      </c>
      <c r="V353" s="369">
        <v>16.649999999999999</v>
      </c>
      <c r="AF353" s="368">
        <v>45533</v>
      </c>
      <c r="AG353" s="370">
        <f t="shared" ref="AG353:AM353" si="702">(P353-AG$1256)/AG$1256</f>
        <v>0.20942041673962516</v>
      </c>
      <c r="AH353" s="370">
        <f t="shared" si="702"/>
        <v>0.39062801932367158</v>
      </c>
      <c r="AI353" s="370">
        <f t="shared" si="702"/>
        <v>0.32572044697118219</v>
      </c>
      <c r="AJ353" s="370">
        <f t="shared" si="702"/>
        <v>-3.075508327373051E-2</v>
      </c>
      <c r="AK353" s="370">
        <f t="shared" si="702"/>
        <v>0.89687389181374289</v>
      </c>
      <c r="AL353" s="370">
        <f t="shared" si="702"/>
        <v>-0.18863999999999997</v>
      </c>
      <c r="AM353" s="370">
        <f t="shared" si="702"/>
        <v>-0.19409486931268158</v>
      </c>
      <c r="BA353" s="368">
        <v>45533</v>
      </c>
      <c r="BB353" s="369">
        <v>69.069999999999993</v>
      </c>
      <c r="BC353" s="369">
        <v>5591.96</v>
      </c>
      <c r="BD353" s="86"/>
      <c r="BE353" s="368">
        <v>45533</v>
      </c>
      <c r="BF353" s="370">
        <f t="shared" ref="BF353:BG353" si="703">(BB353-BF$1256)/BF$1256</f>
        <v>0.20942041673962516</v>
      </c>
      <c r="BG353" s="370">
        <f t="shared" si="703"/>
        <v>0.49088320531517532</v>
      </c>
      <c r="BT353" s="367">
        <v>45534</v>
      </c>
      <c r="BU353" s="365">
        <f t="shared" si="515"/>
        <v>3.3391000000000004E-2</v>
      </c>
      <c r="BV353" s="365">
        <v>3.3391000000000002</v>
      </c>
    </row>
    <row r="354" spans="2:74" ht="12" customHeight="1">
      <c r="B354" s="367">
        <v>45532</v>
      </c>
      <c r="C354" s="365">
        <v>69.11</v>
      </c>
      <c r="O354" s="368">
        <v>45532</v>
      </c>
      <c r="P354" s="369">
        <v>69.11</v>
      </c>
      <c r="Q354" s="369">
        <v>287.05</v>
      </c>
      <c r="R354" s="369">
        <v>135.65</v>
      </c>
      <c r="S354" s="369">
        <v>95.3</v>
      </c>
      <c r="T354" s="369">
        <v>55.77</v>
      </c>
      <c r="U354" s="369">
        <v>104.66</v>
      </c>
      <c r="V354" s="369">
        <v>16.77</v>
      </c>
      <c r="AF354" s="368">
        <v>45532</v>
      </c>
      <c r="AG354" s="370">
        <f t="shared" ref="AG354:AM354" si="704">(P354-AG$1256)/AG$1256</f>
        <v>0.21012081947119593</v>
      </c>
      <c r="AH354" s="370">
        <f t="shared" si="704"/>
        <v>0.3867149758454107</v>
      </c>
      <c r="AI354" s="370">
        <f t="shared" si="704"/>
        <v>0.32964124681435025</v>
      </c>
      <c r="AJ354" s="370">
        <f t="shared" si="704"/>
        <v>-2.6259323592520766E-2</v>
      </c>
      <c r="AK354" s="370">
        <f t="shared" si="704"/>
        <v>0.90164761722905706</v>
      </c>
      <c r="AL354" s="370">
        <f t="shared" si="704"/>
        <v>-0.16272000000000003</v>
      </c>
      <c r="AM354" s="370">
        <f t="shared" si="704"/>
        <v>-0.18828654404646664</v>
      </c>
      <c r="BA354" s="368">
        <v>45532</v>
      </c>
      <c r="BB354" s="369">
        <v>69.11</v>
      </c>
      <c r="BC354" s="369">
        <v>5592.18</v>
      </c>
      <c r="BD354" s="86"/>
      <c r="BE354" s="368">
        <v>45532</v>
      </c>
      <c r="BF354" s="370">
        <f t="shared" ref="BF354:BG354" si="705">(BB354-BF$1256)/BF$1256</f>
        <v>0.21012081947119593</v>
      </c>
      <c r="BG354" s="370">
        <f t="shared" si="705"/>
        <v>0.49094185993809281</v>
      </c>
      <c r="BT354" s="367">
        <v>45533</v>
      </c>
      <c r="BU354" s="365">
        <f t="shared" si="515"/>
        <v>3.3589000000000001E-2</v>
      </c>
      <c r="BV354" s="365">
        <v>3.3589000000000002</v>
      </c>
    </row>
    <row r="355" spans="2:74" ht="12" customHeight="1">
      <c r="B355" s="367">
        <v>45531</v>
      </c>
      <c r="C355" s="365">
        <v>69.489999999999995</v>
      </c>
      <c r="O355" s="368">
        <v>45531</v>
      </c>
      <c r="P355" s="369">
        <v>69.489999999999995</v>
      </c>
      <c r="Q355" s="369">
        <v>289.64</v>
      </c>
      <c r="R355" s="369">
        <v>134.5</v>
      </c>
      <c r="S355" s="369">
        <v>98.6</v>
      </c>
      <c r="T355" s="369">
        <v>56.14</v>
      </c>
      <c r="U355" s="369">
        <v>107.42</v>
      </c>
      <c r="V355" s="369">
        <v>16.940000000000001</v>
      </c>
      <c r="AF355" s="368">
        <v>45531</v>
      </c>
      <c r="AG355" s="370">
        <f t="shared" ref="AG355:AM355" si="706">(P355-AG$1256)/AG$1256</f>
        <v>0.21677464542111707</v>
      </c>
      <c r="AH355" s="370">
        <f t="shared" si="706"/>
        <v>0.39922705314009654</v>
      </c>
      <c r="AI355" s="370">
        <f t="shared" si="706"/>
        <v>0.31836894726524217</v>
      </c>
      <c r="AJ355" s="370">
        <f t="shared" si="706"/>
        <v>7.458874016552465E-3</v>
      </c>
      <c r="AK355" s="370">
        <f t="shared" si="706"/>
        <v>0.91426389154095855</v>
      </c>
      <c r="AL355" s="370">
        <f t="shared" si="706"/>
        <v>-0.14063999999999999</v>
      </c>
      <c r="AM355" s="370">
        <f t="shared" si="706"/>
        <v>-0.18005808325266209</v>
      </c>
      <c r="BA355" s="368">
        <v>45531</v>
      </c>
      <c r="BB355" s="369">
        <v>69.489999999999995</v>
      </c>
      <c r="BC355" s="369">
        <v>5625.8</v>
      </c>
      <c r="BD355" s="86"/>
      <c r="BE355" s="368">
        <v>45531</v>
      </c>
      <c r="BF355" s="370">
        <f t="shared" ref="BF355:BG355" si="707">(BB355-BF$1256)/BF$1256</f>
        <v>0.21677464542111707</v>
      </c>
      <c r="BG355" s="370">
        <f t="shared" si="707"/>
        <v>0.49990535276756509</v>
      </c>
      <c r="BT355" s="367">
        <v>45532</v>
      </c>
      <c r="BU355" s="365">
        <f t="shared" si="515"/>
        <v>3.3570000000000003E-2</v>
      </c>
      <c r="BV355" s="365">
        <v>3.3570000000000002</v>
      </c>
    </row>
    <row r="356" spans="2:74" ht="12" customHeight="1">
      <c r="B356" s="367">
        <v>45530</v>
      </c>
      <c r="C356" s="365">
        <v>69.959999999999994</v>
      </c>
      <c r="O356" s="368">
        <v>45530</v>
      </c>
      <c r="P356" s="369">
        <v>69.959999999999994</v>
      </c>
      <c r="Q356" s="369">
        <v>288.68</v>
      </c>
      <c r="R356" s="369">
        <v>134.94999999999999</v>
      </c>
      <c r="S356" s="369">
        <v>95.63</v>
      </c>
      <c r="T356" s="369">
        <v>54.75</v>
      </c>
      <c r="U356" s="369">
        <v>107.67</v>
      </c>
      <c r="V356" s="369">
        <v>16.95</v>
      </c>
      <c r="AF356" s="368">
        <v>45530</v>
      </c>
      <c r="AG356" s="370">
        <f t="shared" ref="AG356:AM356" si="708">(P356-AG$1256)/AG$1256</f>
        <v>0.22500437751707222</v>
      </c>
      <c r="AH356" s="370">
        <f t="shared" si="708"/>
        <v>0.39458937198067634</v>
      </c>
      <c r="AI356" s="370">
        <f t="shared" si="708"/>
        <v>0.32277984708880608</v>
      </c>
      <c r="AJ356" s="370">
        <f t="shared" si="708"/>
        <v>-2.2887503831613455E-2</v>
      </c>
      <c r="AK356" s="370">
        <f t="shared" si="708"/>
        <v>0.86686761777462551</v>
      </c>
      <c r="AL356" s="370">
        <f t="shared" si="708"/>
        <v>-0.13863999999999999</v>
      </c>
      <c r="AM356" s="370">
        <f t="shared" si="708"/>
        <v>-0.17957405614714428</v>
      </c>
      <c r="BA356" s="368">
        <v>45530</v>
      </c>
      <c r="BB356" s="369">
        <v>69.959999999999994</v>
      </c>
      <c r="BC356" s="369">
        <v>5616.84</v>
      </c>
      <c r="BD356" s="86"/>
      <c r="BE356" s="368">
        <v>45530</v>
      </c>
      <c r="BF356" s="370">
        <f t="shared" ref="BF356:BG356" si="709">(BB356-BF$1256)/BF$1256</f>
        <v>0.22500437751707222</v>
      </c>
      <c r="BG356" s="370">
        <f t="shared" si="709"/>
        <v>0.49751650994329166</v>
      </c>
      <c r="BT356" s="367">
        <v>45531</v>
      </c>
      <c r="BU356" s="365">
        <f t="shared" si="515"/>
        <v>3.3385999999999999E-2</v>
      </c>
      <c r="BV356" s="365">
        <v>3.3386</v>
      </c>
    </row>
    <row r="357" spans="2:74" ht="12" customHeight="1">
      <c r="B357" s="367">
        <v>45527</v>
      </c>
      <c r="C357" s="365">
        <v>70.36</v>
      </c>
      <c r="O357" s="368">
        <v>45527</v>
      </c>
      <c r="P357" s="369">
        <v>70.36</v>
      </c>
      <c r="Q357" s="369">
        <v>289.52</v>
      </c>
      <c r="R357" s="369">
        <v>135.52000000000001</v>
      </c>
      <c r="S357" s="369">
        <v>94.02</v>
      </c>
      <c r="T357" s="369">
        <v>53.71</v>
      </c>
      <c r="U357" s="369">
        <v>108.97</v>
      </c>
      <c r="V357" s="369">
        <v>16.899999999999999</v>
      </c>
      <c r="AF357" s="368">
        <v>45527</v>
      </c>
      <c r="AG357" s="370">
        <f t="shared" ref="AG357:AM357" si="710">(P357-AG$1256)/AG$1256</f>
        <v>0.23200840483277885</v>
      </c>
      <c r="AH357" s="370">
        <f t="shared" si="710"/>
        <v>0.39864734299516902</v>
      </c>
      <c r="AI357" s="370">
        <f t="shared" si="710"/>
        <v>0.32836698686532068</v>
      </c>
      <c r="AJ357" s="370">
        <f t="shared" si="710"/>
        <v>-3.9337897210585553E-2</v>
      </c>
      <c r="AK357" s="370">
        <f t="shared" si="710"/>
        <v>0.83140565754657791</v>
      </c>
      <c r="AL357" s="370">
        <f t="shared" si="710"/>
        <v>-0.12824000000000002</v>
      </c>
      <c r="AM357" s="370">
        <f t="shared" si="710"/>
        <v>-0.18199419167473385</v>
      </c>
      <c r="BA357" s="368">
        <v>45527</v>
      </c>
      <c r="BB357" s="369">
        <v>70.36</v>
      </c>
      <c r="BC357" s="369">
        <v>5634.61</v>
      </c>
      <c r="BD357" s="86"/>
      <c r="BE357" s="368">
        <v>45527</v>
      </c>
      <c r="BF357" s="370">
        <f t="shared" ref="BF357:BG357" si="711">(BB357-BF$1256)/BF$1256</f>
        <v>0.23200840483277885</v>
      </c>
      <c r="BG357" s="370">
        <f t="shared" si="711"/>
        <v>0.50225420380348562</v>
      </c>
      <c r="BT357" s="367">
        <v>45530</v>
      </c>
      <c r="BU357" s="365">
        <f t="shared" si="515"/>
        <v>3.3161999999999997E-2</v>
      </c>
      <c r="BV357" s="365">
        <v>3.3161999999999998</v>
      </c>
    </row>
    <row r="358" spans="2:74" ht="12" customHeight="1">
      <c r="B358" s="367">
        <v>45526</v>
      </c>
      <c r="C358" s="365">
        <v>71.34</v>
      </c>
      <c r="O358" s="368">
        <v>45526</v>
      </c>
      <c r="P358" s="369">
        <v>71.34</v>
      </c>
      <c r="Q358" s="369">
        <v>289.20999999999998</v>
      </c>
      <c r="R358" s="369">
        <v>136.76</v>
      </c>
      <c r="S358" s="369">
        <v>92.43</v>
      </c>
      <c r="T358" s="369">
        <v>53.45</v>
      </c>
      <c r="U358" s="369">
        <v>106.85</v>
      </c>
      <c r="V358" s="369">
        <v>16.739999999999998</v>
      </c>
      <c r="AF358" s="368">
        <v>45526</v>
      </c>
      <c r="AG358" s="370">
        <f t="shared" ref="AG358:AM358" si="712">(P358-AG$1256)/AG$1256</f>
        <v>0.24916827175625991</v>
      </c>
      <c r="AH358" s="370">
        <f t="shared" si="712"/>
        <v>0.39714975845410616</v>
      </c>
      <c r="AI358" s="370">
        <f t="shared" si="712"/>
        <v>0.34052146637914132</v>
      </c>
      <c r="AJ358" s="370">
        <f t="shared" si="712"/>
        <v>-5.5583937876775291E-2</v>
      </c>
      <c r="AK358" s="370">
        <f t="shared" si="712"/>
        <v>0.82254016748956604</v>
      </c>
      <c r="AL358" s="370">
        <f t="shared" si="712"/>
        <v>-0.14520000000000005</v>
      </c>
      <c r="AM358" s="370">
        <f t="shared" si="712"/>
        <v>-0.18973862536302041</v>
      </c>
      <c r="BA358" s="368">
        <v>45526</v>
      </c>
      <c r="BB358" s="369">
        <v>71.34</v>
      </c>
      <c r="BC358" s="369">
        <v>5570.64</v>
      </c>
      <c r="BD358" s="86"/>
      <c r="BE358" s="368">
        <v>45526</v>
      </c>
      <c r="BF358" s="370">
        <f t="shared" ref="BF358:BG358" si="713">(BB358-BF$1256)/BF$1256</f>
        <v>0.24916827175625991</v>
      </c>
      <c r="BG358" s="370">
        <f t="shared" si="713"/>
        <v>0.48519903913063195</v>
      </c>
      <c r="BT358" s="367">
        <v>45527</v>
      </c>
      <c r="BU358" s="365">
        <f t="shared" si="515"/>
        <v>3.2973000000000002E-2</v>
      </c>
      <c r="BV358" s="365">
        <v>3.2972999999999999</v>
      </c>
    </row>
    <row r="359" spans="2:74" ht="12" customHeight="1">
      <c r="B359" s="367">
        <v>45525</v>
      </c>
      <c r="C359" s="365">
        <v>72.23</v>
      </c>
      <c r="O359" s="368">
        <v>45525</v>
      </c>
      <c r="P359" s="369">
        <v>72.23</v>
      </c>
      <c r="Q359" s="369">
        <v>289.70999999999998</v>
      </c>
      <c r="R359" s="369">
        <v>137.75</v>
      </c>
      <c r="S359" s="369">
        <v>92.78</v>
      </c>
      <c r="T359" s="369">
        <v>53.73</v>
      </c>
      <c r="U359" s="369">
        <v>106.61</v>
      </c>
      <c r="V359" s="369">
        <v>16.98</v>
      </c>
      <c r="AF359" s="368">
        <v>45525</v>
      </c>
      <c r="AG359" s="370">
        <f t="shared" ref="AG359:AM359" si="714">(P359-AG$1256)/AG$1256</f>
        <v>0.26475223253370694</v>
      </c>
      <c r="AH359" s="370">
        <f t="shared" si="714"/>
        <v>0.39956521739130424</v>
      </c>
      <c r="AI359" s="370">
        <f t="shared" si="714"/>
        <v>0.35022544599098221</v>
      </c>
      <c r="AJ359" s="370">
        <f t="shared" si="714"/>
        <v>-5.2007765403085757E-2</v>
      </c>
      <c r="AK359" s="370">
        <f t="shared" si="714"/>
        <v>0.83208761832019407</v>
      </c>
      <c r="AL359" s="370">
        <f t="shared" si="714"/>
        <v>-0.14712</v>
      </c>
      <c r="AM359" s="370">
        <f t="shared" si="714"/>
        <v>-0.1781219748305905</v>
      </c>
      <c r="BA359" s="368">
        <v>45525</v>
      </c>
      <c r="BB359" s="369">
        <v>72.23</v>
      </c>
      <c r="BC359" s="369">
        <v>5620.85</v>
      </c>
      <c r="BD359" s="86"/>
      <c r="BE359" s="368">
        <v>45525</v>
      </c>
      <c r="BF359" s="370">
        <f t="shared" ref="BF359:BG359" si="715">(BB359-BF$1256)/BF$1256</f>
        <v>0.26475223253370694</v>
      </c>
      <c r="BG359" s="370">
        <f t="shared" si="715"/>
        <v>0.49858562375192306</v>
      </c>
      <c r="BT359" s="367">
        <v>45526</v>
      </c>
      <c r="BU359" s="365">
        <f t="shared" si="515"/>
        <v>3.252E-2</v>
      </c>
      <c r="BV359" s="365">
        <v>3.2519999999999998</v>
      </c>
    </row>
    <row r="360" spans="2:74" ht="12" customHeight="1">
      <c r="B360" s="367">
        <v>45524</v>
      </c>
      <c r="C360" s="365">
        <v>71.48</v>
      </c>
      <c r="O360" s="368">
        <v>45524</v>
      </c>
      <c r="P360" s="369">
        <v>71.48</v>
      </c>
      <c r="Q360" s="369">
        <v>285.63</v>
      </c>
      <c r="R360" s="369">
        <v>136.94999999999999</v>
      </c>
      <c r="S360" s="369">
        <v>93.01</v>
      </c>
      <c r="T360" s="369">
        <v>51.94</v>
      </c>
      <c r="U360" s="369">
        <v>101.28</v>
      </c>
      <c r="V360" s="369">
        <v>16.98</v>
      </c>
      <c r="AF360" s="368">
        <v>45524</v>
      </c>
      <c r="AG360" s="370">
        <f t="shared" ref="AG360:AM360" si="716">(P360-AG$1256)/AG$1256</f>
        <v>0.25161968131675722</v>
      </c>
      <c r="AH360" s="370">
        <f t="shared" si="716"/>
        <v>0.3798550724637681</v>
      </c>
      <c r="AI360" s="370">
        <f t="shared" si="716"/>
        <v>0.34238384630464608</v>
      </c>
      <c r="AJ360" s="370">
        <f t="shared" si="716"/>
        <v>-4.9657709206089702E-2</v>
      </c>
      <c r="AK360" s="370">
        <f t="shared" si="716"/>
        <v>0.77105212908153509</v>
      </c>
      <c r="AL360" s="370">
        <f t="shared" si="716"/>
        <v>-0.18975999999999998</v>
      </c>
      <c r="AM360" s="370">
        <f t="shared" si="716"/>
        <v>-0.1781219748305905</v>
      </c>
      <c r="BA360" s="368">
        <v>45524</v>
      </c>
      <c r="BB360" s="369">
        <v>71.48</v>
      </c>
      <c r="BC360" s="369">
        <v>5597.12</v>
      </c>
      <c r="BD360" s="86"/>
      <c r="BE360" s="368">
        <v>45524</v>
      </c>
      <c r="BF360" s="370">
        <f t="shared" ref="BF360:BG360" si="717">(BB360-BF$1256)/BF$1256</f>
        <v>0.25161968131675722</v>
      </c>
      <c r="BG360" s="370">
        <f t="shared" si="717"/>
        <v>0.49225892283451128</v>
      </c>
      <c r="BT360" s="367">
        <v>45525</v>
      </c>
      <c r="BU360" s="365">
        <f t="shared" si="515"/>
        <v>3.2120000000000003E-2</v>
      </c>
      <c r="BV360" s="365">
        <v>3.2120000000000002</v>
      </c>
    </row>
    <row r="361" spans="2:74" ht="12" customHeight="1">
      <c r="B361" s="367">
        <v>45523</v>
      </c>
      <c r="C361" s="365">
        <v>71.59</v>
      </c>
      <c r="O361" s="368">
        <v>45523</v>
      </c>
      <c r="P361" s="369">
        <v>71.59</v>
      </c>
      <c r="Q361" s="369">
        <v>287.55</v>
      </c>
      <c r="R361" s="369">
        <v>136.69</v>
      </c>
      <c r="S361" s="369">
        <v>92.3</v>
      </c>
      <c r="T361" s="369">
        <v>52.64</v>
      </c>
      <c r="U361" s="369">
        <v>104.69</v>
      </c>
      <c r="V361" s="369">
        <v>16.78</v>
      </c>
      <c r="AF361" s="368">
        <v>45523</v>
      </c>
      <c r="AG361" s="370">
        <f t="shared" ref="AG361:AM361" si="718">(P361-AG$1256)/AG$1256</f>
        <v>0.25354578882857648</v>
      </c>
      <c r="AH361" s="370">
        <f t="shared" si="718"/>
        <v>0.38913043478260873</v>
      </c>
      <c r="AI361" s="370">
        <f t="shared" si="718"/>
        <v>0.33983532640658698</v>
      </c>
      <c r="AJ361" s="370">
        <f t="shared" si="718"/>
        <v>-5.6912230509860093E-2</v>
      </c>
      <c r="AK361" s="370">
        <f t="shared" si="718"/>
        <v>0.79492075615810576</v>
      </c>
      <c r="AL361" s="370">
        <f t="shared" si="718"/>
        <v>-0.16248000000000001</v>
      </c>
      <c r="AM361" s="370">
        <f t="shared" si="718"/>
        <v>-0.18780251694094865</v>
      </c>
      <c r="BA361" s="368">
        <v>45523</v>
      </c>
      <c r="BB361" s="369">
        <v>71.59</v>
      </c>
      <c r="BC361" s="369">
        <v>5608.25</v>
      </c>
      <c r="BD361" s="86"/>
      <c r="BE361" s="368">
        <v>45523</v>
      </c>
      <c r="BF361" s="370">
        <f t="shared" ref="BF361:BG361" si="719">(BB361-BF$1256)/BF$1256</f>
        <v>0.25354578882857648</v>
      </c>
      <c r="BG361" s="370">
        <f t="shared" si="719"/>
        <v>0.49522631353028845</v>
      </c>
      <c r="BT361" s="367">
        <v>45524</v>
      </c>
      <c r="BU361" s="365">
        <f t="shared" si="515"/>
        <v>3.2457E-2</v>
      </c>
      <c r="BV361" s="365">
        <v>3.2456999999999998</v>
      </c>
    </row>
    <row r="362" spans="2:74" ht="12" customHeight="1">
      <c r="B362" s="367">
        <v>45520</v>
      </c>
      <c r="C362" s="365">
        <v>70.81</v>
      </c>
      <c r="O362" s="368">
        <v>45520</v>
      </c>
      <c r="P362" s="369">
        <v>70.81</v>
      </c>
      <c r="Q362" s="369">
        <v>278.49</v>
      </c>
      <c r="R362" s="369">
        <v>137.4</v>
      </c>
      <c r="S362" s="369">
        <v>94.81</v>
      </c>
      <c r="T362" s="369">
        <v>52.47</v>
      </c>
      <c r="U362" s="369">
        <v>107.37</v>
      </c>
      <c r="V362" s="369">
        <v>16.93</v>
      </c>
      <c r="AF362" s="368">
        <v>45520</v>
      </c>
      <c r="AG362" s="370">
        <f t="shared" ref="AG362:AM362" si="720">(P362-AG$1256)/AG$1256</f>
        <v>0.23988793556294874</v>
      </c>
      <c r="AH362" s="370">
        <f t="shared" si="720"/>
        <v>0.34536231884057977</v>
      </c>
      <c r="AI362" s="370">
        <f t="shared" si="720"/>
        <v>0.34679474612821026</v>
      </c>
      <c r="AJ362" s="370">
        <f t="shared" si="720"/>
        <v>-3.1265965055686136E-2</v>
      </c>
      <c r="AK362" s="370">
        <f t="shared" si="720"/>
        <v>0.78912408958236713</v>
      </c>
      <c r="AL362" s="370">
        <f t="shared" si="720"/>
        <v>-0.14103999999999997</v>
      </c>
      <c r="AM362" s="370">
        <f t="shared" si="720"/>
        <v>-0.18054211035818007</v>
      </c>
      <c r="BA362" s="368">
        <v>45520</v>
      </c>
      <c r="BB362" s="369">
        <v>70.81</v>
      </c>
      <c r="BC362" s="369">
        <v>5554.25</v>
      </c>
      <c r="BD362" s="86"/>
      <c r="BE362" s="368">
        <v>45520</v>
      </c>
      <c r="BF362" s="370">
        <f t="shared" ref="BF362:BG362" si="721">(BB362-BF$1256)/BF$1256</f>
        <v>0.23988793556294874</v>
      </c>
      <c r="BG362" s="370">
        <f t="shared" si="721"/>
        <v>0.48082926972328349</v>
      </c>
      <c r="BT362" s="367">
        <v>45523</v>
      </c>
      <c r="BU362" s="365">
        <f t="shared" si="515"/>
        <v>3.2406999999999998E-2</v>
      </c>
      <c r="BV362" s="365">
        <v>3.2406999999999999</v>
      </c>
    </row>
    <row r="363" spans="2:74" ht="12" customHeight="1">
      <c r="B363" s="367">
        <v>45519</v>
      </c>
      <c r="C363" s="365">
        <v>71.27</v>
      </c>
      <c r="O363" s="368">
        <v>45519</v>
      </c>
      <c r="P363" s="369">
        <v>71.27</v>
      </c>
      <c r="Q363" s="369">
        <v>274.87</v>
      </c>
      <c r="R363" s="369">
        <v>137.81</v>
      </c>
      <c r="S363" s="369">
        <v>94.88</v>
      </c>
      <c r="T363" s="369">
        <v>53.97</v>
      </c>
      <c r="U363" s="369">
        <v>109.49</v>
      </c>
      <c r="V363" s="369">
        <v>17.190000000000001</v>
      </c>
      <c r="AF363" s="368">
        <v>45519</v>
      </c>
      <c r="AG363" s="370">
        <f t="shared" ref="AG363:AM363" si="722">(P363-AG$1256)/AG$1256</f>
        <v>0.24794256697601114</v>
      </c>
      <c r="AH363" s="370">
        <f t="shared" si="722"/>
        <v>0.3278743961352657</v>
      </c>
      <c r="AI363" s="370">
        <f t="shared" si="722"/>
        <v>0.35081356596745744</v>
      </c>
      <c r="AJ363" s="370">
        <f t="shared" si="722"/>
        <v>-3.0550730560948289E-2</v>
      </c>
      <c r="AK363" s="370">
        <f t="shared" si="722"/>
        <v>0.84027114760358967</v>
      </c>
      <c r="AL363" s="370">
        <f t="shared" si="722"/>
        <v>-0.12408000000000004</v>
      </c>
      <c r="AM363" s="370">
        <f t="shared" si="722"/>
        <v>-0.16795740561471437</v>
      </c>
      <c r="BA363" s="368">
        <v>45519</v>
      </c>
      <c r="BB363" s="369">
        <v>71.27</v>
      </c>
      <c r="BC363" s="369">
        <v>5543.22</v>
      </c>
      <c r="BD363" s="86"/>
      <c r="BE363" s="368">
        <v>45519</v>
      </c>
      <c r="BF363" s="370">
        <f t="shared" ref="BF363:BG363" si="723">(BB363-BF$1256)/BF$1256</f>
        <v>0.24794256697601114</v>
      </c>
      <c r="BG363" s="370">
        <f t="shared" si="723"/>
        <v>0.47788854021974164</v>
      </c>
      <c r="BT363" s="367">
        <v>45520</v>
      </c>
      <c r="BU363" s="365">
        <f t="shared" si="515"/>
        <v>3.2764000000000001E-2</v>
      </c>
      <c r="BV363" s="365">
        <v>3.2764000000000002</v>
      </c>
    </row>
    <row r="364" spans="2:74" ht="12" customHeight="1">
      <c r="B364" s="367">
        <v>45518</v>
      </c>
      <c r="C364" s="365">
        <v>70.599999999999994</v>
      </c>
      <c r="O364" s="368">
        <v>45518</v>
      </c>
      <c r="P364" s="369">
        <v>70.599999999999994</v>
      </c>
      <c r="Q364" s="369">
        <v>271.14999999999998</v>
      </c>
      <c r="R364" s="369">
        <v>137.26</v>
      </c>
      <c r="S364" s="369">
        <v>93.9</v>
      </c>
      <c r="T364" s="369">
        <v>51.65</v>
      </c>
      <c r="U364" s="369">
        <v>104.41</v>
      </c>
      <c r="V364" s="369">
        <v>17.13</v>
      </c>
      <c r="AF364" s="368">
        <v>45518</v>
      </c>
      <c r="AG364" s="370">
        <f t="shared" ref="AG364:AM364" si="724">(P364-AG$1256)/AG$1256</f>
        <v>0.23621082122220269</v>
      </c>
      <c r="AH364" s="370">
        <f t="shared" si="724"/>
        <v>0.30990338164251197</v>
      </c>
      <c r="AI364" s="370">
        <f t="shared" si="724"/>
        <v>0.3454224661831013</v>
      </c>
      <c r="AJ364" s="370">
        <f t="shared" si="724"/>
        <v>-4.0564013487279033E-2</v>
      </c>
      <c r="AK364" s="370">
        <f t="shared" si="724"/>
        <v>0.76116369786409876</v>
      </c>
      <c r="AL364" s="370">
        <f t="shared" si="724"/>
        <v>-0.16472000000000003</v>
      </c>
      <c r="AM364" s="370">
        <f t="shared" si="724"/>
        <v>-0.17086156824782192</v>
      </c>
      <c r="BA364" s="368">
        <v>45518</v>
      </c>
      <c r="BB364" s="369">
        <v>70.599999999999994</v>
      </c>
      <c r="BC364" s="369">
        <v>5455.21</v>
      </c>
      <c r="BD364" s="86"/>
      <c r="BE364" s="368">
        <v>45518</v>
      </c>
      <c r="BF364" s="370">
        <f t="shared" ref="BF364:BG364" si="725">(BB364-BF$1256)/BF$1256</f>
        <v>0.23621082122220269</v>
      </c>
      <c r="BG364" s="370">
        <f t="shared" si="725"/>
        <v>0.454424024933547</v>
      </c>
      <c r="BT364" s="367">
        <v>45519</v>
      </c>
      <c r="BU364" s="365">
        <f t="shared" si="515"/>
        <v>3.2551999999999998E-2</v>
      </c>
      <c r="BV364" s="365">
        <v>3.2551999999999999</v>
      </c>
    </row>
    <row r="365" spans="2:74" ht="12" customHeight="1">
      <c r="B365" s="367">
        <v>45517</v>
      </c>
      <c r="C365" s="365">
        <v>70.66</v>
      </c>
      <c r="O365" s="368">
        <v>45517</v>
      </c>
      <c r="P365" s="369">
        <v>70.66</v>
      </c>
      <c r="Q365" s="369">
        <v>270.31</v>
      </c>
      <c r="R365" s="369">
        <v>137.59</v>
      </c>
      <c r="S365" s="369">
        <v>95.9</v>
      </c>
      <c r="T365" s="369">
        <v>51.68</v>
      </c>
      <c r="U365" s="369">
        <v>103.74</v>
      </c>
      <c r="V365" s="369">
        <v>17.09</v>
      </c>
      <c r="AF365" s="368">
        <v>45517</v>
      </c>
      <c r="AG365" s="370">
        <f t="shared" ref="AG365:AM365" si="726">(P365-AG$1256)/AG$1256</f>
        <v>0.23726142531955871</v>
      </c>
      <c r="AH365" s="370">
        <f t="shared" si="726"/>
        <v>0.30584541062801934</v>
      </c>
      <c r="AI365" s="370">
        <f t="shared" si="726"/>
        <v>0.34865712605371502</v>
      </c>
      <c r="AJ365" s="370">
        <f t="shared" si="726"/>
        <v>-2.0128742209052811E-2</v>
      </c>
      <c r="AK365" s="370">
        <f t="shared" si="726"/>
        <v>0.76218663902452322</v>
      </c>
      <c r="AL365" s="370">
        <f t="shared" si="726"/>
        <v>-0.17008000000000004</v>
      </c>
      <c r="AM365" s="370">
        <f t="shared" si="726"/>
        <v>-0.17279767666989351</v>
      </c>
      <c r="BA365" s="368">
        <v>45517</v>
      </c>
      <c r="BB365" s="369">
        <v>70.66</v>
      </c>
      <c r="BC365" s="369">
        <v>5434.43</v>
      </c>
      <c r="BD365" s="86"/>
      <c r="BE365" s="368">
        <v>45517</v>
      </c>
      <c r="BF365" s="370">
        <f t="shared" ref="BF365:BG365" si="727">(BB365-BF$1256)/BF$1256</f>
        <v>0.23726142531955871</v>
      </c>
      <c r="BG365" s="370">
        <f t="shared" si="727"/>
        <v>0.44888382918707365</v>
      </c>
      <c r="BT365" s="367">
        <v>45518</v>
      </c>
      <c r="BU365" s="365">
        <f t="shared" si="515"/>
        <v>3.2861000000000001E-2</v>
      </c>
      <c r="BV365" s="365">
        <v>3.2860999999999998</v>
      </c>
    </row>
    <row r="366" spans="2:74" ht="12" customHeight="1">
      <c r="B366" s="367">
        <v>45516</v>
      </c>
      <c r="C366" s="365">
        <v>69.81</v>
      </c>
      <c r="O366" s="368">
        <v>45516</v>
      </c>
      <c r="P366" s="369">
        <v>69.81</v>
      </c>
      <c r="Q366" s="369">
        <v>269.45999999999998</v>
      </c>
      <c r="R366" s="369">
        <v>135.63</v>
      </c>
      <c r="S366" s="369">
        <v>77.03</v>
      </c>
      <c r="T366" s="369">
        <v>55.87</v>
      </c>
      <c r="U366" s="369">
        <v>102.63</v>
      </c>
      <c r="V366" s="369">
        <v>16.73</v>
      </c>
      <c r="AF366" s="368">
        <v>45516</v>
      </c>
      <c r="AG366" s="370">
        <f t="shared" ref="AG366:AM366" si="728">(P366-AG$1256)/AG$1256</f>
        <v>0.22237786727368242</v>
      </c>
      <c r="AH366" s="370">
        <f t="shared" si="728"/>
        <v>0.30173913043478251</v>
      </c>
      <c r="AI366" s="370">
        <f t="shared" si="728"/>
        <v>0.32944520682219175</v>
      </c>
      <c r="AJ366" s="370">
        <f t="shared" si="728"/>
        <v>-0.21293552671911722</v>
      </c>
      <c r="AK366" s="370">
        <f t="shared" si="728"/>
        <v>0.90505742109713827</v>
      </c>
      <c r="AL366" s="370">
        <f t="shared" si="728"/>
        <v>-0.17896000000000004</v>
      </c>
      <c r="AM366" s="370">
        <f t="shared" si="728"/>
        <v>-0.19022265246853823</v>
      </c>
      <c r="BA366" s="368">
        <v>45516</v>
      </c>
      <c r="BB366" s="369">
        <v>69.81</v>
      </c>
      <c r="BC366" s="369">
        <v>5344.39</v>
      </c>
      <c r="BD366" s="86"/>
      <c r="BE366" s="368">
        <v>45516</v>
      </c>
      <c r="BF366" s="370">
        <f t="shared" ref="BF366:BG366" si="729">(BB366-BF$1256)/BF$1256</f>
        <v>0.22237786727368242</v>
      </c>
      <c r="BG366" s="370">
        <f t="shared" si="729"/>
        <v>0.42487809169850466</v>
      </c>
      <c r="BT366" s="367">
        <v>45517</v>
      </c>
      <c r="BU366" s="365">
        <f t="shared" si="515"/>
        <v>3.2833000000000001E-2</v>
      </c>
      <c r="BV366" s="365">
        <v>3.2833000000000001</v>
      </c>
    </row>
    <row r="367" spans="2:74" ht="12" customHeight="1">
      <c r="B367" s="367">
        <v>45513</v>
      </c>
      <c r="C367" s="365">
        <v>70.510000000000005</v>
      </c>
      <c r="O367" s="368">
        <v>45513</v>
      </c>
      <c r="P367" s="369">
        <v>70.510000000000005</v>
      </c>
      <c r="Q367" s="369">
        <v>267.91000000000003</v>
      </c>
      <c r="R367" s="369">
        <v>136.79</v>
      </c>
      <c r="S367" s="369">
        <v>75.09</v>
      </c>
      <c r="T367" s="369">
        <v>55.55</v>
      </c>
      <c r="U367" s="369">
        <v>102.39</v>
      </c>
      <c r="V367" s="369">
        <v>17.12</v>
      </c>
      <c r="AF367" s="368">
        <v>45513</v>
      </c>
      <c r="AG367" s="370">
        <f t="shared" ref="AG367:AM367" si="730">(P367-AG$1256)/AG$1256</f>
        <v>0.2346349150761689</v>
      </c>
      <c r="AH367" s="370">
        <f t="shared" si="730"/>
        <v>0.29425120772946872</v>
      </c>
      <c r="AI367" s="370">
        <f t="shared" si="730"/>
        <v>0.34081552636737894</v>
      </c>
      <c r="AJ367" s="370">
        <f t="shared" si="730"/>
        <v>-0.23275773985899662</v>
      </c>
      <c r="AK367" s="370">
        <f t="shared" si="730"/>
        <v>0.8941460487192775</v>
      </c>
      <c r="AL367" s="370">
        <f t="shared" si="730"/>
        <v>-0.18087999999999999</v>
      </c>
      <c r="AM367" s="370">
        <f t="shared" si="730"/>
        <v>-0.17134559535333974</v>
      </c>
      <c r="BA367" s="368">
        <v>45513</v>
      </c>
      <c r="BB367" s="369">
        <v>70.510000000000005</v>
      </c>
      <c r="BC367" s="369">
        <v>5344.16</v>
      </c>
      <c r="BD367" s="86"/>
      <c r="BE367" s="368">
        <v>45513</v>
      </c>
      <c r="BF367" s="370">
        <f t="shared" ref="BF367:BG367" si="731">(BB367-BF$1256)/BF$1256</f>
        <v>0.2346349150761689</v>
      </c>
      <c r="BG367" s="370">
        <f t="shared" si="731"/>
        <v>0.42481677095636361</v>
      </c>
      <c r="BT367" s="367">
        <v>45516</v>
      </c>
      <c r="BU367" s="365">
        <f t="shared" si="515"/>
        <v>3.3232999999999999E-2</v>
      </c>
      <c r="BV367" s="365">
        <v>3.3233000000000001</v>
      </c>
    </row>
    <row r="368" spans="2:74" ht="12" customHeight="1">
      <c r="B368" s="367">
        <v>45512</v>
      </c>
      <c r="C368" s="365">
        <v>71.930000000000007</v>
      </c>
      <c r="O368" s="368">
        <v>45512</v>
      </c>
      <c r="P368" s="369">
        <v>71.930000000000007</v>
      </c>
      <c r="Q368" s="369">
        <v>271.19</v>
      </c>
      <c r="R368" s="369">
        <v>137.1</v>
      </c>
      <c r="S368" s="369">
        <v>75.75</v>
      </c>
      <c r="T368" s="369">
        <v>54.32</v>
      </c>
      <c r="U368" s="369">
        <v>101.32</v>
      </c>
      <c r="V368" s="369">
        <v>17.170000000000002</v>
      </c>
      <c r="AF368" s="368">
        <v>45512</v>
      </c>
      <c r="AG368" s="370">
        <f t="shared" ref="AG368:AM368" si="732">(P368-AG$1256)/AG$1256</f>
        <v>0.25949921204692711</v>
      </c>
      <c r="AH368" s="370">
        <f t="shared" si="732"/>
        <v>0.31009661835748792</v>
      </c>
      <c r="AI368" s="370">
        <f t="shared" si="732"/>
        <v>0.34385414624583416</v>
      </c>
      <c r="AJ368" s="370">
        <f t="shared" si="732"/>
        <v>-0.226014100337182</v>
      </c>
      <c r="AK368" s="370">
        <f t="shared" si="732"/>
        <v>0.85220546114187501</v>
      </c>
      <c r="AL368" s="370">
        <f t="shared" si="732"/>
        <v>-0.18944000000000005</v>
      </c>
      <c r="AM368" s="370">
        <f t="shared" si="732"/>
        <v>-0.16892545982575016</v>
      </c>
      <c r="BA368" s="368">
        <v>45512</v>
      </c>
      <c r="BB368" s="369">
        <v>71.930000000000007</v>
      </c>
      <c r="BC368" s="369">
        <v>5319.31</v>
      </c>
      <c r="BD368" s="86"/>
      <c r="BE368" s="368">
        <v>45512</v>
      </c>
      <c r="BF368" s="370">
        <f t="shared" ref="BF368:BG368" si="733">(BB368-BF$1256)/BF$1256</f>
        <v>0.25949921204692711</v>
      </c>
      <c r="BG368" s="370">
        <f t="shared" si="733"/>
        <v>0.41819146468591795</v>
      </c>
      <c r="BT368" s="367">
        <v>45513</v>
      </c>
      <c r="BU368" s="365">
        <f t="shared" si="515"/>
        <v>3.2902999999999995E-2</v>
      </c>
      <c r="BV368" s="365">
        <v>3.2902999999999998</v>
      </c>
    </row>
    <row r="369" spans="2:74" ht="12" customHeight="1">
      <c r="B369" s="367">
        <v>45511</v>
      </c>
      <c r="C369" s="365">
        <v>70.52</v>
      </c>
      <c r="O369" s="368">
        <v>45511</v>
      </c>
      <c r="P369" s="369">
        <v>70.52</v>
      </c>
      <c r="Q369" s="369">
        <v>269.37</v>
      </c>
      <c r="R369" s="369">
        <v>136.41999999999999</v>
      </c>
      <c r="S369" s="369">
        <v>75.290000000000006</v>
      </c>
      <c r="T369" s="369">
        <v>53.63</v>
      </c>
      <c r="U369" s="369">
        <v>97.21</v>
      </c>
      <c r="V369" s="369">
        <v>16.97</v>
      </c>
      <c r="AF369" s="368">
        <v>45511</v>
      </c>
      <c r="AG369" s="370">
        <f t="shared" ref="AG369:AM369" si="734">(P369-AG$1256)/AG$1256</f>
        <v>0.23481001575906141</v>
      </c>
      <c r="AH369" s="370">
        <f t="shared" si="734"/>
        <v>0.301304347826087</v>
      </c>
      <c r="AI369" s="370">
        <f t="shared" si="734"/>
        <v>0.33718878651244849</v>
      </c>
      <c r="AJ369" s="370">
        <f t="shared" si="734"/>
        <v>-0.23071421273117398</v>
      </c>
      <c r="AK369" s="370">
        <f t="shared" si="734"/>
        <v>0.82867781445211275</v>
      </c>
      <c r="AL369" s="370">
        <f t="shared" si="734"/>
        <v>-0.22232000000000005</v>
      </c>
      <c r="AM369" s="370">
        <f t="shared" si="734"/>
        <v>-0.17860600193610848</v>
      </c>
      <c r="BA369" s="368">
        <v>45511</v>
      </c>
      <c r="BB369" s="369">
        <v>70.52</v>
      </c>
      <c r="BC369" s="369">
        <v>5199.5</v>
      </c>
      <c r="BD369" s="86"/>
      <c r="BE369" s="368">
        <v>45511</v>
      </c>
      <c r="BF369" s="370">
        <f t="shared" ref="BF369:BG369" si="735">(BB369-BF$1256)/BF$1256</f>
        <v>0.23481001575906141</v>
      </c>
      <c r="BG369" s="370">
        <f t="shared" si="735"/>
        <v>0.38624869026893144</v>
      </c>
      <c r="BT369" s="367">
        <v>45512</v>
      </c>
      <c r="BU369" s="365">
        <f t="shared" si="515"/>
        <v>3.2253999999999998E-2</v>
      </c>
      <c r="BV369" s="365">
        <v>3.2254</v>
      </c>
    </row>
    <row r="370" spans="2:74" ht="12" customHeight="1">
      <c r="B370" s="367">
        <v>45510</v>
      </c>
      <c r="C370" s="365">
        <v>71.709999999999994</v>
      </c>
      <c r="O370" s="368">
        <v>45510</v>
      </c>
      <c r="P370" s="369">
        <v>71.709999999999994</v>
      </c>
      <c r="Q370" s="369">
        <v>270.06</v>
      </c>
      <c r="R370" s="369">
        <v>136.85</v>
      </c>
      <c r="S370" s="369">
        <v>75.37</v>
      </c>
      <c r="T370" s="369">
        <v>54.08</v>
      </c>
      <c r="U370" s="369">
        <v>99.31</v>
      </c>
      <c r="V370" s="369">
        <v>16.760000000000002</v>
      </c>
      <c r="AF370" s="368">
        <v>45510</v>
      </c>
      <c r="AG370" s="370">
        <f t="shared" ref="AG370:AM370" si="736">(P370-AG$1256)/AG$1256</f>
        <v>0.2556469970232883</v>
      </c>
      <c r="AH370" s="370">
        <f t="shared" si="736"/>
        <v>0.3046376811594203</v>
      </c>
      <c r="AI370" s="370">
        <f t="shared" si="736"/>
        <v>0.34140364634385412</v>
      </c>
      <c r="AJ370" s="370">
        <f t="shared" si="736"/>
        <v>-0.22989680188004494</v>
      </c>
      <c r="AK370" s="370">
        <f t="shared" si="736"/>
        <v>0.8440219318584794</v>
      </c>
      <c r="AL370" s="370">
        <f t="shared" si="736"/>
        <v>-0.20551999999999998</v>
      </c>
      <c r="AM370" s="370">
        <f t="shared" si="736"/>
        <v>-0.18877057115198445</v>
      </c>
      <c r="BA370" s="368">
        <v>45510</v>
      </c>
      <c r="BB370" s="369">
        <v>71.709999999999994</v>
      </c>
      <c r="BC370" s="369">
        <v>5240.03</v>
      </c>
      <c r="BD370" s="86"/>
      <c r="BE370" s="368">
        <v>45510</v>
      </c>
      <c r="BF370" s="370">
        <f t="shared" ref="BF370:BG370" si="737">(BB370-BF$1256)/BF$1256</f>
        <v>0.2556469970232883</v>
      </c>
      <c r="BG370" s="370">
        <f t="shared" si="737"/>
        <v>0.39705447148185569</v>
      </c>
      <c r="BT370" s="367">
        <v>45511</v>
      </c>
      <c r="BU370" s="365">
        <f t="shared" si="515"/>
        <v>3.2898000000000004E-2</v>
      </c>
      <c r="BV370" s="365">
        <v>3.2898000000000001</v>
      </c>
    </row>
    <row r="371" spans="2:74" ht="12" customHeight="1">
      <c r="B371" s="367">
        <v>45509</v>
      </c>
      <c r="C371" s="365">
        <v>69.62</v>
      </c>
      <c r="O371" s="368">
        <v>45509</v>
      </c>
      <c r="P371" s="369">
        <v>69.62</v>
      </c>
      <c r="Q371" s="369">
        <v>268.45</v>
      </c>
      <c r="R371" s="369">
        <v>133.32</v>
      </c>
      <c r="S371" s="369">
        <v>73.86</v>
      </c>
      <c r="T371" s="369">
        <v>52.18</v>
      </c>
      <c r="U371" s="369">
        <v>94.4</v>
      </c>
      <c r="V371" s="369">
        <v>16.7</v>
      </c>
      <c r="AF371" s="368">
        <v>45509</v>
      </c>
      <c r="AG371" s="370">
        <f t="shared" ref="AG371:AM371" si="738">(P371-AG$1256)/AG$1256</f>
        <v>0.21905095429872184</v>
      </c>
      <c r="AH371" s="370">
        <f t="shared" si="738"/>
        <v>0.29685990338164248</v>
      </c>
      <c r="AI371" s="370">
        <f t="shared" si="738"/>
        <v>0.30680258772789648</v>
      </c>
      <c r="AJ371" s="370">
        <f t="shared" si="738"/>
        <v>-0.24532543169510579</v>
      </c>
      <c r="AK371" s="370">
        <f t="shared" si="738"/>
        <v>0.77923565836493081</v>
      </c>
      <c r="AL371" s="370">
        <f t="shared" si="738"/>
        <v>-0.24479999999999996</v>
      </c>
      <c r="AM371" s="370">
        <f t="shared" si="738"/>
        <v>-0.19167473378509201</v>
      </c>
      <c r="BA371" s="368">
        <v>45509</v>
      </c>
      <c r="BB371" s="369">
        <v>69.62</v>
      </c>
      <c r="BC371" s="369">
        <v>5186.33</v>
      </c>
      <c r="BD371" s="86"/>
      <c r="BE371" s="368">
        <v>45509</v>
      </c>
      <c r="BF371" s="370">
        <f t="shared" ref="BF371:BG371" si="739">(BB371-BF$1256)/BF$1256</f>
        <v>0.21905095429872184</v>
      </c>
      <c r="BG371" s="370">
        <f t="shared" si="739"/>
        <v>0.38273741125155636</v>
      </c>
      <c r="BT371" s="367">
        <v>45510</v>
      </c>
      <c r="BU371" s="365">
        <f t="shared" si="515"/>
        <v>3.2353E-2</v>
      </c>
      <c r="BV371" s="365">
        <v>3.2353000000000001</v>
      </c>
    </row>
    <row r="372" spans="2:74" ht="12" customHeight="1">
      <c r="B372" s="367">
        <v>45506</v>
      </c>
      <c r="C372" s="365">
        <v>70.16</v>
      </c>
      <c r="O372" s="368">
        <v>45506</v>
      </c>
      <c r="P372" s="369">
        <v>70.16</v>
      </c>
      <c r="Q372" s="369">
        <v>276.69</v>
      </c>
      <c r="R372" s="369">
        <v>135.18</v>
      </c>
      <c r="S372" s="369">
        <v>75.88</v>
      </c>
      <c r="T372" s="369">
        <v>52.57</v>
      </c>
      <c r="U372" s="369">
        <v>96.43</v>
      </c>
      <c r="V372" s="369">
        <v>16.88</v>
      </c>
      <c r="AF372" s="368">
        <v>45506</v>
      </c>
      <c r="AG372" s="370">
        <f t="shared" ref="AG372:AM372" si="740">(P372-AG$1256)/AG$1256</f>
        <v>0.22850639117492552</v>
      </c>
      <c r="AH372" s="370">
        <f t="shared" si="740"/>
        <v>0.33666666666666667</v>
      </c>
      <c r="AI372" s="370">
        <f t="shared" si="740"/>
        <v>0.32503430699862784</v>
      </c>
      <c r="AJ372" s="370">
        <f t="shared" si="740"/>
        <v>-0.22468580770409735</v>
      </c>
      <c r="AK372" s="370">
        <f t="shared" si="740"/>
        <v>0.79253389345044867</v>
      </c>
      <c r="AL372" s="370">
        <f t="shared" si="740"/>
        <v>-0.22855999999999996</v>
      </c>
      <c r="AM372" s="370">
        <f t="shared" si="740"/>
        <v>-0.18296224588576965</v>
      </c>
      <c r="BA372" s="368">
        <v>45506</v>
      </c>
      <c r="BB372" s="369">
        <v>70.16</v>
      </c>
      <c r="BC372" s="369">
        <v>5346.56</v>
      </c>
      <c r="BD372" s="86"/>
      <c r="BE372" s="368">
        <v>45506</v>
      </c>
      <c r="BF372" s="370">
        <f t="shared" ref="BF372:BG372" si="741">(BB372-BF$1256)/BF$1256</f>
        <v>0.22850639117492552</v>
      </c>
      <c r="BG372" s="370">
        <f t="shared" si="741"/>
        <v>0.4254566395700084</v>
      </c>
      <c r="BT372" s="367">
        <v>45509</v>
      </c>
      <c r="BU372" s="365">
        <f t="shared" si="515"/>
        <v>3.3323999999999999E-2</v>
      </c>
      <c r="BV372" s="365">
        <v>3.3323999999999998</v>
      </c>
    </row>
    <row r="373" spans="2:74" ht="12" customHeight="1">
      <c r="B373" s="367">
        <v>45505</v>
      </c>
      <c r="C373" s="365">
        <v>69.739999999999995</v>
      </c>
      <c r="O373" s="368">
        <v>45505</v>
      </c>
      <c r="P373" s="369">
        <v>69.739999999999995</v>
      </c>
      <c r="Q373" s="369">
        <v>268.75</v>
      </c>
      <c r="R373" s="369">
        <v>134.5</v>
      </c>
      <c r="S373" s="369">
        <v>75.11</v>
      </c>
      <c r="T373" s="369">
        <v>53.46</v>
      </c>
      <c r="U373" s="369">
        <v>102.41</v>
      </c>
      <c r="V373" s="369">
        <v>16.96</v>
      </c>
      <c r="AF373" s="368">
        <v>45505</v>
      </c>
      <c r="AG373" s="370">
        <f t="shared" ref="AG373:AM373" si="742">(P373-AG$1256)/AG$1256</f>
        <v>0.22115216249343364</v>
      </c>
      <c r="AH373" s="370">
        <f t="shared" si="742"/>
        <v>0.29830917874396135</v>
      </c>
      <c r="AI373" s="370">
        <f t="shared" si="742"/>
        <v>0.31836894726524217</v>
      </c>
      <c r="AJ373" s="370">
        <f t="shared" si="742"/>
        <v>-0.2325533871462144</v>
      </c>
      <c r="AK373" s="370">
        <f t="shared" si="742"/>
        <v>0.82288114787637412</v>
      </c>
      <c r="AL373" s="370">
        <f t="shared" si="742"/>
        <v>-0.18072000000000002</v>
      </c>
      <c r="AM373" s="370">
        <f t="shared" si="742"/>
        <v>-0.1790900290416263</v>
      </c>
      <c r="BA373" s="368">
        <v>45505</v>
      </c>
      <c r="BB373" s="369">
        <v>69.739999999999995</v>
      </c>
      <c r="BC373" s="369">
        <v>5446.68</v>
      </c>
      <c r="BD373" s="86"/>
      <c r="BE373" s="368">
        <v>45505</v>
      </c>
      <c r="BF373" s="370">
        <f t="shared" ref="BF373:BG373" si="743">(BB373-BF$1256)/BF$1256</f>
        <v>0.22115216249343364</v>
      </c>
      <c r="BG373" s="370">
        <f t="shared" si="743"/>
        <v>0.45214982523588498</v>
      </c>
      <c r="BT373" s="367">
        <v>45506</v>
      </c>
      <c r="BU373" s="365">
        <f t="shared" si="515"/>
        <v>3.3066999999999999E-2</v>
      </c>
      <c r="BV373" s="365">
        <v>3.3067000000000002</v>
      </c>
    </row>
    <row r="374" spans="2:74" ht="12" customHeight="1">
      <c r="B374" s="367">
        <v>45504</v>
      </c>
      <c r="C374" s="365">
        <v>69.989999999999995</v>
      </c>
      <c r="O374" s="368">
        <v>45504</v>
      </c>
      <c r="P374" s="369">
        <v>69.989999999999995</v>
      </c>
      <c r="Q374" s="369">
        <v>265.39999999999998</v>
      </c>
      <c r="R374" s="369">
        <v>132.83000000000001</v>
      </c>
      <c r="S374" s="369">
        <v>77.95</v>
      </c>
      <c r="T374" s="369">
        <v>54.32</v>
      </c>
      <c r="U374" s="369">
        <v>87.62</v>
      </c>
      <c r="V374" s="369">
        <v>16.93</v>
      </c>
      <c r="AF374" s="368">
        <v>45504</v>
      </c>
      <c r="AG374" s="370">
        <f t="shared" ref="AG374:AM374" si="744">(P374-AG$1256)/AG$1256</f>
        <v>0.22552967956575024</v>
      </c>
      <c r="AH374" s="370">
        <f t="shared" si="744"/>
        <v>0.28212560386473418</v>
      </c>
      <c r="AI374" s="370">
        <f t="shared" si="744"/>
        <v>0.30199960792001584</v>
      </c>
      <c r="AJ374" s="370">
        <f t="shared" si="744"/>
        <v>-0.20353530193113314</v>
      </c>
      <c r="AK374" s="370">
        <f t="shared" si="744"/>
        <v>0.85220546114187501</v>
      </c>
      <c r="AL374" s="370">
        <f t="shared" si="744"/>
        <v>-0.29903999999999997</v>
      </c>
      <c r="AM374" s="370">
        <f t="shared" si="744"/>
        <v>-0.18054211035818007</v>
      </c>
      <c r="BA374" s="368">
        <v>45504</v>
      </c>
      <c r="BB374" s="369">
        <v>69.989999999999995</v>
      </c>
      <c r="BC374" s="369">
        <v>5522.3</v>
      </c>
      <c r="BD374" s="86"/>
      <c r="BE374" s="368">
        <v>45504</v>
      </c>
      <c r="BF374" s="370">
        <f t="shared" ref="BF374:BG374" si="745">(BB374-BF$1256)/BF$1256</f>
        <v>0.22552967956575024</v>
      </c>
      <c r="BG374" s="370">
        <f t="shared" si="745"/>
        <v>0.47231101880413895</v>
      </c>
      <c r="BT374" s="367">
        <v>45505</v>
      </c>
      <c r="BU374" s="365">
        <f t="shared" si="515"/>
        <v>3.3265999999999997E-2</v>
      </c>
      <c r="BV374" s="365">
        <v>3.3266</v>
      </c>
    </row>
    <row r="375" spans="2:74" ht="12" customHeight="1">
      <c r="B375" s="367">
        <v>45503</v>
      </c>
      <c r="C375" s="365">
        <v>69.09</v>
      </c>
      <c r="O375" s="368">
        <v>45503</v>
      </c>
      <c r="P375" s="369">
        <v>69.09</v>
      </c>
      <c r="Q375" s="369">
        <v>266.44</v>
      </c>
      <c r="R375" s="369">
        <v>132.16999999999999</v>
      </c>
      <c r="S375" s="369">
        <v>75.94</v>
      </c>
      <c r="T375" s="369">
        <v>52.57</v>
      </c>
      <c r="U375" s="369">
        <v>86.85</v>
      </c>
      <c r="V375" s="369">
        <v>17.43</v>
      </c>
      <c r="AF375" s="368">
        <v>45503</v>
      </c>
      <c r="AG375" s="370">
        <f t="shared" ref="AG375:AM375" si="746">(P375-AG$1256)/AG$1256</f>
        <v>0.20977061810541067</v>
      </c>
      <c r="AH375" s="370">
        <f t="shared" si="746"/>
        <v>0.28714975845410629</v>
      </c>
      <c r="AI375" s="370">
        <f t="shared" si="746"/>
        <v>0.2955302881787884</v>
      </c>
      <c r="AJ375" s="370">
        <f t="shared" si="746"/>
        <v>-0.22407274956575055</v>
      </c>
      <c r="AK375" s="370">
        <f t="shared" si="746"/>
        <v>0.79253389345044867</v>
      </c>
      <c r="AL375" s="370">
        <f t="shared" si="746"/>
        <v>-0.30520000000000003</v>
      </c>
      <c r="AM375" s="370">
        <f t="shared" si="746"/>
        <v>-0.15634075508228462</v>
      </c>
      <c r="BA375" s="368">
        <v>45503</v>
      </c>
      <c r="BB375" s="369">
        <v>69.09</v>
      </c>
      <c r="BC375" s="369">
        <v>5436.44</v>
      </c>
      <c r="BD375" s="86"/>
      <c r="BE375" s="368">
        <v>45503</v>
      </c>
      <c r="BF375" s="370">
        <f t="shared" ref="BF375:BG375" si="747">(BB375-BF$1256)/BF$1256</f>
        <v>0.20977061810541067</v>
      </c>
      <c r="BG375" s="370">
        <f t="shared" si="747"/>
        <v>0.44941971915100087</v>
      </c>
      <c r="BT375" s="367">
        <v>45504</v>
      </c>
      <c r="BU375" s="365">
        <f t="shared" si="515"/>
        <v>3.3147999999999997E-2</v>
      </c>
      <c r="BV375" s="365">
        <v>3.3148</v>
      </c>
    </row>
    <row r="376" spans="2:74" ht="12" customHeight="1">
      <c r="B376" s="367">
        <v>45502</v>
      </c>
      <c r="C376" s="365">
        <v>69.400000000000006</v>
      </c>
      <c r="O376" s="368">
        <v>45502</v>
      </c>
      <c r="P376" s="369">
        <v>69.400000000000006</v>
      </c>
      <c r="Q376" s="369">
        <v>261.42</v>
      </c>
      <c r="R376" s="369">
        <v>130.43</v>
      </c>
      <c r="S376" s="369">
        <v>75.2</v>
      </c>
      <c r="T376" s="369">
        <v>50.97</v>
      </c>
      <c r="U376" s="369">
        <v>83.59</v>
      </c>
      <c r="V376" s="369">
        <v>17.09</v>
      </c>
      <c r="AF376" s="368">
        <v>45502</v>
      </c>
      <c r="AG376" s="370">
        <f t="shared" ref="AG376:AM376" si="748">(P376-AG$1256)/AG$1256</f>
        <v>0.21519873927508329</v>
      </c>
      <c r="AH376" s="370">
        <f t="shared" si="748"/>
        <v>0.26289855072463775</v>
      </c>
      <c r="AI376" s="370">
        <f t="shared" si="748"/>
        <v>0.27847480886100778</v>
      </c>
      <c r="AJ376" s="370">
        <f t="shared" si="748"/>
        <v>-0.23163379993869418</v>
      </c>
      <c r="AK376" s="370">
        <f t="shared" si="748"/>
        <v>0.73797703156114447</v>
      </c>
      <c r="AL376" s="370">
        <f t="shared" si="748"/>
        <v>-0.33127999999999996</v>
      </c>
      <c r="AM376" s="370">
        <f t="shared" si="748"/>
        <v>-0.17279767666989351</v>
      </c>
      <c r="BA376" s="368">
        <v>45502</v>
      </c>
      <c r="BB376" s="369">
        <v>69.400000000000006</v>
      </c>
      <c r="BC376" s="369">
        <v>5463.54</v>
      </c>
      <c r="BD376" s="86"/>
      <c r="BE376" s="368">
        <v>45502</v>
      </c>
      <c r="BF376" s="370">
        <f t="shared" ref="BF376:BG376" si="749">(BB376-BF$1256)/BF$1256</f>
        <v>0.21519873927508329</v>
      </c>
      <c r="BG376" s="370">
        <f t="shared" si="749"/>
        <v>0.45664490224673865</v>
      </c>
      <c r="BT376" s="367">
        <v>45503</v>
      </c>
      <c r="BU376" s="365">
        <f t="shared" si="515"/>
        <v>3.3578999999999998E-2</v>
      </c>
      <c r="BV376" s="365">
        <v>3.3578999999999999</v>
      </c>
    </row>
    <row r="377" spans="2:74" ht="12" customHeight="1">
      <c r="B377" s="367">
        <v>45499</v>
      </c>
      <c r="C377" s="365">
        <v>67.98</v>
      </c>
      <c r="O377" s="368">
        <v>45499</v>
      </c>
      <c r="P377" s="369">
        <v>67.98</v>
      </c>
      <c r="Q377" s="369">
        <v>252</v>
      </c>
      <c r="R377" s="369">
        <v>128.05000000000001</v>
      </c>
      <c r="S377" s="369">
        <v>74.05</v>
      </c>
      <c r="T377" s="369">
        <v>49.83</v>
      </c>
      <c r="U377" s="369">
        <v>80.11</v>
      </c>
      <c r="V377" s="369">
        <v>16.79</v>
      </c>
      <c r="AF377" s="368">
        <v>45499</v>
      </c>
      <c r="AG377" s="370">
        <f t="shared" ref="AG377:AM377" si="750">(P377-AG$1256)/AG$1256</f>
        <v>0.19033444230432506</v>
      </c>
      <c r="AH377" s="370">
        <f t="shared" si="750"/>
        <v>0.21739130434782608</v>
      </c>
      <c r="AI377" s="370">
        <f t="shared" si="750"/>
        <v>0.25514604979415817</v>
      </c>
      <c r="AJ377" s="370">
        <f t="shared" si="750"/>
        <v>-0.24338408092367433</v>
      </c>
      <c r="AK377" s="370">
        <f t="shared" si="750"/>
        <v>0.69910526746501533</v>
      </c>
      <c r="AL377" s="370">
        <f t="shared" si="750"/>
        <v>-0.35911999999999999</v>
      </c>
      <c r="AM377" s="370">
        <f t="shared" si="750"/>
        <v>-0.18731848983543084</v>
      </c>
      <c r="BA377" s="368">
        <v>45499</v>
      </c>
      <c r="BB377" s="369">
        <v>67.98</v>
      </c>
      <c r="BC377" s="369">
        <v>5459.1</v>
      </c>
      <c r="BD377" s="86"/>
      <c r="BE377" s="368">
        <v>45499</v>
      </c>
      <c r="BF377" s="370">
        <f t="shared" ref="BF377:BG377" si="751">(BB377-BF$1256)/BF$1256</f>
        <v>0.19033444230432506</v>
      </c>
      <c r="BG377" s="370">
        <f t="shared" si="751"/>
        <v>0.45546114531149612</v>
      </c>
      <c r="BT377" s="367">
        <v>45502</v>
      </c>
      <c r="BU377" s="365">
        <f t="shared" si="515"/>
        <v>3.3429E-2</v>
      </c>
      <c r="BV377" s="365">
        <v>3.3429000000000002</v>
      </c>
    </row>
    <row r="378" spans="2:74" ht="12" customHeight="1">
      <c r="B378" s="367">
        <v>45498</v>
      </c>
      <c r="C378" s="365">
        <v>68.569999999999993</v>
      </c>
      <c r="O378" s="368">
        <v>45498</v>
      </c>
      <c r="P378" s="369">
        <v>68.569999999999993</v>
      </c>
      <c r="Q378" s="369">
        <v>251.46</v>
      </c>
      <c r="R378" s="369">
        <v>127.13</v>
      </c>
      <c r="S378" s="369">
        <v>73.319999999999993</v>
      </c>
      <c r="T378" s="369">
        <v>50.82</v>
      </c>
      <c r="U378" s="369">
        <v>78.84</v>
      </c>
      <c r="V378" s="369">
        <v>16.98</v>
      </c>
      <c r="AF378" s="368">
        <v>45498</v>
      </c>
      <c r="AG378" s="370">
        <f t="shared" ref="AG378:AM378" si="752">(P378-AG$1256)/AG$1256</f>
        <v>0.200665382594992</v>
      </c>
      <c r="AH378" s="370">
        <f t="shared" si="752"/>
        <v>0.21478260869565222</v>
      </c>
      <c r="AI378" s="370">
        <f t="shared" si="752"/>
        <v>0.2461282101548716</v>
      </c>
      <c r="AJ378" s="370">
        <f t="shared" si="752"/>
        <v>-0.25084295494022696</v>
      </c>
      <c r="AK378" s="370">
        <f t="shared" si="752"/>
        <v>0.73286232575902233</v>
      </c>
      <c r="AL378" s="370">
        <f t="shared" si="752"/>
        <v>-0.36928</v>
      </c>
      <c r="AM378" s="370">
        <f t="shared" si="752"/>
        <v>-0.1781219748305905</v>
      </c>
      <c r="BA378" s="368">
        <v>45498</v>
      </c>
      <c r="BB378" s="369">
        <v>68.569999999999993</v>
      </c>
      <c r="BC378" s="369">
        <v>5399.22</v>
      </c>
      <c r="BD378" s="86"/>
      <c r="BE378" s="368">
        <v>45498</v>
      </c>
      <c r="BF378" s="370">
        <f t="shared" ref="BF378:BG378" si="753">(BB378-BF$1256)/BF$1256</f>
        <v>0.200665382594992</v>
      </c>
      <c r="BG378" s="370">
        <f t="shared" si="753"/>
        <v>0.43949642340106171</v>
      </c>
      <c r="BT378" s="367">
        <v>45499</v>
      </c>
      <c r="BU378" s="365">
        <f t="shared" si="515"/>
        <v>3.4127999999999999E-2</v>
      </c>
      <c r="BV378" s="365">
        <v>3.4127999999999998</v>
      </c>
    </row>
    <row r="379" spans="2:74" ht="12" customHeight="1">
      <c r="B379" s="367">
        <v>45497</v>
      </c>
      <c r="C379" s="365">
        <v>69.92</v>
      </c>
      <c r="O379" s="368">
        <v>45497</v>
      </c>
      <c r="P379" s="369">
        <v>69.92</v>
      </c>
      <c r="Q379" s="369">
        <v>253.37</v>
      </c>
      <c r="R379" s="369">
        <v>125.95</v>
      </c>
      <c r="S379" s="369">
        <v>74.680000000000007</v>
      </c>
      <c r="T379" s="369">
        <v>51.78</v>
      </c>
      <c r="U379" s="369">
        <v>79.150000000000006</v>
      </c>
      <c r="V379" s="369">
        <v>16.59</v>
      </c>
      <c r="AF379" s="368">
        <v>45497</v>
      </c>
      <c r="AG379" s="370">
        <f t="shared" ref="AG379:AM379" si="754">(P379-AG$1256)/AG$1256</f>
        <v>0.22430397478550171</v>
      </c>
      <c r="AH379" s="370">
        <f t="shared" si="754"/>
        <v>0.2240096618357488</v>
      </c>
      <c r="AI379" s="370">
        <f t="shared" si="754"/>
        <v>0.23456185061752605</v>
      </c>
      <c r="AJ379" s="370">
        <f t="shared" si="754"/>
        <v>-0.23694697047103297</v>
      </c>
      <c r="AK379" s="370">
        <f t="shared" si="754"/>
        <v>0.76559644289260476</v>
      </c>
      <c r="AL379" s="370">
        <f t="shared" si="754"/>
        <v>-0.36679999999999996</v>
      </c>
      <c r="AM379" s="370">
        <f t="shared" si="754"/>
        <v>-0.19699903194578897</v>
      </c>
      <c r="BA379" s="368">
        <v>45497</v>
      </c>
      <c r="BB379" s="369">
        <v>69.92</v>
      </c>
      <c r="BC379" s="369">
        <v>5427.13</v>
      </c>
      <c r="BD379" s="86"/>
      <c r="BE379" s="368">
        <v>45497</v>
      </c>
      <c r="BF379" s="370">
        <f t="shared" ref="BF379:BG379" si="755">(BB379-BF$1256)/BF$1256</f>
        <v>0.22430397478550171</v>
      </c>
      <c r="BG379" s="370">
        <f t="shared" si="755"/>
        <v>0.44693756215390446</v>
      </c>
      <c r="BT379" s="367">
        <v>45498</v>
      </c>
      <c r="BU379" s="365">
        <f t="shared" si="515"/>
        <v>3.3834000000000003E-2</v>
      </c>
      <c r="BV379" s="365">
        <v>3.3834</v>
      </c>
    </row>
    <row r="380" spans="2:74" ht="12" customHeight="1">
      <c r="B380" s="367">
        <v>45496</v>
      </c>
      <c r="C380" s="365">
        <v>71.209999999999994</v>
      </c>
      <c r="O380" s="368">
        <v>45496</v>
      </c>
      <c r="P380" s="369">
        <v>71.209999999999994</v>
      </c>
      <c r="Q380" s="369">
        <v>254.05</v>
      </c>
      <c r="R380" s="369">
        <v>126.46</v>
      </c>
      <c r="S380" s="369">
        <v>76.260000000000005</v>
      </c>
      <c r="T380" s="369">
        <v>52.55</v>
      </c>
      <c r="U380" s="369">
        <v>83.67</v>
      </c>
      <c r="V380" s="369">
        <v>16.75</v>
      </c>
      <c r="AF380" s="368">
        <v>45496</v>
      </c>
      <c r="AG380" s="370">
        <f t="shared" ref="AG380:AM380" si="756">(P380-AG$1256)/AG$1256</f>
        <v>0.24689196287865514</v>
      </c>
      <c r="AH380" s="370">
        <f t="shared" si="756"/>
        <v>0.22729468599033822</v>
      </c>
      <c r="AI380" s="370">
        <f t="shared" si="756"/>
        <v>0.23956087041756516</v>
      </c>
      <c r="AJ380" s="370">
        <f t="shared" si="756"/>
        <v>-0.22080310616123427</v>
      </c>
      <c r="AK380" s="370">
        <f t="shared" si="756"/>
        <v>0.79185193267683229</v>
      </c>
      <c r="AL380" s="370">
        <f t="shared" si="756"/>
        <v>-0.33063999999999999</v>
      </c>
      <c r="AM380" s="370">
        <f t="shared" si="756"/>
        <v>-0.18925459825750243</v>
      </c>
      <c r="BA380" s="368">
        <v>45496</v>
      </c>
      <c r="BB380" s="369">
        <v>71.209999999999994</v>
      </c>
      <c r="BC380" s="369">
        <v>5555.74</v>
      </c>
      <c r="BD380" s="86"/>
      <c r="BE380" s="368">
        <v>45496</v>
      </c>
      <c r="BF380" s="370">
        <f t="shared" ref="BF380:BG380" si="757">(BB380-BF$1256)/BF$1256</f>
        <v>0.24689196287865514</v>
      </c>
      <c r="BG380" s="370">
        <f t="shared" si="757"/>
        <v>0.48122652148758782</v>
      </c>
      <c r="BT380" s="367">
        <v>45497</v>
      </c>
      <c r="BU380" s="365">
        <f t="shared" si="515"/>
        <v>3.3180999999999995E-2</v>
      </c>
      <c r="BV380" s="365">
        <v>3.3180999999999998</v>
      </c>
    </row>
    <row r="381" spans="2:74" ht="12" customHeight="1">
      <c r="B381" s="367">
        <v>45495</v>
      </c>
      <c r="C381" s="365">
        <v>72.69</v>
      </c>
      <c r="O381" s="368">
        <v>45495</v>
      </c>
      <c r="P381" s="369">
        <v>72.69</v>
      </c>
      <c r="Q381" s="369">
        <v>259.54000000000002</v>
      </c>
      <c r="R381" s="369">
        <v>128.61000000000001</v>
      </c>
      <c r="S381" s="369">
        <v>76.55</v>
      </c>
      <c r="T381" s="369">
        <v>53.56</v>
      </c>
      <c r="U381" s="369">
        <v>81.48</v>
      </c>
      <c r="V381" s="369">
        <v>17.22</v>
      </c>
      <c r="AF381" s="368">
        <v>45495</v>
      </c>
      <c r="AG381" s="370">
        <f t="shared" ref="AG381:AM381" si="758">(P381-AG$1256)/AG$1256</f>
        <v>0.27280686394676934</v>
      </c>
      <c r="AH381" s="370">
        <f t="shared" si="758"/>
        <v>0.25381642512077307</v>
      </c>
      <c r="AI381" s="370">
        <f t="shared" si="758"/>
        <v>0.26063516957459337</v>
      </c>
      <c r="AJ381" s="370">
        <f t="shared" si="758"/>
        <v>-0.21783999182589156</v>
      </c>
      <c r="AK381" s="370">
        <f t="shared" si="758"/>
        <v>0.82629095174445566</v>
      </c>
      <c r="AL381" s="370">
        <f t="shared" si="758"/>
        <v>-0.34815999999999997</v>
      </c>
      <c r="AM381" s="370">
        <f t="shared" si="758"/>
        <v>-0.16650532429816076</v>
      </c>
      <c r="BA381" s="368">
        <v>45495</v>
      </c>
      <c r="BB381" s="369">
        <v>72.69</v>
      </c>
      <c r="BC381" s="369">
        <v>5564.41</v>
      </c>
      <c r="BD381" s="86"/>
      <c r="BE381" s="368">
        <v>45495</v>
      </c>
      <c r="BF381" s="370">
        <f t="shared" ref="BF381:BG381" si="759">(BB381-BF$1256)/BF$1256</f>
        <v>0.27280686394676934</v>
      </c>
      <c r="BG381" s="370">
        <f t="shared" si="759"/>
        <v>0.48353804685437918</v>
      </c>
      <c r="BT381" s="367">
        <v>45496</v>
      </c>
      <c r="BU381" s="365">
        <f t="shared" si="515"/>
        <v>3.2579999999999998E-2</v>
      </c>
      <c r="BV381" s="365">
        <v>3.258</v>
      </c>
    </row>
    <row r="382" spans="2:74" ht="12" customHeight="1">
      <c r="B382" s="367">
        <v>45492</v>
      </c>
      <c r="C382" s="365">
        <v>72.739999999999995</v>
      </c>
      <c r="O382" s="368">
        <v>45492</v>
      </c>
      <c r="P382" s="369">
        <v>72.739999999999995</v>
      </c>
      <c r="Q382" s="369">
        <v>257.27999999999997</v>
      </c>
      <c r="R382" s="369">
        <v>126.93</v>
      </c>
      <c r="S382" s="369">
        <v>79.27</v>
      </c>
      <c r="T382" s="369">
        <v>53.54</v>
      </c>
      <c r="U382" s="369">
        <v>84.46</v>
      </c>
      <c r="V382" s="369">
        <v>17.649999999999999</v>
      </c>
      <c r="AF382" s="368">
        <v>45492</v>
      </c>
      <c r="AG382" s="370">
        <f t="shared" ref="AG382:AM382" si="760">(P382-AG$1256)/AG$1256</f>
        <v>0.27368236736123264</v>
      </c>
      <c r="AH382" s="370">
        <f t="shared" si="760"/>
        <v>0.24289855072463756</v>
      </c>
      <c r="AI382" s="370">
        <f t="shared" si="760"/>
        <v>0.24416781023328771</v>
      </c>
      <c r="AJ382" s="370">
        <f t="shared" si="760"/>
        <v>-0.19004802288750391</v>
      </c>
      <c r="AK382" s="370">
        <f t="shared" si="760"/>
        <v>0.82560899097083928</v>
      </c>
      <c r="AL382" s="370">
        <f t="shared" si="760"/>
        <v>-0.32432000000000005</v>
      </c>
      <c r="AM382" s="370">
        <f t="shared" si="760"/>
        <v>-0.14569215876089067</v>
      </c>
      <c r="BA382" s="368">
        <v>45492</v>
      </c>
      <c r="BB382" s="369">
        <v>72.739999999999995</v>
      </c>
      <c r="BC382" s="369">
        <v>5505</v>
      </c>
      <c r="BD382" s="86"/>
      <c r="BE382" s="368">
        <v>45492</v>
      </c>
      <c r="BF382" s="370">
        <f t="shared" ref="BF382:BG382" si="761">(BB382-BF$1256)/BF$1256</f>
        <v>0.27368236736123264</v>
      </c>
      <c r="BG382" s="370">
        <f t="shared" si="761"/>
        <v>0.46769863254745025</v>
      </c>
      <c r="BT382" s="367">
        <v>45495</v>
      </c>
      <c r="BU382" s="365">
        <f t="shared" si="515"/>
        <v>3.1916E-2</v>
      </c>
      <c r="BV382" s="365">
        <v>3.1916000000000002</v>
      </c>
    </row>
    <row r="383" spans="2:74" ht="12" customHeight="1">
      <c r="B383" s="367">
        <v>45491</v>
      </c>
      <c r="C383" s="365">
        <v>72.39</v>
      </c>
      <c r="O383" s="368">
        <v>45491</v>
      </c>
      <c r="P383" s="369">
        <v>72.39</v>
      </c>
      <c r="Q383" s="369">
        <v>259.52</v>
      </c>
      <c r="R383" s="369">
        <v>128.31</v>
      </c>
      <c r="S383" s="369">
        <v>74.19</v>
      </c>
      <c r="T383" s="369">
        <v>53.38</v>
      </c>
      <c r="U383" s="369">
        <v>83.69</v>
      </c>
      <c r="V383" s="369">
        <v>18.07</v>
      </c>
      <c r="AF383" s="368">
        <v>45491</v>
      </c>
      <c r="AG383" s="370">
        <f t="shared" ref="AG383:AM383" si="762">(P383-AG$1256)/AG$1256</f>
        <v>0.2675538434599895</v>
      </c>
      <c r="AH383" s="370">
        <f t="shared" si="762"/>
        <v>0.25371980676328493</v>
      </c>
      <c r="AI383" s="370">
        <f t="shared" si="762"/>
        <v>0.25769456969221727</v>
      </c>
      <c r="AJ383" s="370">
        <f t="shared" si="762"/>
        <v>-0.24195361193419848</v>
      </c>
      <c r="AK383" s="370">
        <f t="shared" si="762"/>
        <v>0.82015330478190895</v>
      </c>
      <c r="AL383" s="370">
        <f t="shared" si="762"/>
        <v>-0.33048</v>
      </c>
      <c r="AM383" s="370">
        <f t="shared" si="762"/>
        <v>-0.12536302032913843</v>
      </c>
      <c r="BA383" s="368">
        <v>45491</v>
      </c>
      <c r="BB383" s="369">
        <v>72.39</v>
      </c>
      <c r="BC383" s="369">
        <v>5544.59</v>
      </c>
      <c r="BD383" s="86"/>
      <c r="BE383" s="368">
        <v>45491</v>
      </c>
      <c r="BF383" s="370">
        <f t="shared" ref="BF383:BG383" si="763">(BB383-BF$1256)/BF$1256</f>
        <v>0.2675538434599895</v>
      </c>
      <c r="BG383" s="370">
        <f t="shared" si="763"/>
        <v>0.47825379855336375</v>
      </c>
      <c r="BT383" s="367">
        <v>45492</v>
      </c>
      <c r="BU383" s="365">
        <f t="shared" si="515"/>
        <v>3.1893999999999999E-2</v>
      </c>
      <c r="BV383" s="365">
        <v>3.1894</v>
      </c>
    </row>
    <row r="384" spans="2:74" ht="12" customHeight="1">
      <c r="B384" s="367">
        <v>45490</v>
      </c>
      <c r="C384" s="365">
        <v>74.930000000000007</v>
      </c>
      <c r="O384" s="368">
        <v>45490</v>
      </c>
      <c r="P384" s="369">
        <v>74.930000000000007</v>
      </c>
      <c r="Q384" s="369">
        <v>261</v>
      </c>
      <c r="R384" s="369">
        <v>129.33000000000001</v>
      </c>
      <c r="S384" s="369">
        <v>75.099999999999994</v>
      </c>
      <c r="T384" s="369">
        <v>55.29</v>
      </c>
      <c r="U384" s="369">
        <v>86.31</v>
      </c>
      <c r="V384" s="369">
        <v>18.239999999999998</v>
      </c>
      <c r="AF384" s="368">
        <v>45490</v>
      </c>
      <c r="AG384" s="370">
        <f t="shared" ref="AG384:AM384" si="764">(P384-AG$1256)/AG$1256</f>
        <v>0.31202941691472608</v>
      </c>
      <c r="AH384" s="370">
        <f t="shared" si="764"/>
        <v>0.2608695652173913</v>
      </c>
      <c r="AI384" s="370">
        <f t="shared" si="764"/>
        <v>0.26769260929229582</v>
      </c>
      <c r="AJ384" s="370">
        <f t="shared" si="764"/>
        <v>-0.23265556350260558</v>
      </c>
      <c r="AK384" s="370">
        <f t="shared" si="764"/>
        <v>0.88528055866226563</v>
      </c>
      <c r="AL384" s="370">
        <f t="shared" si="764"/>
        <v>-0.30951999999999996</v>
      </c>
      <c r="AM384" s="370">
        <f t="shared" si="764"/>
        <v>-0.11713455953533405</v>
      </c>
      <c r="BA384" s="368">
        <v>45490</v>
      </c>
      <c r="BB384" s="369">
        <v>74.930000000000007</v>
      </c>
      <c r="BC384" s="369">
        <v>5588.27</v>
      </c>
      <c r="BD384" s="86"/>
      <c r="BE384" s="368">
        <v>45490</v>
      </c>
      <c r="BF384" s="370">
        <f t="shared" ref="BF384:BG384" si="765">(BB384-BF$1256)/BF$1256</f>
        <v>0.31202941691472608</v>
      </c>
      <c r="BG384" s="370">
        <f t="shared" si="765"/>
        <v>0.48989940732169673</v>
      </c>
      <c r="BT384" s="367">
        <v>45491</v>
      </c>
      <c r="BU384" s="365">
        <f t="shared" si="515"/>
        <v>3.2049000000000001E-2</v>
      </c>
      <c r="BV384" s="365">
        <v>3.2048999999999999</v>
      </c>
    </row>
    <row r="385" spans="2:74" ht="12" customHeight="1">
      <c r="B385" s="367">
        <v>45489</v>
      </c>
      <c r="C385" s="365">
        <v>74.75</v>
      </c>
      <c r="O385" s="368">
        <v>45489</v>
      </c>
      <c r="P385" s="369">
        <v>74.75</v>
      </c>
      <c r="Q385" s="369">
        <v>257.27</v>
      </c>
      <c r="R385" s="369">
        <v>128.91999999999999</v>
      </c>
      <c r="S385" s="369">
        <v>75.510000000000005</v>
      </c>
      <c r="T385" s="369">
        <v>57.74</v>
      </c>
      <c r="U385" s="369">
        <v>87.97</v>
      </c>
      <c r="V385" s="369">
        <v>17.97</v>
      </c>
      <c r="AF385" s="368">
        <v>45489</v>
      </c>
      <c r="AG385" s="370">
        <f t="shared" ref="AG385:AM385" si="766">(P385-AG$1256)/AG$1256</f>
        <v>0.30887760462265806</v>
      </c>
      <c r="AH385" s="370">
        <f t="shared" si="766"/>
        <v>0.24285024154589363</v>
      </c>
      <c r="AI385" s="370">
        <f t="shared" si="766"/>
        <v>0.26367378945304837</v>
      </c>
      <c r="AJ385" s="370">
        <f t="shared" si="766"/>
        <v>-0.22846633289056911</v>
      </c>
      <c r="AK385" s="370">
        <f t="shared" si="766"/>
        <v>0.96882075343026264</v>
      </c>
      <c r="AL385" s="370">
        <f t="shared" si="766"/>
        <v>-0.29624</v>
      </c>
      <c r="AM385" s="370">
        <f t="shared" si="766"/>
        <v>-0.13020329138431758</v>
      </c>
      <c r="BA385" s="368">
        <v>45489</v>
      </c>
      <c r="BB385" s="369">
        <v>74.75</v>
      </c>
      <c r="BC385" s="369">
        <v>5667.2</v>
      </c>
      <c r="BD385" s="86"/>
      <c r="BE385" s="368">
        <v>45489</v>
      </c>
      <c r="BF385" s="370">
        <f t="shared" ref="BF385:BG385" si="767">(BB385-BF$1256)/BF$1256</f>
        <v>0.30887760462265806</v>
      </c>
      <c r="BG385" s="370">
        <f t="shared" si="767"/>
        <v>0.5109430863529355</v>
      </c>
      <c r="BT385" s="367">
        <v>45490</v>
      </c>
      <c r="BU385" s="365">
        <f t="shared" si="515"/>
        <v>3.0962E-2</v>
      </c>
      <c r="BV385" s="365">
        <v>3.0962000000000001</v>
      </c>
    </row>
    <row r="386" spans="2:74" ht="12" customHeight="1">
      <c r="B386" s="367">
        <v>45488</v>
      </c>
      <c r="C386" s="365">
        <v>72.37</v>
      </c>
      <c r="O386" s="368">
        <v>45488</v>
      </c>
      <c r="P386" s="369">
        <v>72.37</v>
      </c>
      <c r="Q386" s="369">
        <v>251.53</v>
      </c>
      <c r="R386" s="369">
        <v>127.89</v>
      </c>
      <c r="S386" s="369">
        <v>72.75</v>
      </c>
      <c r="T386" s="369">
        <v>56.61</v>
      </c>
      <c r="U386" s="369">
        <v>86.18</v>
      </c>
      <c r="V386" s="369">
        <v>17.190000000000001</v>
      </c>
      <c r="AF386" s="368">
        <v>45488</v>
      </c>
      <c r="AG386" s="370">
        <f t="shared" ref="AG386:AM386" si="768">(P386-AG$1256)/AG$1256</f>
        <v>0.26720364209420427</v>
      </c>
      <c r="AH386" s="370">
        <f t="shared" si="768"/>
        <v>0.21512077294685991</v>
      </c>
      <c r="AI386" s="370">
        <f t="shared" si="768"/>
        <v>0.25357772985689087</v>
      </c>
      <c r="AJ386" s="370">
        <f t="shared" si="768"/>
        <v>-0.25666700725452135</v>
      </c>
      <c r="AK386" s="370">
        <f t="shared" si="768"/>
        <v>0.93028996972094158</v>
      </c>
      <c r="AL386" s="370">
        <f t="shared" si="768"/>
        <v>-0.31055999999999995</v>
      </c>
      <c r="AM386" s="370">
        <f t="shared" si="768"/>
        <v>-0.16795740561471437</v>
      </c>
      <c r="BA386" s="368">
        <v>45488</v>
      </c>
      <c r="BB386" s="369">
        <v>72.37</v>
      </c>
      <c r="BC386" s="369">
        <v>5631.22</v>
      </c>
      <c r="BD386" s="86"/>
      <c r="BE386" s="368">
        <v>45488</v>
      </c>
      <c r="BF386" s="370">
        <f t="shared" ref="BF386:BG386" si="769">(BB386-BF$1256)/BF$1256</f>
        <v>0.26720364209420427</v>
      </c>
      <c r="BG386" s="370">
        <f t="shared" si="769"/>
        <v>0.50135038938671272</v>
      </c>
      <c r="BT386" s="367">
        <v>45489</v>
      </c>
      <c r="BU386" s="365">
        <f t="shared" si="515"/>
        <v>3.1036999999999999E-2</v>
      </c>
      <c r="BV386" s="365">
        <v>3.1036999999999999</v>
      </c>
    </row>
    <row r="387" spans="2:74" ht="12" customHeight="1">
      <c r="B387" s="367">
        <v>45485</v>
      </c>
      <c r="C387" s="365">
        <v>72.930000000000007</v>
      </c>
      <c r="O387" s="368">
        <v>45485</v>
      </c>
      <c r="P387" s="369">
        <v>72.930000000000007</v>
      </c>
      <c r="Q387" s="369">
        <v>253.9</v>
      </c>
      <c r="R387" s="369">
        <v>131.31</v>
      </c>
      <c r="S387" s="369">
        <v>74.83</v>
      </c>
      <c r="T387" s="369">
        <v>57.67</v>
      </c>
      <c r="U387" s="369">
        <v>84.73</v>
      </c>
      <c r="V387" s="369">
        <v>16.7</v>
      </c>
      <c r="AF387" s="368">
        <v>45485</v>
      </c>
      <c r="AG387" s="370">
        <f t="shared" ref="AG387:AM387" si="770">(P387-AG$1256)/AG$1256</f>
        <v>0.27700928033619343</v>
      </c>
      <c r="AH387" s="370">
        <f t="shared" si="770"/>
        <v>0.22657004830917876</v>
      </c>
      <c r="AI387" s="370">
        <f t="shared" si="770"/>
        <v>0.28710056851597732</v>
      </c>
      <c r="AJ387" s="370">
        <f t="shared" si="770"/>
        <v>-0.23541432512516608</v>
      </c>
      <c r="AK387" s="370">
        <f t="shared" si="770"/>
        <v>0.96643389072260566</v>
      </c>
      <c r="AL387" s="370">
        <f t="shared" si="770"/>
        <v>-0.32215999999999995</v>
      </c>
      <c r="AM387" s="370">
        <f t="shared" si="770"/>
        <v>-0.19167473378509201</v>
      </c>
      <c r="BA387" s="368">
        <v>45485</v>
      </c>
      <c r="BB387" s="369">
        <v>72.930000000000007</v>
      </c>
      <c r="BC387" s="369">
        <v>5615.35</v>
      </c>
      <c r="BD387" s="86"/>
      <c r="BE387" s="368">
        <v>45485</v>
      </c>
      <c r="BF387" s="370">
        <f t="shared" ref="BF387:BG387" si="771">(BB387-BF$1256)/BF$1256</f>
        <v>0.27700928033619343</v>
      </c>
      <c r="BG387" s="370">
        <f t="shared" si="771"/>
        <v>0.49711925817898733</v>
      </c>
      <c r="BT387" s="367">
        <v>45488</v>
      </c>
      <c r="BU387" s="365">
        <f t="shared" si="515"/>
        <v>3.2057000000000002E-2</v>
      </c>
      <c r="BV387" s="365">
        <v>3.2057000000000002</v>
      </c>
    </row>
    <row r="388" spans="2:74" ht="12" customHeight="1">
      <c r="B388" s="367">
        <v>45484</v>
      </c>
      <c r="C388" s="365">
        <v>72.02</v>
      </c>
      <c r="O388" s="368">
        <v>45484</v>
      </c>
      <c r="P388" s="369">
        <v>72.02</v>
      </c>
      <c r="Q388" s="369">
        <v>254.8</v>
      </c>
      <c r="R388" s="369">
        <v>129.52000000000001</v>
      </c>
      <c r="S388" s="369">
        <v>73.3</v>
      </c>
      <c r="T388" s="369">
        <v>57.55</v>
      </c>
      <c r="U388" s="369">
        <v>84.45</v>
      </c>
      <c r="V388" s="369">
        <v>16.77</v>
      </c>
      <c r="AF388" s="368">
        <v>45484</v>
      </c>
      <c r="AG388" s="370">
        <f t="shared" ref="AG388:AM388" si="772">(P388-AG$1256)/AG$1256</f>
        <v>0.26107511819296092</v>
      </c>
      <c r="AH388" s="370">
        <f t="shared" si="772"/>
        <v>0.23091787439613531</v>
      </c>
      <c r="AI388" s="370">
        <f t="shared" si="772"/>
        <v>0.26955498921780058</v>
      </c>
      <c r="AJ388" s="370">
        <f t="shared" si="772"/>
        <v>-0.25104730765300914</v>
      </c>
      <c r="AK388" s="370">
        <f t="shared" si="772"/>
        <v>0.96234212608090763</v>
      </c>
      <c r="AL388" s="370">
        <f t="shared" si="772"/>
        <v>-0.32439999999999997</v>
      </c>
      <c r="AM388" s="370">
        <f t="shared" si="772"/>
        <v>-0.18828654404646664</v>
      </c>
      <c r="BA388" s="368">
        <v>45484</v>
      </c>
      <c r="BB388" s="369">
        <v>72.02</v>
      </c>
      <c r="BC388" s="369">
        <v>5584.54</v>
      </c>
      <c r="BD388" s="86"/>
      <c r="BE388" s="368">
        <v>45484</v>
      </c>
      <c r="BF388" s="370">
        <f t="shared" ref="BF388:BG388" si="773">(BB388-BF$1256)/BF$1256</f>
        <v>0.26107511819296092</v>
      </c>
      <c r="BG388" s="370">
        <f t="shared" si="773"/>
        <v>0.48890494485132385</v>
      </c>
      <c r="BT388" s="367">
        <v>45485</v>
      </c>
      <c r="BU388" s="365">
        <f t="shared" si="515"/>
        <v>3.1810999999999999E-2</v>
      </c>
      <c r="BV388" s="365">
        <v>3.1810999999999998</v>
      </c>
    </row>
    <row r="389" spans="2:74" ht="12" customHeight="1">
      <c r="B389" s="367">
        <v>45483</v>
      </c>
      <c r="C389" s="365">
        <v>69.81</v>
      </c>
      <c r="O389" s="368">
        <v>45483</v>
      </c>
      <c r="P389" s="369">
        <v>69.81</v>
      </c>
      <c r="Q389" s="369">
        <v>250.49</v>
      </c>
      <c r="R389" s="369">
        <v>129.16999999999999</v>
      </c>
      <c r="S389" s="369">
        <v>72.510000000000005</v>
      </c>
      <c r="T389" s="369">
        <v>58.3</v>
      </c>
      <c r="U389" s="369">
        <v>84.9</v>
      </c>
      <c r="V389" s="369">
        <v>15.86</v>
      </c>
      <c r="AF389" s="368">
        <v>45483</v>
      </c>
      <c r="AG389" s="370">
        <f t="shared" ref="AG389:AM389" si="774">(P389-AG$1256)/AG$1256</f>
        <v>0.22237786727368242</v>
      </c>
      <c r="AH389" s="370">
        <f t="shared" si="774"/>
        <v>0.21009661835748797</v>
      </c>
      <c r="AI389" s="370">
        <f t="shared" si="774"/>
        <v>0.26612428935502835</v>
      </c>
      <c r="AJ389" s="370">
        <f t="shared" si="774"/>
        <v>-0.25911923980790841</v>
      </c>
      <c r="AK389" s="370">
        <f t="shared" si="774"/>
        <v>0.98791565509151891</v>
      </c>
      <c r="AL389" s="370">
        <f t="shared" si="774"/>
        <v>-0.32079999999999997</v>
      </c>
      <c r="AM389" s="370">
        <f t="shared" si="774"/>
        <v>-0.23233301064859635</v>
      </c>
      <c r="BA389" s="368">
        <v>45483</v>
      </c>
      <c r="BB389" s="369">
        <v>69.81</v>
      </c>
      <c r="BC389" s="369">
        <v>5633.91</v>
      </c>
      <c r="BD389" s="86"/>
      <c r="BE389" s="368">
        <v>45483</v>
      </c>
      <c r="BF389" s="370">
        <f t="shared" ref="BF389:BG389" si="775">(BB389-BF$1256)/BF$1256</f>
        <v>0.22237786727368242</v>
      </c>
      <c r="BG389" s="370">
        <f t="shared" si="775"/>
        <v>0.50206757545783931</v>
      </c>
      <c r="BT389" s="367">
        <v>45484</v>
      </c>
      <c r="BU389" s="365">
        <f t="shared" si="515"/>
        <v>3.2212999999999999E-2</v>
      </c>
      <c r="BV389" s="365">
        <v>3.2212999999999998</v>
      </c>
    </row>
    <row r="390" spans="2:74" ht="12" customHeight="1">
      <c r="B390" s="367">
        <v>45482</v>
      </c>
      <c r="C390" s="365">
        <v>68.069999999999993</v>
      </c>
      <c r="O390" s="368">
        <v>45482</v>
      </c>
      <c r="P390" s="369">
        <v>68.069999999999993</v>
      </c>
      <c r="Q390" s="369">
        <v>245.82</v>
      </c>
      <c r="R390" s="369">
        <v>126.66</v>
      </c>
      <c r="S390" s="369">
        <v>72.75</v>
      </c>
      <c r="T390" s="369">
        <v>57.48</v>
      </c>
      <c r="U390" s="369">
        <v>84.73</v>
      </c>
      <c r="V390" s="369">
        <v>15.84</v>
      </c>
      <c r="AF390" s="368">
        <v>45482</v>
      </c>
      <c r="AG390" s="370">
        <f t="shared" ref="AG390:AM390" si="776">(P390-AG$1256)/AG$1256</f>
        <v>0.19191034845035884</v>
      </c>
      <c r="AH390" s="370">
        <f t="shared" si="776"/>
        <v>0.18753623188405794</v>
      </c>
      <c r="AI390" s="370">
        <f t="shared" si="776"/>
        <v>0.24152127033914919</v>
      </c>
      <c r="AJ390" s="370">
        <f t="shared" si="776"/>
        <v>-0.25666700725452135</v>
      </c>
      <c r="AK390" s="370">
        <f t="shared" si="776"/>
        <v>0.95995526337325054</v>
      </c>
      <c r="AL390" s="370">
        <f t="shared" si="776"/>
        <v>-0.32215999999999995</v>
      </c>
      <c r="AM390" s="370">
        <f t="shared" si="776"/>
        <v>-0.23330106485963215</v>
      </c>
      <c r="BA390" s="368">
        <v>45482</v>
      </c>
      <c r="BB390" s="369">
        <v>68.069999999999993</v>
      </c>
      <c r="BC390" s="369">
        <v>5576.98</v>
      </c>
      <c r="BD390" s="86"/>
      <c r="BE390" s="368">
        <v>45482</v>
      </c>
      <c r="BF390" s="370">
        <f t="shared" ref="BF390:BG390" si="777">(BB390-BF$1256)/BF$1256</f>
        <v>0.19191034845035884</v>
      </c>
      <c r="BG390" s="370">
        <f t="shared" si="777"/>
        <v>0.48688935871834305</v>
      </c>
      <c r="BT390" s="367">
        <v>45483</v>
      </c>
      <c r="BU390" s="365">
        <f t="shared" si="515"/>
        <v>3.3232999999999999E-2</v>
      </c>
      <c r="BV390" s="365">
        <v>3.3233000000000001</v>
      </c>
    </row>
    <row r="391" spans="2:74" ht="12" customHeight="1">
      <c r="B391" s="367">
        <v>45481</v>
      </c>
      <c r="C391" s="365">
        <v>70.03</v>
      </c>
      <c r="O391" s="368">
        <v>45481</v>
      </c>
      <c r="P391" s="369">
        <v>70.03</v>
      </c>
      <c r="Q391" s="369">
        <v>247.85</v>
      </c>
      <c r="R391" s="369">
        <v>127.94</v>
      </c>
      <c r="S391" s="369">
        <v>74.569999999999993</v>
      </c>
      <c r="T391" s="369">
        <v>59.51</v>
      </c>
      <c r="U391" s="369">
        <v>86.7</v>
      </c>
      <c r="V391" s="369">
        <v>15.83</v>
      </c>
      <c r="AF391" s="368">
        <v>45481</v>
      </c>
      <c r="AG391" s="370">
        <f t="shared" ref="AG391:AM391" si="778">(P391-AG$1256)/AG$1256</f>
        <v>0.226230082297321</v>
      </c>
      <c r="AH391" s="370">
        <f t="shared" si="778"/>
        <v>0.1973429951690821</v>
      </c>
      <c r="AI391" s="370">
        <f t="shared" si="778"/>
        <v>0.25406782983728682</v>
      </c>
      <c r="AJ391" s="370">
        <f t="shared" si="778"/>
        <v>-0.23807091039133554</v>
      </c>
      <c r="AK391" s="370">
        <f t="shared" si="778"/>
        <v>1.0291742818953051</v>
      </c>
      <c r="AL391" s="370">
        <f t="shared" si="778"/>
        <v>-0.30639999999999995</v>
      </c>
      <c r="AM391" s="370">
        <f t="shared" si="778"/>
        <v>-0.23378509196515004</v>
      </c>
      <c r="BA391" s="368">
        <v>45481</v>
      </c>
      <c r="BB391" s="369">
        <v>70.03</v>
      </c>
      <c r="BC391" s="369">
        <v>5572.85</v>
      </c>
      <c r="BD391" s="86"/>
      <c r="BE391" s="368">
        <v>45481</v>
      </c>
      <c r="BF391" s="370">
        <f t="shared" ref="BF391:BG391" si="779">(BB391-BF$1256)/BF$1256</f>
        <v>0.226230082297321</v>
      </c>
      <c r="BG391" s="370">
        <f t="shared" si="779"/>
        <v>0.48578825147902976</v>
      </c>
      <c r="BT391" s="367">
        <v>45482</v>
      </c>
      <c r="BU391" s="365">
        <f t="shared" si="515"/>
        <v>3.4083000000000002E-2</v>
      </c>
      <c r="BV391" s="365">
        <v>3.4083000000000001</v>
      </c>
    </row>
    <row r="392" spans="2:74" ht="12" customHeight="1">
      <c r="B392" s="367">
        <v>45478</v>
      </c>
      <c r="C392" s="365">
        <v>69.61</v>
      </c>
      <c r="O392" s="368">
        <v>45478</v>
      </c>
      <c r="P392" s="369">
        <v>69.61</v>
      </c>
      <c r="Q392" s="369">
        <v>251.09</v>
      </c>
      <c r="R392" s="369">
        <v>129.12</v>
      </c>
      <c r="S392" s="369">
        <v>76.05</v>
      </c>
      <c r="T392" s="369">
        <v>62.75</v>
      </c>
      <c r="U392" s="369">
        <v>86.35</v>
      </c>
      <c r="V392" s="369">
        <v>16.260000000000002</v>
      </c>
      <c r="AF392" s="368">
        <v>45478</v>
      </c>
      <c r="AG392" s="370">
        <f t="shared" ref="AG392:AM392" si="780">(P392-AG$1256)/AG$1256</f>
        <v>0.21887585361582909</v>
      </c>
      <c r="AH392" s="370">
        <f t="shared" si="780"/>
        <v>0.21299516908212562</v>
      </c>
      <c r="AI392" s="370">
        <f t="shared" si="780"/>
        <v>0.26563418937463251</v>
      </c>
      <c r="AJ392" s="370">
        <f t="shared" si="780"/>
        <v>-0.22294880964544811</v>
      </c>
      <c r="AK392" s="370">
        <f t="shared" si="780"/>
        <v>1.1396519272211461</v>
      </c>
      <c r="AL392" s="370">
        <f t="shared" si="780"/>
        <v>-0.30920000000000003</v>
      </c>
      <c r="AM392" s="370">
        <f t="shared" si="780"/>
        <v>-0.2129719264278799</v>
      </c>
      <c r="BA392" s="368">
        <v>45478</v>
      </c>
      <c r="BB392" s="369">
        <v>69.61</v>
      </c>
      <c r="BC392" s="369">
        <v>5567.19</v>
      </c>
      <c r="BD392" s="86"/>
      <c r="BE392" s="368">
        <v>45478</v>
      </c>
      <c r="BF392" s="370">
        <f t="shared" ref="BF392:BG392" si="781">(BB392-BF$1256)/BF$1256</f>
        <v>0.21887585361582909</v>
      </c>
      <c r="BG392" s="370">
        <f t="shared" si="781"/>
        <v>0.48427922799851753</v>
      </c>
      <c r="BT392" s="367">
        <v>45481</v>
      </c>
      <c r="BU392" s="365">
        <f t="shared" si="515"/>
        <v>3.3128999999999999E-2</v>
      </c>
      <c r="BV392" s="365">
        <v>3.3129</v>
      </c>
    </row>
    <row r="393" spans="2:74" ht="12" customHeight="1">
      <c r="B393" s="367">
        <v>45476</v>
      </c>
      <c r="C393" s="365">
        <v>69.930000000000007</v>
      </c>
      <c r="O393" s="368">
        <v>45476</v>
      </c>
      <c r="P393" s="369">
        <v>69.930000000000007</v>
      </c>
      <c r="Q393" s="369">
        <v>250</v>
      </c>
      <c r="R393" s="369">
        <v>129.58000000000001</v>
      </c>
      <c r="S393" s="369">
        <v>76.260000000000005</v>
      </c>
      <c r="T393" s="369">
        <v>61.58</v>
      </c>
      <c r="U393" s="369">
        <v>85.9</v>
      </c>
      <c r="V393" s="369">
        <v>16.28</v>
      </c>
      <c r="AF393" s="368">
        <v>45476</v>
      </c>
      <c r="AG393" s="370">
        <f t="shared" ref="AG393:AM393" si="782">(P393-AG$1256)/AG$1256</f>
        <v>0.22447907546839446</v>
      </c>
      <c r="AH393" s="370">
        <f t="shared" si="782"/>
        <v>0.20772946859903382</v>
      </c>
      <c r="AI393" s="370">
        <f t="shared" si="782"/>
        <v>0.27014310919427581</v>
      </c>
      <c r="AJ393" s="370">
        <f t="shared" si="782"/>
        <v>-0.22080310616123427</v>
      </c>
      <c r="AK393" s="370">
        <f t="shared" si="782"/>
        <v>1.0997572219645924</v>
      </c>
      <c r="AL393" s="370">
        <f t="shared" si="782"/>
        <v>-0.31279999999999997</v>
      </c>
      <c r="AM393" s="370">
        <f t="shared" si="782"/>
        <v>-0.21200387221684408</v>
      </c>
      <c r="BA393" s="368">
        <v>45476</v>
      </c>
      <c r="BB393" s="369">
        <v>69.930000000000007</v>
      </c>
      <c r="BC393" s="369">
        <v>5537.02</v>
      </c>
      <c r="BD393" s="86"/>
      <c r="BE393" s="368">
        <v>45476</v>
      </c>
      <c r="BF393" s="370">
        <f t="shared" ref="BF393:BG393" si="783">(BB393-BF$1256)/BF$1256</f>
        <v>0.22447907546839446</v>
      </c>
      <c r="BG393" s="370">
        <f t="shared" si="783"/>
        <v>0.47623554630115961</v>
      </c>
      <c r="BT393" s="367">
        <v>45478</v>
      </c>
      <c r="BU393" s="365">
        <f t="shared" si="515"/>
        <v>3.3328999999999998E-2</v>
      </c>
      <c r="BV393" s="365">
        <v>3.3329</v>
      </c>
    </row>
    <row r="394" spans="2:74" ht="12" customHeight="1">
      <c r="B394" s="367">
        <v>45475</v>
      </c>
      <c r="C394" s="365">
        <v>68.709999999999994</v>
      </c>
      <c r="O394" s="368">
        <v>45475</v>
      </c>
      <c r="P394" s="369">
        <v>68.709999999999994</v>
      </c>
      <c r="Q394" s="369">
        <v>247.79</v>
      </c>
      <c r="R394" s="369">
        <v>130.03</v>
      </c>
      <c r="S394" s="369">
        <v>76.83</v>
      </c>
      <c r="T394" s="369">
        <v>61.4</v>
      </c>
      <c r="U394" s="369">
        <v>85.38</v>
      </c>
      <c r="V394" s="369">
        <v>16.3</v>
      </c>
      <c r="AF394" s="368">
        <v>45475</v>
      </c>
      <c r="AG394" s="370">
        <f t="shared" ref="AG394:AM394" si="784">(P394-AG$1256)/AG$1256</f>
        <v>0.20311679215548931</v>
      </c>
      <c r="AH394" s="370">
        <f t="shared" si="784"/>
        <v>0.19705314009661831</v>
      </c>
      <c r="AI394" s="370">
        <f t="shared" si="784"/>
        <v>0.27455400901783972</v>
      </c>
      <c r="AJ394" s="370">
        <f t="shared" si="784"/>
        <v>-0.21497905384693988</v>
      </c>
      <c r="AK394" s="370">
        <f t="shared" si="784"/>
        <v>1.0936195750020459</v>
      </c>
      <c r="AL394" s="370">
        <f t="shared" si="784"/>
        <v>-0.31696000000000002</v>
      </c>
      <c r="AM394" s="370">
        <f t="shared" si="784"/>
        <v>-0.21103581800580828</v>
      </c>
      <c r="BA394" s="368">
        <v>45475</v>
      </c>
      <c r="BB394" s="369">
        <v>68.709999999999994</v>
      </c>
      <c r="BC394" s="369">
        <v>5509.01</v>
      </c>
      <c r="BD394" s="86"/>
      <c r="BE394" s="368">
        <v>45475</v>
      </c>
      <c r="BF394" s="370">
        <f t="shared" ref="BF394:BG394" si="785">(BB394-BF$1256)/BF$1256</f>
        <v>0.20311679215548931</v>
      </c>
      <c r="BG394" s="370">
        <f t="shared" si="785"/>
        <v>0.46876774635608159</v>
      </c>
      <c r="BT394" s="367">
        <v>45476</v>
      </c>
      <c r="BU394" s="365">
        <f t="shared" si="515"/>
        <v>3.3176000000000004E-2</v>
      </c>
      <c r="BV394" s="365">
        <v>3.3176000000000001</v>
      </c>
    </row>
    <row r="395" spans="2:74" ht="12" customHeight="1">
      <c r="B395" s="367">
        <v>45474</v>
      </c>
      <c r="C395" s="365">
        <v>70.290000000000006</v>
      </c>
      <c r="O395" s="368">
        <v>45474</v>
      </c>
      <c r="P395" s="369">
        <v>70.290000000000006</v>
      </c>
      <c r="Q395" s="369">
        <v>249.99</v>
      </c>
      <c r="R395" s="369">
        <v>129.69999999999999</v>
      </c>
      <c r="S395" s="369">
        <v>77.13</v>
      </c>
      <c r="T395" s="369">
        <v>61.81</v>
      </c>
      <c r="U395" s="369">
        <v>86.57</v>
      </c>
      <c r="V395" s="369">
        <v>16.43</v>
      </c>
      <c r="AF395" s="368">
        <v>45474</v>
      </c>
      <c r="AG395" s="370">
        <f t="shared" ref="AG395:AM395" si="786">(P395-AG$1256)/AG$1256</f>
        <v>0.23078270005253032</v>
      </c>
      <c r="AH395" s="370">
        <f t="shared" si="786"/>
        <v>0.20768115942028989</v>
      </c>
      <c r="AI395" s="370">
        <f t="shared" si="786"/>
        <v>0.271319349147226</v>
      </c>
      <c r="AJ395" s="370">
        <f t="shared" si="786"/>
        <v>-0.21191376315520596</v>
      </c>
      <c r="AK395" s="370">
        <f t="shared" si="786"/>
        <v>1.10759977086118</v>
      </c>
      <c r="AL395" s="370">
        <f t="shared" si="786"/>
        <v>-0.30744000000000005</v>
      </c>
      <c r="AM395" s="370">
        <f t="shared" si="786"/>
        <v>-0.20474346563407553</v>
      </c>
      <c r="BA395" s="368">
        <v>45474</v>
      </c>
      <c r="BB395" s="369">
        <v>70.290000000000006</v>
      </c>
      <c r="BC395" s="369">
        <v>5475.09</v>
      </c>
      <c r="BD395" s="86"/>
      <c r="BE395" s="368">
        <v>45474</v>
      </c>
      <c r="BF395" s="370">
        <f t="shared" ref="BF395:BG395" si="787">(BB395-BF$1256)/BF$1256</f>
        <v>0.23078270005253032</v>
      </c>
      <c r="BG395" s="370">
        <f t="shared" si="787"/>
        <v>0.45972426994990367</v>
      </c>
      <c r="BT395" s="367">
        <v>45475</v>
      </c>
      <c r="BU395" s="365">
        <f t="shared" si="515"/>
        <v>3.3765000000000003E-2</v>
      </c>
      <c r="BV395" s="365">
        <v>3.3765000000000001</v>
      </c>
    </row>
    <row r="396" spans="2:74" ht="12" customHeight="1">
      <c r="B396" s="367">
        <v>45471</v>
      </c>
      <c r="C396" s="365">
        <v>70.37</v>
      </c>
      <c r="O396" s="368">
        <v>45471</v>
      </c>
      <c r="P396" s="369">
        <v>70.37</v>
      </c>
      <c r="Q396" s="369">
        <v>254.84</v>
      </c>
      <c r="R396" s="369">
        <v>132.46</v>
      </c>
      <c r="S396" s="369">
        <v>77.849999999999994</v>
      </c>
      <c r="T396" s="369">
        <v>62.65</v>
      </c>
      <c r="U396" s="369">
        <v>90</v>
      </c>
      <c r="V396" s="369">
        <v>16.96</v>
      </c>
      <c r="AF396" s="368">
        <v>45471</v>
      </c>
      <c r="AG396" s="370">
        <f t="shared" ref="AG396:AM396" si="788">(P396-AG$1256)/AG$1256</f>
        <v>0.2321835055156716</v>
      </c>
      <c r="AH396" s="370">
        <f t="shared" si="788"/>
        <v>0.23111111111111113</v>
      </c>
      <c r="AI396" s="370">
        <f t="shared" si="788"/>
        <v>0.29837286806508539</v>
      </c>
      <c r="AJ396" s="370">
        <f t="shared" si="788"/>
        <v>-0.20455706549504454</v>
      </c>
      <c r="AK396" s="370">
        <f t="shared" si="788"/>
        <v>1.1362421233530646</v>
      </c>
      <c r="AL396" s="370">
        <f t="shared" si="788"/>
        <v>-0.28000000000000003</v>
      </c>
      <c r="AM396" s="370">
        <f t="shared" si="788"/>
        <v>-0.1790900290416263</v>
      </c>
      <c r="BA396" s="368">
        <v>45471</v>
      </c>
      <c r="BB396" s="369">
        <v>70.37</v>
      </c>
      <c r="BC396" s="369">
        <v>5460.48</v>
      </c>
      <c r="BD396" s="86"/>
      <c r="BE396" s="368">
        <v>45471</v>
      </c>
      <c r="BF396" s="370">
        <f t="shared" ref="BF396:BG396" si="789">(BB396-BF$1256)/BF$1256</f>
        <v>0.2321835055156716</v>
      </c>
      <c r="BG396" s="370">
        <f t="shared" si="789"/>
        <v>0.45582906976434162</v>
      </c>
      <c r="BT396" s="367">
        <v>45474</v>
      </c>
      <c r="BU396" s="365">
        <f t="shared" si="515"/>
        <v>3.3006000000000001E-2</v>
      </c>
      <c r="BV396" s="365">
        <v>3.3006000000000002</v>
      </c>
    </row>
    <row r="397" spans="2:74" ht="12" customHeight="1">
      <c r="B397" s="367">
        <v>45470</v>
      </c>
      <c r="C397" s="365">
        <v>69.48</v>
      </c>
      <c r="O397" s="368">
        <v>45470</v>
      </c>
      <c r="P397" s="369">
        <v>69.48</v>
      </c>
      <c r="Q397" s="369">
        <v>258.17</v>
      </c>
      <c r="R397" s="369">
        <v>132.61000000000001</v>
      </c>
      <c r="S397" s="369">
        <v>79.234999999999999</v>
      </c>
      <c r="T397" s="369">
        <v>62.41</v>
      </c>
      <c r="U397" s="369">
        <v>88.04</v>
      </c>
      <c r="V397" s="369">
        <v>16.940000000000001</v>
      </c>
      <c r="AF397" s="368">
        <v>45470</v>
      </c>
      <c r="AG397" s="370">
        <f t="shared" ref="AG397:AM397" si="790">(P397-AG$1256)/AG$1256</f>
        <v>0.21659954473822457</v>
      </c>
      <c r="AH397" s="370">
        <f t="shared" si="790"/>
        <v>0.24719806763285032</v>
      </c>
      <c r="AI397" s="370">
        <f t="shared" si="790"/>
        <v>0.29984316800627347</v>
      </c>
      <c r="AJ397" s="370">
        <f t="shared" si="790"/>
        <v>-0.19040564013487282</v>
      </c>
      <c r="AK397" s="370">
        <f t="shared" si="790"/>
        <v>1.1280585940696688</v>
      </c>
      <c r="AL397" s="370">
        <f t="shared" si="790"/>
        <v>-0.29567999999999994</v>
      </c>
      <c r="AM397" s="370">
        <f t="shared" si="790"/>
        <v>-0.18005808325266209</v>
      </c>
      <c r="BA397" s="368">
        <v>45470</v>
      </c>
      <c r="BB397" s="369">
        <v>69.48</v>
      </c>
      <c r="BC397" s="369">
        <v>5482.87</v>
      </c>
      <c r="BD397" s="86"/>
      <c r="BE397" s="368">
        <v>45470</v>
      </c>
      <c r="BF397" s="370">
        <f t="shared" ref="BF397:BG397" si="791">(BB397-BF$1256)/BF$1256</f>
        <v>0.21659954473822457</v>
      </c>
      <c r="BG397" s="370">
        <f t="shared" si="791"/>
        <v>0.46179851070580175</v>
      </c>
      <c r="BT397" s="367">
        <v>45471</v>
      </c>
      <c r="BU397" s="365">
        <f t="shared" si="515"/>
        <v>3.2968999999999998E-2</v>
      </c>
      <c r="BV397" s="365">
        <v>3.2968999999999999</v>
      </c>
    </row>
    <row r="398" spans="2:74" ht="12" customHeight="1">
      <c r="B398" s="367">
        <v>45469</v>
      </c>
      <c r="C398" s="365">
        <v>69.33</v>
      </c>
      <c r="O398" s="368">
        <v>45469</v>
      </c>
      <c r="P398" s="369">
        <v>69.33</v>
      </c>
      <c r="Q398" s="369">
        <v>257.83</v>
      </c>
      <c r="R398" s="369">
        <v>131.96</v>
      </c>
      <c r="S398" s="369">
        <v>79.150000000000006</v>
      </c>
      <c r="T398" s="369">
        <v>65.86</v>
      </c>
      <c r="U398" s="369">
        <v>89.22</v>
      </c>
      <c r="V398" s="369">
        <v>16.8</v>
      </c>
      <c r="AF398" s="368">
        <v>45469</v>
      </c>
      <c r="AG398" s="370">
        <f t="shared" ref="AG398:AM398" si="792">(P398-AG$1256)/AG$1256</f>
        <v>0.21397303449483451</v>
      </c>
      <c r="AH398" s="370">
        <f t="shared" si="792"/>
        <v>0.24555555555555547</v>
      </c>
      <c r="AI398" s="370">
        <f t="shared" si="792"/>
        <v>0.29347186826112542</v>
      </c>
      <c r="AJ398" s="370">
        <f t="shared" si="792"/>
        <v>-0.19127413916419739</v>
      </c>
      <c r="AK398" s="370">
        <f t="shared" si="792"/>
        <v>1.245696827518481</v>
      </c>
      <c r="AL398" s="370">
        <f t="shared" si="792"/>
        <v>-0.28623999999999999</v>
      </c>
      <c r="AM398" s="370">
        <f t="shared" si="792"/>
        <v>-0.18683446272991286</v>
      </c>
      <c r="BA398" s="368">
        <v>45469</v>
      </c>
      <c r="BB398" s="369">
        <v>69.33</v>
      </c>
      <c r="BC398" s="369">
        <v>5477.9</v>
      </c>
      <c r="BD398" s="86"/>
      <c r="BE398" s="368">
        <v>45469</v>
      </c>
      <c r="BF398" s="370">
        <f t="shared" ref="BF398:BG398" si="793">(BB398-BF$1256)/BF$1256</f>
        <v>0.21397303449483451</v>
      </c>
      <c r="BG398" s="370">
        <f t="shared" si="793"/>
        <v>0.46047344945171248</v>
      </c>
      <c r="BT398" s="367">
        <v>45470</v>
      </c>
      <c r="BU398" s="365">
        <f t="shared" si="515"/>
        <v>3.3391000000000004E-2</v>
      </c>
      <c r="BV398" s="365">
        <v>3.3391000000000002</v>
      </c>
    </row>
    <row r="399" spans="2:74" ht="12" customHeight="1">
      <c r="B399" s="367">
        <v>45468</v>
      </c>
      <c r="C399" s="365">
        <v>69.39</v>
      </c>
      <c r="O399" s="368">
        <v>45468</v>
      </c>
      <c r="P399" s="369">
        <v>69.39</v>
      </c>
      <c r="Q399" s="369">
        <v>257.38</v>
      </c>
      <c r="R399" s="369">
        <v>132.33000000000001</v>
      </c>
      <c r="S399" s="369">
        <v>79.28</v>
      </c>
      <c r="T399" s="369">
        <v>65.660799999999995</v>
      </c>
      <c r="U399" s="369">
        <v>87.6</v>
      </c>
      <c r="V399" s="369">
        <v>16.86</v>
      </c>
      <c r="AF399" s="368">
        <v>45468</v>
      </c>
      <c r="AG399" s="370">
        <f t="shared" ref="AG399:AM399" si="794">(P399-AG$1256)/AG$1256</f>
        <v>0.21502363859219054</v>
      </c>
      <c r="AH399" s="370">
        <f t="shared" si="794"/>
        <v>0.24338164251207728</v>
      </c>
      <c r="AI399" s="370">
        <f t="shared" si="794"/>
        <v>0.29709860811605587</v>
      </c>
      <c r="AJ399" s="370">
        <f t="shared" si="794"/>
        <v>-0.18994584653111274</v>
      </c>
      <c r="AK399" s="370">
        <f t="shared" si="794"/>
        <v>1.2389044982132624</v>
      </c>
      <c r="AL399" s="370">
        <f t="shared" si="794"/>
        <v>-0.29920000000000002</v>
      </c>
      <c r="AM399" s="370">
        <f t="shared" si="794"/>
        <v>-0.18393030009680544</v>
      </c>
      <c r="BA399" s="368">
        <v>45468</v>
      </c>
      <c r="BB399" s="369">
        <v>69.39</v>
      </c>
      <c r="BC399" s="369">
        <v>5469.3</v>
      </c>
      <c r="BD399" s="86"/>
      <c r="BE399" s="368">
        <v>45468</v>
      </c>
      <c r="BF399" s="370">
        <f t="shared" ref="BF399:BG399" si="795">(BB399-BF$1256)/BF$1256</f>
        <v>0.21502363859219054</v>
      </c>
      <c r="BG399" s="370">
        <f t="shared" si="795"/>
        <v>0.45818058691948593</v>
      </c>
      <c r="BT399" s="367">
        <v>45469</v>
      </c>
      <c r="BU399" s="365">
        <f t="shared" si="515"/>
        <v>3.3463E-2</v>
      </c>
      <c r="BV399" s="365">
        <v>3.3462999999999998</v>
      </c>
    </row>
    <row r="400" spans="2:74" ht="12" customHeight="1">
      <c r="B400" s="367">
        <v>45467</v>
      </c>
      <c r="C400" s="365">
        <v>70.19</v>
      </c>
      <c r="O400" s="368">
        <v>45467</v>
      </c>
      <c r="P400" s="369">
        <v>70.19</v>
      </c>
      <c r="Q400" s="369">
        <v>260.38</v>
      </c>
      <c r="R400" s="369">
        <v>133.99</v>
      </c>
      <c r="S400" s="369">
        <v>79.73</v>
      </c>
      <c r="T400" s="369">
        <v>63.8748</v>
      </c>
      <c r="U400" s="369">
        <v>88.26</v>
      </c>
      <c r="V400" s="369">
        <v>16.73</v>
      </c>
      <c r="AF400" s="368">
        <v>45467</v>
      </c>
      <c r="AG400" s="370">
        <f t="shared" ref="AG400:AM400" si="796">(P400-AG$1256)/AG$1256</f>
        <v>0.22903169322360353</v>
      </c>
      <c r="AH400" s="370">
        <f t="shared" si="796"/>
        <v>0.25787439613526569</v>
      </c>
      <c r="AI400" s="370">
        <f t="shared" si="796"/>
        <v>0.31336992746520304</v>
      </c>
      <c r="AJ400" s="370">
        <f t="shared" si="796"/>
        <v>-0.18534791049351179</v>
      </c>
      <c r="AK400" s="370">
        <f t="shared" si="796"/>
        <v>1.1780054011293271</v>
      </c>
      <c r="AL400" s="370">
        <f t="shared" si="796"/>
        <v>-0.29391999999999996</v>
      </c>
      <c r="AM400" s="370">
        <f t="shared" si="796"/>
        <v>-0.19022265246853823</v>
      </c>
      <c r="BA400" s="368">
        <v>45467</v>
      </c>
      <c r="BB400" s="369">
        <v>70.19</v>
      </c>
      <c r="BC400" s="369">
        <v>5447.87</v>
      </c>
      <c r="BD400" s="86"/>
      <c r="BE400" s="368">
        <v>45467</v>
      </c>
      <c r="BF400" s="370">
        <f t="shared" ref="BF400:BG400" si="797">(BB400-BF$1256)/BF$1256</f>
        <v>0.22903169322360353</v>
      </c>
      <c r="BG400" s="370">
        <f t="shared" si="797"/>
        <v>0.45246709342348368</v>
      </c>
      <c r="BT400" s="367">
        <v>45468</v>
      </c>
      <c r="BU400" s="365">
        <f t="shared" si="515"/>
        <v>3.3433999999999998E-2</v>
      </c>
      <c r="BV400" s="365">
        <v>3.3433999999999999</v>
      </c>
    </row>
    <row r="401" spans="2:74" ht="12" customHeight="1">
      <c r="B401" s="367">
        <v>45464</v>
      </c>
      <c r="C401" s="365">
        <v>69.239999999999995</v>
      </c>
      <c r="O401" s="368">
        <v>45464</v>
      </c>
      <c r="P401" s="369">
        <v>69.239999999999995</v>
      </c>
      <c r="Q401" s="369">
        <v>259.39</v>
      </c>
      <c r="R401" s="369">
        <v>134.29</v>
      </c>
      <c r="S401" s="369">
        <v>79.91</v>
      </c>
      <c r="T401" s="369">
        <v>64.209800000000001</v>
      </c>
      <c r="U401" s="369">
        <v>89.01</v>
      </c>
      <c r="V401" s="369">
        <v>16.670000000000002</v>
      </c>
      <c r="AF401" s="368">
        <v>45464</v>
      </c>
      <c r="AG401" s="370">
        <f t="shared" ref="AG401:AM401" si="798">(P401-AG$1256)/AG$1256</f>
        <v>0.21239712834880048</v>
      </c>
      <c r="AH401" s="370">
        <f t="shared" si="798"/>
        <v>0.25309178743961347</v>
      </c>
      <c r="AI401" s="370">
        <f t="shared" si="798"/>
        <v>0.31631052734757886</v>
      </c>
      <c r="AJ401" s="370">
        <f t="shared" si="798"/>
        <v>-0.18350873607847151</v>
      </c>
      <c r="AK401" s="370">
        <f t="shared" si="798"/>
        <v>1.1894282440874</v>
      </c>
      <c r="AL401" s="370">
        <f t="shared" si="798"/>
        <v>-0.28791999999999995</v>
      </c>
      <c r="AM401" s="370">
        <f t="shared" si="798"/>
        <v>-0.19312681510164562</v>
      </c>
      <c r="BA401" s="368">
        <v>45464</v>
      </c>
      <c r="BB401" s="369">
        <v>69.239999999999995</v>
      </c>
      <c r="BC401" s="369">
        <v>5464.62</v>
      </c>
      <c r="BD401" s="86"/>
      <c r="BE401" s="368">
        <v>45464</v>
      </c>
      <c r="BF401" s="370">
        <f t="shared" ref="BF401:BG401" si="799">(BB401-BF$1256)/BF$1256</f>
        <v>0.21239712834880048</v>
      </c>
      <c r="BG401" s="370">
        <f t="shared" si="799"/>
        <v>0.45693284312287874</v>
      </c>
      <c r="BT401" s="367">
        <v>45467</v>
      </c>
      <c r="BU401" s="365">
        <f t="shared" si="515"/>
        <v>3.3052999999999999E-2</v>
      </c>
      <c r="BV401" s="365">
        <v>3.3052999999999999</v>
      </c>
    </row>
    <row r="402" spans="2:74" ht="12" customHeight="1">
      <c r="B402" s="367">
        <v>45463</v>
      </c>
      <c r="C402" s="365">
        <v>68.900000000000006</v>
      </c>
      <c r="O402" s="368">
        <v>45463</v>
      </c>
      <c r="P402" s="369">
        <v>68.900000000000006</v>
      </c>
      <c r="Q402" s="369">
        <v>253.8</v>
      </c>
      <c r="R402" s="369">
        <v>134.15</v>
      </c>
      <c r="S402" s="369">
        <v>79.72</v>
      </c>
      <c r="T402" s="369">
        <v>64.288399999999996</v>
      </c>
      <c r="U402" s="369">
        <v>89.82</v>
      </c>
      <c r="V402" s="369">
        <v>16.420000000000002</v>
      </c>
      <c r="AF402" s="368">
        <v>45463</v>
      </c>
      <c r="AG402" s="370">
        <f t="shared" ref="AG402:AM402" si="800">(P402-AG$1256)/AG$1256</f>
        <v>0.20644370513045013</v>
      </c>
      <c r="AH402" s="370">
        <f t="shared" si="800"/>
        <v>0.22608695652173919</v>
      </c>
      <c r="AI402" s="370">
        <f t="shared" si="800"/>
        <v>0.31493824740247023</v>
      </c>
      <c r="AJ402" s="370">
        <f t="shared" si="800"/>
        <v>-0.185450086849903</v>
      </c>
      <c r="AK402" s="370">
        <f t="shared" si="800"/>
        <v>1.1921083499277119</v>
      </c>
      <c r="AL402" s="370">
        <f t="shared" si="800"/>
        <v>-0.28144000000000008</v>
      </c>
      <c r="AM402" s="370">
        <f t="shared" si="800"/>
        <v>-0.20522749273959334</v>
      </c>
      <c r="BA402" s="368">
        <v>45463</v>
      </c>
      <c r="BB402" s="369">
        <v>68.900000000000006</v>
      </c>
      <c r="BC402" s="369">
        <v>5473.17</v>
      </c>
      <c r="BD402" s="86"/>
      <c r="BE402" s="368">
        <v>45463</v>
      </c>
      <c r="BF402" s="370">
        <f t="shared" ref="BF402:BG402" si="801">(BB402-BF$1256)/BF$1256</f>
        <v>0.20644370513045013</v>
      </c>
      <c r="BG402" s="370">
        <f t="shared" si="801"/>
        <v>0.45921237505898793</v>
      </c>
      <c r="BT402" s="367">
        <v>45464</v>
      </c>
      <c r="BU402" s="365">
        <f t="shared" si="515"/>
        <v>3.3506999999999995E-2</v>
      </c>
      <c r="BV402" s="365">
        <v>3.3506999999999998</v>
      </c>
    </row>
    <row r="403" spans="2:74" ht="12" customHeight="1">
      <c r="B403" s="367">
        <v>45461</v>
      </c>
      <c r="C403" s="365">
        <v>68.87</v>
      </c>
      <c r="O403" s="368">
        <v>45461</v>
      </c>
      <c r="P403" s="369">
        <v>68.87</v>
      </c>
      <c r="Q403" s="369">
        <v>250.79</v>
      </c>
      <c r="R403" s="369">
        <v>135.41999999999999</v>
      </c>
      <c r="S403" s="369">
        <v>80.2</v>
      </c>
      <c r="T403" s="369">
        <v>68.552199999999999</v>
      </c>
      <c r="U403" s="369">
        <v>90.86</v>
      </c>
      <c r="V403" s="369">
        <v>16.53</v>
      </c>
      <c r="AF403" s="368">
        <v>45461</v>
      </c>
      <c r="AG403" s="370">
        <f t="shared" ref="AG403:AM403" si="802">(P403-AG$1256)/AG$1256</f>
        <v>0.20591840308177212</v>
      </c>
      <c r="AH403" s="370">
        <f t="shared" si="802"/>
        <v>0.21154589371980673</v>
      </c>
      <c r="AI403" s="370">
        <f t="shared" si="802"/>
        <v>0.32738678690452844</v>
      </c>
      <c r="AJ403" s="370">
        <f t="shared" si="802"/>
        <v>-0.18054562174312866</v>
      </c>
      <c r="AK403" s="370">
        <f t="shared" si="802"/>
        <v>1.3374955672549713</v>
      </c>
      <c r="AL403" s="370">
        <f t="shared" si="802"/>
        <v>-0.27312000000000003</v>
      </c>
      <c r="AM403" s="370">
        <f t="shared" si="802"/>
        <v>-0.19990319457889638</v>
      </c>
      <c r="BA403" s="368">
        <v>45461</v>
      </c>
      <c r="BB403" s="369">
        <v>68.87</v>
      </c>
      <c r="BC403" s="369">
        <v>5487.03</v>
      </c>
      <c r="BD403" s="86"/>
      <c r="BE403" s="368">
        <v>45461</v>
      </c>
      <c r="BF403" s="370">
        <f t="shared" ref="BF403:BG403" si="803">(BB403-BF$1256)/BF$1256</f>
        <v>0.20591840308177212</v>
      </c>
      <c r="BG403" s="370">
        <f t="shared" si="803"/>
        <v>0.46290761630278576</v>
      </c>
      <c r="BT403" s="367">
        <v>45463</v>
      </c>
      <c r="BU403" s="365">
        <f t="shared" si="515"/>
        <v>3.3672000000000001E-2</v>
      </c>
      <c r="BV403" s="365">
        <v>3.3672</v>
      </c>
    </row>
    <row r="404" spans="2:74" ht="12" customHeight="1">
      <c r="B404" s="367">
        <v>45460</v>
      </c>
      <c r="C404" s="365">
        <v>69.3</v>
      </c>
      <c r="O404" s="368">
        <v>45460</v>
      </c>
      <c r="P404" s="369">
        <v>69.3</v>
      </c>
      <c r="Q404" s="369">
        <v>253.51</v>
      </c>
      <c r="R404" s="369">
        <v>136.91999999999999</v>
      </c>
      <c r="S404" s="369">
        <v>81.33</v>
      </c>
      <c r="T404" s="369">
        <v>67.309200000000004</v>
      </c>
      <c r="U404" s="369">
        <v>93.54</v>
      </c>
      <c r="V404" s="369">
        <v>16.61</v>
      </c>
      <c r="AF404" s="368">
        <v>45460</v>
      </c>
      <c r="AG404" s="370">
        <f t="shared" ref="AG404:AM404" si="804">(P404-AG$1256)/AG$1256</f>
        <v>0.2134477324461565</v>
      </c>
      <c r="AH404" s="370">
        <f t="shared" si="804"/>
        <v>0.22468599033816422</v>
      </c>
      <c r="AI404" s="370">
        <f t="shared" si="804"/>
        <v>0.34208978631640846</v>
      </c>
      <c r="AJ404" s="370">
        <f t="shared" si="804"/>
        <v>-0.16899969347093088</v>
      </c>
      <c r="AK404" s="370">
        <f t="shared" si="804"/>
        <v>1.2951117051747183</v>
      </c>
      <c r="AL404" s="370">
        <f t="shared" si="804"/>
        <v>-0.25167999999999996</v>
      </c>
      <c r="AM404" s="370">
        <f t="shared" si="804"/>
        <v>-0.19603097773475317</v>
      </c>
      <c r="BA404" s="368">
        <v>45460</v>
      </c>
      <c r="BB404" s="369">
        <v>69.3</v>
      </c>
      <c r="BC404" s="369">
        <v>5473.23</v>
      </c>
      <c r="BD404" s="86"/>
      <c r="BE404" s="368">
        <v>45460</v>
      </c>
      <c r="BF404" s="370">
        <f t="shared" ref="BF404:BG404" si="805">(BB404-BF$1256)/BF$1256</f>
        <v>0.2134477324461565</v>
      </c>
      <c r="BG404" s="370">
        <f t="shared" si="805"/>
        <v>0.4592283717743289</v>
      </c>
      <c r="BT404" s="367">
        <v>45461</v>
      </c>
      <c r="BU404" s="365">
        <f t="shared" si="515"/>
        <v>3.3687000000000002E-2</v>
      </c>
      <c r="BV404" s="365">
        <v>3.3687</v>
      </c>
    </row>
    <row r="405" spans="2:74" ht="12" customHeight="1">
      <c r="B405" s="367">
        <v>45457</v>
      </c>
      <c r="C405" s="365">
        <v>68.900000000000006</v>
      </c>
      <c r="O405" s="368">
        <v>45457</v>
      </c>
      <c r="P405" s="369">
        <v>68.900000000000006</v>
      </c>
      <c r="Q405" s="369">
        <v>253.58</v>
      </c>
      <c r="R405" s="369">
        <v>136.79</v>
      </c>
      <c r="S405" s="369">
        <v>79.650000000000006</v>
      </c>
      <c r="T405" s="369">
        <v>65.434200000000004</v>
      </c>
      <c r="U405" s="369">
        <v>89</v>
      </c>
      <c r="V405" s="369">
        <v>16.68</v>
      </c>
      <c r="AF405" s="368">
        <v>45457</v>
      </c>
      <c r="AG405" s="370">
        <f t="shared" ref="AG405:AM405" si="806">(P405-AG$1256)/AG$1256</f>
        <v>0.20644370513045013</v>
      </c>
      <c r="AH405" s="370">
        <f t="shared" si="806"/>
        <v>0.22502415458937203</v>
      </c>
      <c r="AI405" s="370">
        <f t="shared" si="806"/>
        <v>0.34081552636737894</v>
      </c>
      <c r="AJ405" s="370">
        <f t="shared" si="806"/>
        <v>-0.18616532134464084</v>
      </c>
      <c r="AK405" s="370">
        <f t="shared" si="806"/>
        <v>1.2311778826481901</v>
      </c>
      <c r="AL405" s="370">
        <f t="shared" si="806"/>
        <v>-0.28799999999999998</v>
      </c>
      <c r="AM405" s="370">
        <f t="shared" si="806"/>
        <v>-0.1926427879961278</v>
      </c>
      <c r="BA405" s="368">
        <v>45457</v>
      </c>
      <c r="BB405" s="369">
        <v>68.900000000000006</v>
      </c>
      <c r="BC405" s="369">
        <v>5431.6</v>
      </c>
      <c r="BD405" s="86"/>
      <c r="BE405" s="368">
        <v>45457</v>
      </c>
      <c r="BF405" s="370">
        <f t="shared" ref="BF405:BG405" si="807">(BB405-BF$1256)/BF$1256</f>
        <v>0.20644370513045013</v>
      </c>
      <c r="BG405" s="370">
        <f t="shared" si="807"/>
        <v>0.44812931744681767</v>
      </c>
      <c r="BT405" s="367">
        <v>45460</v>
      </c>
      <c r="BU405" s="365">
        <f t="shared" si="515"/>
        <v>3.3478000000000001E-2</v>
      </c>
      <c r="BV405" s="365">
        <v>3.3477999999999999</v>
      </c>
    </row>
    <row r="406" spans="2:74" ht="12" customHeight="1">
      <c r="B406" s="367">
        <v>45456</v>
      </c>
      <c r="C406" s="365">
        <v>69.34</v>
      </c>
      <c r="O406" s="368">
        <v>45456</v>
      </c>
      <c r="P406" s="369">
        <v>69.34</v>
      </c>
      <c r="Q406" s="369">
        <v>253.7</v>
      </c>
      <c r="R406" s="369">
        <v>138.01</v>
      </c>
      <c r="S406" s="369">
        <v>80.239999999999995</v>
      </c>
      <c r="T406" s="369">
        <v>65.305199999999999</v>
      </c>
      <c r="U406" s="369">
        <v>92.99</v>
      </c>
      <c r="V406" s="369">
        <v>16.86</v>
      </c>
      <c r="AF406" s="368">
        <v>45456</v>
      </c>
      <c r="AG406" s="370">
        <f t="shared" ref="AG406:AM406" si="808">(P406-AG$1256)/AG$1256</f>
        <v>0.21414813517772727</v>
      </c>
      <c r="AH406" s="370">
        <f t="shared" si="808"/>
        <v>0.22560386473429947</v>
      </c>
      <c r="AI406" s="370">
        <f t="shared" si="808"/>
        <v>0.35277396588904131</v>
      </c>
      <c r="AJ406" s="370">
        <f t="shared" si="808"/>
        <v>-0.18013691631756421</v>
      </c>
      <c r="AK406" s="370">
        <f t="shared" si="808"/>
        <v>1.2267792356583647</v>
      </c>
      <c r="AL406" s="370">
        <f t="shared" si="808"/>
        <v>-0.25608000000000003</v>
      </c>
      <c r="AM406" s="370">
        <f t="shared" si="808"/>
        <v>-0.18393030009680544</v>
      </c>
      <c r="BA406" s="368">
        <v>45456</v>
      </c>
      <c r="BB406" s="369">
        <v>69.34</v>
      </c>
      <c r="BC406" s="369">
        <v>5433.74</v>
      </c>
      <c r="BD406" s="86"/>
      <c r="BE406" s="368">
        <v>45456</v>
      </c>
      <c r="BF406" s="370">
        <f t="shared" ref="BF406:BG406" si="809">(BB406-BF$1256)/BF$1256</f>
        <v>0.21414813517772727</v>
      </c>
      <c r="BG406" s="370">
        <f t="shared" si="809"/>
        <v>0.44869986696065067</v>
      </c>
      <c r="BT406" s="367">
        <v>45457</v>
      </c>
      <c r="BU406" s="365">
        <f t="shared" si="515"/>
        <v>3.3672000000000001E-2</v>
      </c>
      <c r="BV406" s="365">
        <v>3.3672</v>
      </c>
    </row>
    <row r="407" spans="2:74" ht="12" customHeight="1">
      <c r="B407" s="367">
        <v>45455</v>
      </c>
      <c r="C407" s="365">
        <v>68.87</v>
      </c>
      <c r="O407" s="368">
        <v>45455</v>
      </c>
      <c r="P407" s="369">
        <v>68.87</v>
      </c>
      <c r="Q407" s="369">
        <v>254.48</v>
      </c>
      <c r="R407" s="369">
        <v>137.30000000000001</v>
      </c>
      <c r="S407" s="369">
        <v>79.38</v>
      </c>
      <c r="T407" s="369">
        <v>63.415199999999999</v>
      </c>
      <c r="U407" s="369">
        <v>92.74</v>
      </c>
      <c r="V407" s="369">
        <v>16.66</v>
      </c>
      <c r="AF407" s="368">
        <v>45455</v>
      </c>
      <c r="AG407" s="370">
        <f t="shared" ref="AG407:AM407" si="810">(P407-AG$1256)/AG$1256</f>
        <v>0.20591840308177212</v>
      </c>
      <c r="AH407" s="370">
        <f t="shared" si="810"/>
        <v>0.22937198067632844</v>
      </c>
      <c r="AI407" s="370">
        <f t="shared" si="810"/>
        <v>0.3458145461674183</v>
      </c>
      <c r="AJ407" s="370">
        <f t="shared" si="810"/>
        <v>-0.18892408296720148</v>
      </c>
      <c r="AK407" s="370">
        <f t="shared" si="810"/>
        <v>1.1623339425516241</v>
      </c>
      <c r="AL407" s="370">
        <f t="shared" si="810"/>
        <v>-0.25808000000000003</v>
      </c>
      <c r="AM407" s="370">
        <f t="shared" si="810"/>
        <v>-0.1936108422071636</v>
      </c>
      <c r="BA407" s="368">
        <v>45455</v>
      </c>
      <c r="BB407" s="369">
        <v>68.87</v>
      </c>
      <c r="BC407" s="369">
        <v>5421.03</v>
      </c>
      <c r="BD407" s="86"/>
      <c r="BE407" s="368">
        <v>45455</v>
      </c>
      <c r="BF407" s="370">
        <f t="shared" ref="BF407:BG407" si="811">(BB407-BF$1256)/BF$1256</f>
        <v>0.20591840308177212</v>
      </c>
      <c r="BG407" s="370">
        <f t="shared" si="811"/>
        <v>0.44531122942755746</v>
      </c>
      <c r="BT407" s="367">
        <v>45456</v>
      </c>
      <c r="BU407" s="365">
        <f t="shared" si="515"/>
        <v>3.3458000000000002E-2</v>
      </c>
      <c r="BV407" s="365">
        <v>3.3458000000000001</v>
      </c>
    </row>
    <row r="408" spans="2:74" ht="12" customHeight="1">
      <c r="B408" s="367">
        <v>45454</v>
      </c>
      <c r="C408" s="365">
        <v>68.150000000000006</v>
      </c>
      <c r="O408" s="368">
        <v>45454</v>
      </c>
      <c r="P408" s="369">
        <v>68.150000000000006</v>
      </c>
      <c r="Q408" s="369">
        <v>254.28</v>
      </c>
      <c r="R408" s="369">
        <v>137.01</v>
      </c>
      <c r="S408" s="369">
        <v>79.89</v>
      </c>
      <c r="T408" s="369">
        <v>62.603999999999999</v>
      </c>
      <c r="U408" s="369">
        <v>90.87</v>
      </c>
      <c r="V408" s="369">
        <v>16.489999999999998</v>
      </c>
      <c r="AF408" s="368">
        <v>45454</v>
      </c>
      <c r="AG408" s="370">
        <f t="shared" ref="AG408:AM408" si="812">(P408-AG$1256)/AG$1256</f>
        <v>0.19331115391350037</v>
      </c>
      <c r="AH408" s="370">
        <f t="shared" si="812"/>
        <v>0.22840579710144929</v>
      </c>
      <c r="AI408" s="370">
        <f t="shared" si="812"/>
        <v>0.34297196628112131</v>
      </c>
      <c r="AJ408" s="370">
        <f t="shared" si="812"/>
        <v>-0.18371308879125373</v>
      </c>
      <c r="AK408" s="370">
        <f t="shared" si="812"/>
        <v>1.134673613573747</v>
      </c>
      <c r="AL408" s="370">
        <f t="shared" si="812"/>
        <v>-0.27303999999999995</v>
      </c>
      <c r="AM408" s="370">
        <f t="shared" si="812"/>
        <v>-0.20183930300096814</v>
      </c>
      <c r="BA408" s="368">
        <v>45454</v>
      </c>
      <c r="BB408" s="369">
        <v>68.150000000000006</v>
      </c>
      <c r="BC408" s="369">
        <v>5375.32</v>
      </c>
      <c r="BD408" s="86"/>
      <c r="BE408" s="368">
        <v>45454</v>
      </c>
      <c r="BF408" s="370">
        <f t="shared" ref="BF408:BG408" si="813">(BB408-BF$1256)/BF$1256</f>
        <v>0.19331115391350037</v>
      </c>
      <c r="BG408" s="370">
        <f t="shared" si="813"/>
        <v>0.43312439845685013</v>
      </c>
      <c r="BT408" s="367">
        <v>45455</v>
      </c>
      <c r="BU408" s="365">
        <f t="shared" si="515"/>
        <v>3.3687000000000002E-2</v>
      </c>
      <c r="BV408" s="365">
        <v>3.3687</v>
      </c>
    </row>
    <row r="409" spans="2:74" ht="12" customHeight="1">
      <c r="B409" s="367">
        <v>45453</v>
      </c>
      <c r="C409" s="365">
        <v>67.63</v>
      </c>
      <c r="O409" s="368">
        <v>45453</v>
      </c>
      <c r="P409" s="369">
        <v>67.63</v>
      </c>
      <c r="Q409" s="369">
        <v>253.81</v>
      </c>
      <c r="R409" s="369">
        <v>137.81</v>
      </c>
      <c r="S409" s="369">
        <v>81.599999999999994</v>
      </c>
      <c r="T409" s="369">
        <v>62.5976</v>
      </c>
      <c r="U409" s="369">
        <v>91.93</v>
      </c>
      <c r="V409" s="369">
        <v>16.399999999999999</v>
      </c>
      <c r="AF409" s="368">
        <v>45453</v>
      </c>
      <c r="AG409" s="370">
        <f t="shared" ref="AG409:AM409" si="814">(P409-AG$1256)/AG$1256</f>
        <v>0.1842059184030817</v>
      </c>
      <c r="AH409" s="370">
        <f t="shared" si="814"/>
        <v>0.22613526570048309</v>
      </c>
      <c r="AI409" s="370">
        <f t="shared" si="814"/>
        <v>0.35081356596745744</v>
      </c>
      <c r="AJ409" s="370">
        <f t="shared" si="814"/>
        <v>-0.16624093184837038</v>
      </c>
      <c r="AK409" s="370">
        <f t="shared" si="814"/>
        <v>1.1344553861261899</v>
      </c>
      <c r="AL409" s="370">
        <f t="shared" si="814"/>
        <v>-0.26455999999999996</v>
      </c>
      <c r="AM409" s="370">
        <f t="shared" si="814"/>
        <v>-0.2061955469506293</v>
      </c>
      <c r="BA409" s="368">
        <v>45453</v>
      </c>
      <c r="BB409" s="369">
        <v>67.63</v>
      </c>
      <c r="BC409" s="369">
        <v>5360.79</v>
      </c>
      <c r="BD409" s="86"/>
      <c r="BE409" s="368">
        <v>45453</v>
      </c>
      <c r="BF409" s="370">
        <f t="shared" ref="BF409:BG409" si="815">(BB409-BF$1256)/BF$1256</f>
        <v>0.1842059184030817</v>
      </c>
      <c r="BG409" s="370">
        <f t="shared" si="815"/>
        <v>0.42925052722507645</v>
      </c>
      <c r="BT409" s="367">
        <v>45454</v>
      </c>
      <c r="BU409" s="365">
        <f t="shared" si="515"/>
        <v>3.4043000000000004E-2</v>
      </c>
      <c r="BV409" s="365">
        <v>3.4043000000000001</v>
      </c>
    </row>
    <row r="410" spans="2:74" ht="12" customHeight="1">
      <c r="B410" s="367">
        <v>45450</v>
      </c>
      <c r="C410" s="365">
        <v>68.78</v>
      </c>
      <c r="O410" s="368">
        <v>45450</v>
      </c>
      <c r="P410" s="369">
        <v>68.78</v>
      </c>
      <c r="Q410" s="369">
        <v>256.20999999999998</v>
      </c>
      <c r="R410" s="369">
        <v>139.97</v>
      </c>
      <c r="S410" s="369">
        <v>81.430000000000007</v>
      </c>
      <c r="T410" s="369">
        <v>63.380400000000002</v>
      </c>
      <c r="U410" s="369">
        <v>92.18</v>
      </c>
      <c r="V410" s="369">
        <v>16.670000000000002</v>
      </c>
      <c r="AF410" s="368">
        <v>45450</v>
      </c>
      <c r="AG410" s="370">
        <f t="shared" ref="AG410:AM410" si="816">(P410-AG$1256)/AG$1256</f>
        <v>0.20434249693573808</v>
      </c>
      <c r="AH410" s="370">
        <f t="shared" si="816"/>
        <v>0.23772946859903371</v>
      </c>
      <c r="AI410" s="370">
        <f t="shared" si="816"/>
        <v>0.37198588512056463</v>
      </c>
      <c r="AJ410" s="370">
        <f t="shared" si="816"/>
        <v>-0.16797792990701949</v>
      </c>
      <c r="AK410" s="370">
        <f t="shared" si="816"/>
        <v>1.1611473308055322</v>
      </c>
      <c r="AL410" s="370">
        <f t="shared" si="816"/>
        <v>-0.26255999999999996</v>
      </c>
      <c r="AM410" s="370">
        <f t="shared" si="816"/>
        <v>-0.19312681510164562</v>
      </c>
      <c r="BA410" s="368">
        <v>45450</v>
      </c>
      <c r="BB410" s="369">
        <v>68.78</v>
      </c>
      <c r="BC410" s="369">
        <v>5346.99</v>
      </c>
      <c r="BD410" s="86"/>
      <c r="BE410" s="368">
        <v>45450</v>
      </c>
      <c r="BF410" s="370">
        <f t="shared" ref="BF410:BG410" si="817">(BB410-BF$1256)/BF$1256</f>
        <v>0.20434249693573808</v>
      </c>
      <c r="BG410" s="370">
        <f t="shared" si="817"/>
        <v>0.42557128269661959</v>
      </c>
      <c r="BT410" s="367">
        <v>45453</v>
      </c>
      <c r="BU410" s="365">
        <f t="shared" si="515"/>
        <v>3.4304000000000001E-2</v>
      </c>
      <c r="BV410" s="365">
        <v>3.4304000000000001</v>
      </c>
    </row>
    <row r="411" spans="2:74" ht="12" customHeight="1">
      <c r="B411" s="367">
        <v>45449</v>
      </c>
      <c r="C411" s="365">
        <v>71.069999999999993</v>
      </c>
      <c r="O411" s="368">
        <v>45449</v>
      </c>
      <c r="P411" s="369">
        <v>71.069999999999993</v>
      </c>
      <c r="Q411" s="369">
        <v>260.72000000000003</v>
      </c>
      <c r="R411" s="369">
        <v>140.83000000000001</v>
      </c>
      <c r="S411" s="369">
        <v>81.47</v>
      </c>
      <c r="T411" s="369">
        <v>64.233199999999997</v>
      </c>
      <c r="U411" s="369">
        <v>93.4</v>
      </c>
      <c r="V411" s="369">
        <v>17.04</v>
      </c>
      <c r="AF411" s="368">
        <v>45449</v>
      </c>
      <c r="AG411" s="370">
        <f t="shared" ref="AG411:AM411" si="818">(P411-AG$1256)/AG$1256</f>
        <v>0.24444055331815784</v>
      </c>
      <c r="AH411" s="370">
        <f t="shared" si="818"/>
        <v>0.25951690821256052</v>
      </c>
      <c r="AI411" s="370">
        <f t="shared" si="818"/>
        <v>0.38041560478337599</v>
      </c>
      <c r="AJ411" s="370">
        <f t="shared" si="818"/>
        <v>-0.16756922448145503</v>
      </c>
      <c r="AK411" s="370">
        <f t="shared" si="818"/>
        <v>1.1902261381925308</v>
      </c>
      <c r="AL411" s="370">
        <f t="shared" si="818"/>
        <v>-0.25279999999999997</v>
      </c>
      <c r="AM411" s="370">
        <f t="shared" si="818"/>
        <v>-0.17521781219748311</v>
      </c>
      <c r="BA411" s="368">
        <v>45449</v>
      </c>
      <c r="BB411" s="369">
        <v>71.069999999999993</v>
      </c>
      <c r="BC411" s="369">
        <v>5352.96</v>
      </c>
      <c r="BD411" s="86"/>
      <c r="BE411" s="368">
        <v>45449</v>
      </c>
      <c r="BF411" s="370">
        <f t="shared" ref="BF411:BG411" si="819">(BB411-BF$1256)/BF$1256</f>
        <v>0.24444055331815784</v>
      </c>
      <c r="BG411" s="370">
        <f t="shared" si="819"/>
        <v>0.42716295587306075</v>
      </c>
      <c r="BT411" s="367">
        <v>45450</v>
      </c>
      <c r="BU411" s="365">
        <f t="shared" si="515"/>
        <v>3.3730999999999997E-2</v>
      </c>
      <c r="BV411" s="365">
        <v>3.3731</v>
      </c>
    </row>
    <row r="412" spans="2:74" ht="12" customHeight="1">
      <c r="B412" s="367">
        <v>45448</v>
      </c>
      <c r="C412" s="365">
        <v>70.849999999999994</v>
      </c>
      <c r="O412" s="368">
        <v>45448</v>
      </c>
      <c r="P412" s="369">
        <v>70.849999999999994</v>
      </c>
      <c r="Q412" s="369">
        <v>259.99</v>
      </c>
      <c r="R412" s="369">
        <v>140.53</v>
      </c>
      <c r="S412" s="369">
        <v>81.16</v>
      </c>
      <c r="T412" s="369">
        <v>62.959600000000002</v>
      </c>
      <c r="U412" s="369">
        <v>96.59</v>
      </c>
      <c r="V412" s="369">
        <v>16.86</v>
      </c>
      <c r="AF412" s="368">
        <v>45448</v>
      </c>
      <c r="AG412" s="370">
        <f t="shared" ref="AG412:AM412" si="820">(P412-AG$1256)/AG$1256</f>
        <v>0.24058833829451926</v>
      </c>
      <c r="AH412" s="370">
        <f t="shared" si="820"/>
        <v>0.25599033816425126</v>
      </c>
      <c r="AI412" s="370">
        <f t="shared" si="820"/>
        <v>0.37747500490099989</v>
      </c>
      <c r="AJ412" s="370">
        <f t="shared" si="820"/>
        <v>-0.17073669152958013</v>
      </c>
      <c r="AK412" s="370">
        <f t="shared" si="820"/>
        <v>1.1467988761286452</v>
      </c>
      <c r="AL412" s="370">
        <f t="shared" si="820"/>
        <v>-0.22727999999999998</v>
      </c>
      <c r="AM412" s="370">
        <f t="shared" si="820"/>
        <v>-0.18393030009680544</v>
      </c>
      <c r="BA412" s="368">
        <v>45448</v>
      </c>
      <c r="BB412" s="369">
        <v>70.849999999999994</v>
      </c>
      <c r="BC412" s="369">
        <v>5354.03</v>
      </c>
      <c r="BD412" s="86"/>
      <c r="BE412" s="368">
        <v>45448</v>
      </c>
      <c r="BF412" s="370">
        <f t="shared" ref="BF412:BG412" si="821">(BB412-BF$1256)/BF$1256</f>
        <v>0.24058833829451926</v>
      </c>
      <c r="BG412" s="370">
        <f t="shared" si="821"/>
        <v>0.42744823062997728</v>
      </c>
      <c r="BT412" s="367">
        <v>45449</v>
      </c>
      <c r="BU412" s="365">
        <f t="shared" si="515"/>
        <v>3.2643999999999999E-2</v>
      </c>
      <c r="BV412" s="365">
        <v>3.2644000000000002</v>
      </c>
    </row>
    <row r="413" spans="2:74" ht="12" customHeight="1">
      <c r="B413" s="367">
        <v>45447</v>
      </c>
      <c r="C413" s="365">
        <v>69.989999999999995</v>
      </c>
      <c r="O413" s="368">
        <v>45447</v>
      </c>
      <c r="P413" s="369">
        <v>69.989999999999995</v>
      </c>
      <c r="Q413" s="369">
        <v>262.72000000000003</v>
      </c>
      <c r="R413" s="369">
        <v>141.54</v>
      </c>
      <c r="S413" s="369">
        <v>82.79</v>
      </c>
      <c r="T413" s="369">
        <v>61.580800000000004</v>
      </c>
      <c r="U413" s="369">
        <v>91.68</v>
      </c>
      <c r="V413" s="369">
        <v>17.28</v>
      </c>
      <c r="AF413" s="368">
        <v>45447</v>
      </c>
      <c r="AG413" s="370">
        <f t="shared" ref="AG413:AM413" si="822">(P413-AG$1256)/AG$1256</f>
        <v>0.22552967956575024</v>
      </c>
      <c r="AH413" s="370">
        <f t="shared" si="822"/>
        <v>0.26917874396135277</v>
      </c>
      <c r="AI413" s="370">
        <f t="shared" si="822"/>
        <v>0.387375024504999</v>
      </c>
      <c r="AJ413" s="370">
        <f t="shared" si="822"/>
        <v>-0.15408194543782566</v>
      </c>
      <c r="AK413" s="370">
        <f t="shared" si="822"/>
        <v>1.0997845003955373</v>
      </c>
      <c r="AL413" s="370">
        <f t="shared" si="822"/>
        <v>-0.26655999999999996</v>
      </c>
      <c r="AM413" s="370">
        <f t="shared" si="822"/>
        <v>-0.1636011616650532</v>
      </c>
      <c r="BA413" s="368">
        <v>45447</v>
      </c>
      <c r="BB413" s="369">
        <v>69.989999999999995</v>
      </c>
      <c r="BC413" s="369">
        <v>5291.34</v>
      </c>
      <c r="BD413" s="86"/>
      <c r="BE413" s="368">
        <v>45447</v>
      </c>
      <c r="BF413" s="370">
        <f t="shared" ref="BF413:BG413" si="823">(BB413-BF$1256)/BF$1256</f>
        <v>0.22552967956575024</v>
      </c>
      <c r="BG413" s="370">
        <f t="shared" si="823"/>
        <v>0.41073432921773401</v>
      </c>
      <c r="BT413" s="367">
        <v>45448</v>
      </c>
      <c r="BU413" s="365">
        <f t="shared" si="515"/>
        <v>3.2745000000000003E-2</v>
      </c>
      <c r="BV413" s="365">
        <v>3.2745000000000002</v>
      </c>
    </row>
    <row r="414" spans="2:74" ht="12" customHeight="1">
      <c r="B414" s="367">
        <v>45446</v>
      </c>
      <c r="C414" s="365">
        <v>70.08</v>
      </c>
      <c r="O414" s="368">
        <v>45446</v>
      </c>
      <c r="P414" s="369">
        <v>70.08</v>
      </c>
      <c r="Q414" s="369">
        <v>259.75</v>
      </c>
      <c r="R414" s="369">
        <v>139.33000000000001</v>
      </c>
      <c r="S414" s="369">
        <v>82.08</v>
      </c>
      <c r="T414" s="369">
        <v>61.529400000000003</v>
      </c>
      <c r="U414" s="369">
        <v>92.57</v>
      </c>
      <c r="V414" s="369">
        <v>17.329999999999998</v>
      </c>
      <c r="AF414" s="368">
        <v>45446</v>
      </c>
      <c r="AG414" s="370">
        <f t="shared" ref="AG414:AM414" si="824">(P414-AG$1256)/AG$1256</f>
        <v>0.22710558571178427</v>
      </c>
      <c r="AH414" s="370">
        <f t="shared" si="824"/>
        <v>0.25483091787439616</v>
      </c>
      <c r="AI414" s="370">
        <f t="shared" si="824"/>
        <v>0.36571260537149597</v>
      </c>
      <c r="AJ414" s="370">
        <f t="shared" si="824"/>
        <v>-0.16133646674159605</v>
      </c>
      <c r="AK414" s="370">
        <f t="shared" si="824"/>
        <v>1.0980318612073434</v>
      </c>
      <c r="AL414" s="370">
        <f t="shared" si="824"/>
        <v>-0.25944000000000006</v>
      </c>
      <c r="AM414" s="370">
        <f t="shared" si="824"/>
        <v>-0.1611810261374638</v>
      </c>
      <c r="BA414" s="368">
        <v>45446</v>
      </c>
      <c r="BB414" s="369">
        <v>70.08</v>
      </c>
      <c r="BC414" s="369">
        <v>5283.4</v>
      </c>
      <c r="BD414" s="86"/>
      <c r="BE414" s="368">
        <v>45446</v>
      </c>
      <c r="BF414" s="370">
        <f t="shared" ref="BF414:BG414" si="825">(BB414-BF$1256)/BF$1256</f>
        <v>0.22710558571178427</v>
      </c>
      <c r="BG414" s="370">
        <f t="shared" si="825"/>
        <v>0.40861743055425942</v>
      </c>
      <c r="BT414" s="367">
        <v>45447</v>
      </c>
      <c r="BU414" s="365">
        <f t="shared" si="515"/>
        <v>3.3147999999999997E-2</v>
      </c>
      <c r="BV414" s="365">
        <v>3.3148</v>
      </c>
    </row>
    <row r="415" spans="2:74" ht="12" customHeight="1">
      <c r="B415" s="367">
        <v>45443</v>
      </c>
      <c r="C415" s="365">
        <v>68.58</v>
      </c>
      <c r="O415" s="368">
        <v>45443</v>
      </c>
      <c r="P415" s="369">
        <v>68.58</v>
      </c>
      <c r="Q415" s="369">
        <v>258.89</v>
      </c>
      <c r="R415" s="369">
        <v>137.43</v>
      </c>
      <c r="S415" s="369">
        <v>80.22</v>
      </c>
      <c r="T415" s="369">
        <v>62.590400000000002</v>
      </c>
      <c r="U415" s="369">
        <v>94.89</v>
      </c>
      <c r="V415" s="369">
        <v>17.45</v>
      </c>
      <c r="AF415" s="368">
        <v>45443</v>
      </c>
      <c r="AG415" s="370">
        <f t="shared" ref="AG415:AM415" si="826">(P415-AG$1256)/AG$1256</f>
        <v>0.20084048327788476</v>
      </c>
      <c r="AH415" s="370">
        <f t="shared" si="826"/>
        <v>0.25067632850241539</v>
      </c>
      <c r="AI415" s="370">
        <f t="shared" si="826"/>
        <v>0.34708880611644788</v>
      </c>
      <c r="AJ415" s="370">
        <f t="shared" si="826"/>
        <v>-0.18034126903034642</v>
      </c>
      <c r="AK415" s="370">
        <f t="shared" si="826"/>
        <v>1.1342098802476881</v>
      </c>
      <c r="AL415" s="370">
        <f t="shared" si="826"/>
        <v>-0.24087999999999998</v>
      </c>
      <c r="AM415" s="370">
        <f t="shared" si="826"/>
        <v>-0.15537270087124883</v>
      </c>
      <c r="BA415" s="368">
        <v>45443</v>
      </c>
      <c r="BB415" s="369">
        <v>68.58</v>
      </c>
      <c r="BC415" s="369">
        <v>5277.51</v>
      </c>
      <c r="BD415" s="86"/>
      <c r="BE415" s="368">
        <v>45443</v>
      </c>
      <c r="BF415" s="370">
        <f t="shared" ref="BF415:BG415" si="827">(BB415-BF$1256)/BF$1256</f>
        <v>0.20084048327788476</v>
      </c>
      <c r="BG415" s="370">
        <f t="shared" si="827"/>
        <v>0.40704708633160663</v>
      </c>
      <c r="BT415" s="367">
        <v>45446</v>
      </c>
      <c r="BU415" s="365">
        <f t="shared" si="515"/>
        <v>3.3105000000000002E-2</v>
      </c>
      <c r="BV415" s="365">
        <v>3.3105000000000002</v>
      </c>
    </row>
    <row r="416" spans="2:74" ht="12" customHeight="1">
      <c r="B416" s="367">
        <v>45442</v>
      </c>
      <c r="C416" s="365">
        <v>66.78</v>
      </c>
      <c r="O416" s="368">
        <v>45442</v>
      </c>
      <c r="P416" s="369">
        <v>66.78</v>
      </c>
      <c r="Q416" s="369">
        <v>252.07</v>
      </c>
      <c r="R416" s="369">
        <v>134.84</v>
      </c>
      <c r="S416" s="369">
        <v>78.760000000000005</v>
      </c>
      <c r="T416" s="369">
        <v>62.116799999999998</v>
      </c>
      <c r="U416" s="369">
        <v>94.3</v>
      </c>
      <c r="V416" s="369">
        <v>17.16</v>
      </c>
      <c r="AF416" s="368">
        <v>45442</v>
      </c>
      <c r="AG416" s="370">
        <f t="shared" ref="AG416:AM416" si="828">(P416-AG$1256)/AG$1256</f>
        <v>0.16932236035720544</v>
      </c>
      <c r="AH416" s="370">
        <f t="shared" si="828"/>
        <v>0.21772946859903378</v>
      </c>
      <c r="AI416" s="370">
        <f t="shared" si="828"/>
        <v>0.32170162713193501</v>
      </c>
      <c r="AJ416" s="370">
        <f t="shared" si="828"/>
        <v>-0.1952590170634515</v>
      </c>
      <c r="AK416" s="370">
        <f t="shared" si="828"/>
        <v>1.1180610491284539</v>
      </c>
      <c r="AL416" s="370">
        <f t="shared" si="828"/>
        <v>-0.24560000000000001</v>
      </c>
      <c r="AM416" s="370">
        <f t="shared" si="828"/>
        <v>-0.16940948693126814</v>
      </c>
      <c r="BA416" s="368">
        <v>45442</v>
      </c>
      <c r="BB416" s="369">
        <v>66.78</v>
      </c>
      <c r="BC416" s="369">
        <v>5235.4799999999996</v>
      </c>
      <c r="BD416" s="86"/>
      <c r="BE416" s="368">
        <v>45442</v>
      </c>
      <c r="BF416" s="370">
        <f t="shared" ref="BF416:BG416" si="829">(BB416-BF$1256)/BF$1256</f>
        <v>0.16932236035720544</v>
      </c>
      <c r="BG416" s="370">
        <f t="shared" si="829"/>
        <v>0.39584138723515427</v>
      </c>
      <c r="BT416" s="367">
        <v>45443</v>
      </c>
      <c r="BU416" s="365">
        <f t="shared" si="515"/>
        <v>3.3828999999999998E-2</v>
      </c>
      <c r="BV416" s="365">
        <v>3.3828999999999998</v>
      </c>
    </row>
    <row r="417" spans="2:74" ht="12" customHeight="1">
      <c r="B417" s="367">
        <v>45441</v>
      </c>
      <c r="C417" s="365">
        <v>66.290000000000006</v>
      </c>
      <c r="O417" s="368">
        <v>45441</v>
      </c>
      <c r="P417" s="369">
        <v>66.290000000000006</v>
      </c>
      <c r="Q417" s="369">
        <v>249.37</v>
      </c>
      <c r="R417" s="369">
        <v>134.66999999999999</v>
      </c>
      <c r="S417" s="369">
        <v>76.88</v>
      </c>
      <c r="T417" s="369">
        <v>61.457000000000001</v>
      </c>
      <c r="U417" s="369">
        <v>95.03</v>
      </c>
      <c r="V417" s="369">
        <v>16.989999999999998</v>
      </c>
      <c r="AF417" s="368">
        <v>45441</v>
      </c>
      <c r="AG417" s="370">
        <f t="shared" ref="AG417:AM417" si="830">(P417-AG$1256)/AG$1256</f>
        <v>0.160742426895465</v>
      </c>
      <c r="AH417" s="370">
        <f t="shared" si="830"/>
        <v>0.20468599033816429</v>
      </c>
      <c r="AI417" s="370">
        <f t="shared" si="830"/>
        <v>0.32003528719858843</v>
      </c>
      <c r="AJ417" s="370">
        <f t="shared" si="830"/>
        <v>-0.21446817206498425</v>
      </c>
      <c r="AK417" s="370">
        <f t="shared" si="830"/>
        <v>1.0955631632068523</v>
      </c>
      <c r="AL417" s="370">
        <f t="shared" si="830"/>
        <v>-0.23976</v>
      </c>
      <c r="AM417" s="370">
        <f t="shared" si="830"/>
        <v>-0.17763794772507269</v>
      </c>
      <c r="BA417" s="368">
        <v>45441</v>
      </c>
      <c r="BB417" s="369">
        <v>66.290000000000006</v>
      </c>
      <c r="BC417" s="369">
        <v>5266.95</v>
      </c>
      <c r="BD417" s="86"/>
      <c r="BE417" s="368">
        <v>45441</v>
      </c>
      <c r="BF417" s="370">
        <f t="shared" ref="BF417:BG417" si="831">(BB417-BF$1256)/BF$1256</f>
        <v>0.160742426895465</v>
      </c>
      <c r="BG417" s="370">
        <f t="shared" si="831"/>
        <v>0.40423166443156999</v>
      </c>
      <c r="BT417" s="367">
        <v>45442</v>
      </c>
      <c r="BU417" s="365">
        <f t="shared" si="515"/>
        <v>3.4741000000000001E-2</v>
      </c>
      <c r="BV417" s="365">
        <v>3.4741</v>
      </c>
    </row>
    <row r="418" spans="2:74" ht="12" customHeight="1">
      <c r="B418" s="367">
        <v>45440</v>
      </c>
      <c r="C418" s="365">
        <v>67.23</v>
      </c>
      <c r="O418" s="368">
        <v>45440</v>
      </c>
      <c r="P418" s="369">
        <v>67.23</v>
      </c>
      <c r="Q418" s="369">
        <v>253.54</v>
      </c>
      <c r="R418" s="369">
        <v>135.86000000000001</v>
      </c>
      <c r="S418" s="369">
        <v>77.48</v>
      </c>
      <c r="T418" s="369">
        <v>63.076799999999999</v>
      </c>
      <c r="U418" s="369">
        <v>95.87</v>
      </c>
      <c r="V418" s="369">
        <v>17.25</v>
      </c>
      <c r="AF418" s="368">
        <v>45440</v>
      </c>
      <c r="AG418" s="370">
        <f t="shared" ref="AG418:AM418" si="832">(P418-AG$1256)/AG$1256</f>
        <v>0.17720189108737533</v>
      </c>
      <c r="AH418" s="370">
        <f t="shared" si="832"/>
        <v>0.2248309178743961</v>
      </c>
      <c r="AI418" s="370">
        <f t="shared" si="832"/>
        <v>0.33169966673201351</v>
      </c>
      <c r="AJ418" s="370">
        <f t="shared" si="832"/>
        <v>-0.2083375906815163</v>
      </c>
      <c r="AK418" s="370">
        <f t="shared" si="832"/>
        <v>1.1507951662620366</v>
      </c>
      <c r="AL418" s="370">
        <f t="shared" si="832"/>
        <v>-0.23303999999999997</v>
      </c>
      <c r="AM418" s="370">
        <f t="shared" si="832"/>
        <v>-0.16505324298160698</v>
      </c>
      <c r="BA418" s="368">
        <v>45440</v>
      </c>
      <c r="BB418" s="369">
        <v>67.23</v>
      </c>
      <c r="BC418" s="369">
        <v>5306.04</v>
      </c>
      <c r="BD418" s="86"/>
      <c r="BE418" s="368">
        <v>45440</v>
      </c>
      <c r="BF418" s="370">
        <f t="shared" ref="BF418:BG418" si="833">(BB418-BF$1256)/BF$1256</f>
        <v>0.17720189108737533</v>
      </c>
      <c r="BG418" s="370">
        <f t="shared" si="833"/>
        <v>0.41465352447630754</v>
      </c>
      <c r="BT418" s="367">
        <v>45441</v>
      </c>
      <c r="BU418" s="365">
        <f t="shared" si="515"/>
        <v>3.4998000000000001E-2</v>
      </c>
      <c r="BV418" s="365">
        <v>3.4998</v>
      </c>
    </row>
    <row r="419" spans="2:74" ht="12" customHeight="1">
      <c r="B419" s="367">
        <v>45436</v>
      </c>
      <c r="C419" s="365">
        <v>67.53</v>
      </c>
      <c r="O419" s="368">
        <v>45436</v>
      </c>
      <c r="P419" s="369">
        <v>67.53</v>
      </c>
      <c r="Q419" s="369">
        <v>258.11</v>
      </c>
      <c r="R419" s="369">
        <v>137.65</v>
      </c>
      <c r="S419" s="369">
        <v>78.87</v>
      </c>
      <c r="T419" s="369">
        <v>63.032600000000002</v>
      </c>
      <c r="U419" s="369">
        <v>97.51</v>
      </c>
      <c r="V419" s="369">
        <v>17.77</v>
      </c>
      <c r="AF419" s="368">
        <v>45436</v>
      </c>
      <c r="AG419" s="370">
        <f t="shared" ref="AG419:AM419" si="834">(P419-AG$1256)/AG$1256</f>
        <v>0.18245491157415517</v>
      </c>
      <c r="AH419" s="370">
        <f t="shared" si="834"/>
        <v>0.24690821256038653</v>
      </c>
      <c r="AI419" s="370">
        <f t="shared" si="834"/>
        <v>0.34924524603019025</v>
      </c>
      <c r="AJ419" s="370">
        <f t="shared" si="834"/>
        <v>-0.19413507714314907</v>
      </c>
      <c r="AK419" s="370">
        <f t="shared" si="834"/>
        <v>1.1492880329523445</v>
      </c>
      <c r="AL419" s="370">
        <f t="shared" si="834"/>
        <v>-0.21991999999999995</v>
      </c>
      <c r="AM419" s="370">
        <f t="shared" si="834"/>
        <v>-0.13988383349467573</v>
      </c>
      <c r="BA419" s="368">
        <v>45436</v>
      </c>
      <c r="BB419" s="369">
        <v>67.53</v>
      </c>
      <c r="BC419" s="369">
        <v>5304.72</v>
      </c>
      <c r="BD419" s="86"/>
      <c r="BE419" s="368">
        <v>45436</v>
      </c>
      <c r="BF419" s="370">
        <f t="shared" ref="BF419:BG419" si="835">(BB419-BF$1256)/BF$1256</f>
        <v>0.18245491157415517</v>
      </c>
      <c r="BG419" s="370">
        <f t="shared" si="835"/>
        <v>0.41430159673880301</v>
      </c>
      <c r="BT419" s="367">
        <v>45440</v>
      </c>
      <c r="BU419" s="365">
        <f t="shared" si="515"/>
        <v>3.4508000000000004E-2</v>
      </c>
      <c r="BV419" s="365">
        <v>3.4508000000000001</v>
      </c>
    </row>
    <row r="420" spans="2:74" ht="12" customHeight="1">
      <c r="B420" s="367">
        <v>45435</v>
      </c>
      <c r="C420" s="365">
        <v>67.22</v>
      </c>
      <c r="O420" s="368">
        <v>45435</v>
      </c>
      <c r="P420" s="369">
        <v>67.22</v>
      </c>
      <c r="Q420" s="369">
        <v>257.93</v>
      </c>
      <c r="R420" s="369">
        <v>137.01</v>
      </c>
      <c r="S420" s="369">
        <v>78.305000000000007</v>
      </c>
      <c r="T420" s="369">
        <v>62.765599999999999</v>
      </c>
      <c r="U420" s="369">
        <v>96.14</v>
      </c>
      <c r="V420" s="369">
        <v>17.78</v>
      </c>
      <c r="AF420" s="368">
        <v>45435</v>
      </c>
      <c r="AG420" s="370">
        <f t="shared" ref="AG420:AM420" si="836">(P420-AG$1256)/AG$1256</f>
        <v>0.17702679040448258</v>
      </c>
      <c r="AH420" s="370">
        <f t="shared" si="836"/>
        <v>0.24603864734299521</v>
      </c>
      <c r="AI420" s="370">
        <f t="shared" si="836"/>
        <v>0.34297196628112131</v>
      </c>
      <c r="AJ420" s="370">
        <f t="shared" si="836"/>
        <v>-0.19990804127924794</v>
      </c>
      <c r="AK420" s="370">
        <f t="shared" si="836"/>
        <v>1.140183856624567</v>
      </c>
      <c r="AL420" s="370">
        <f t="shared" si="836"/>
        <v>-0.23088</v>
      </c>
      <c r="AM420" s="370">
        <f t="shared" si="836"/>
        <v>-0.13939980638915775</v>
      </c>
      <c r="BA420" s="368">
        <v>45435</v>
      </c>
      <c r="BB420" s="369">
        <v>67.22</v>
      </c>
      <c r="BC420" s="369">
        <v>5267.84</v>
      </c>
      <c r="BD420" s="86"/>
      <c r="BE420" s="368">
        <v>45435</v>
      </c>
      <c r="BF420" s="370">
        <f t="shared" ref="BF420:BG420" si="837">(BB420-BF$1256)/BF$1256</f>
        <v>0.17702679040448258</v>
      </c>
      <c r="BG420" s="370">
        <f t="shared" si="837"/>
        <v>0.40446894904246333</v>
      </c>
      <c r="BT420" s="367">
        <v>45436</v>
      </c>
      <c r="BU420" s="365">
        <f t="shared" si="515"/>
        <v>3.4355000000000004E-2</v>
      </c>
      <c r="BV420" s="365">
        <v>3.4355000000000002</v>
      </c>
    </row>
    <row r="421" spans="2:74" ht="12" customHeight="1">
      <c r="B421" s="367">
        <v>45434</v>
      </c>
      <c r="C421" s="365">
        <v>68.3</v>
      </c>
      <c r="O421" s="368">
        <v>45434</v>
      </c>
      <c r="P421" s="369">
        <v>68.3</v>
      </c>
      <c r="Q421" s="369">
        <v>265.77</v>
      </c>
      <c r="R421" s="369">
        <v>139.13</v>
      </c>
      <c r="S421" s="369">
        <v>80.72</v>
      </c>
      <c r="T421" s="369">
        <v>63.067599999999999</v>
      </c>
      <c r="U421" s="369">
        <v>97.21</v>
      </c>
      <c r="V421" s="369">
        <v>17.87</v>
      </c>
      <c r="AF421" s="368">
        <v>45434</v>
      </c>
      <c r="AG421" s="370">
        <f t="shared" ref="AG421:AM421" si="838">(P421-AG$1256)/AG$1256</f>
        <v>0.19593766415689018</v>
      </c>
      <c r="AH421" s="370">
        <f t="shared" si="838"/>
        <v>0.2839130434782608</v>
      </c>
      <c r="AI421" s="370">
        <f t="shared" si="838"/>
        <v>0.36375220544991177</v>
      </c>
      <c r="AJ421" s="370">
        <f t="shared" si="838"/>
        <v>-0.17523245121078987</v>
      </c>
      <c r="AK421" s="370">
        <f t="shared" si="838"/>
        <v>1.1504814643061729</v>
      </c>
      <c r="AL421" s="370">
        <f t="shared" si="838"/>
        <v>-0.22232000000000005</v>
      </c>
      <c r="AM421" s="370">
        <f t="shared" si="838"/>
        <v>-0.13504356243949656</v>
      </c>
      <c r="BA421" s="368">
        <v>45434</v>
      </c>
      <c r="BB421" s="369">
        <v>68.3</v>
      </c>
      <c r="BC421" s="369">
        <v>5307.01</v>
      </c>
      <c r="BD421" s="86"/>
      <c r="BE421" s="368">
        <v>45434</v>
      </c>
      <c r="BF421" s="370">
        <f t="shared" ref="BF421:BG421" si="839">(BB421-BF$1256)/BF$1256</f>
        <v>0.19593766415689018</v>
      </c>
      <c r="BG421" s="370">
        <f t="shared" si="839"/>
        <v>0.41491213804098898</v>
      </c>
      <c r="BT421" s="367">
        <v>45435</v>
      </c>
      <c r="BU421" s="365">
        <f t="shared" si="515"/>
        <v>3.4514000000000003E-2</v>
      </c>
      <c r="BV421" s="365">
        <v>3.4514</v>
      </c>
    </row>
    <row r="422" spans="2:74" ht="12" customHeight="1">
      <c r="B422" s="367">
        <v>45433</v>
      </c>
      <c r="C422" s="365">
        <v>69</v>
      </c>
      <c r="O422" s="368">
        <v>45433</v>
      </c>
      <c r="P422" s="369">
        <v>69</v>
      </c>
      <c r="Q422" s="369">
        <v>265.87</v>
      </c>
      <c r="R422" s="369">
        <v>139.30000000000001</v>
      </c>
      <c r="S422" s="369">
        <v>77.72</v>
      </c>
      <c r="T422" s="369">
        <v>63.456000000000003</v>
      </c>
      <c r="U422" s="369">
        <v>99.37</v>
      </c>
      <c r="V422" s="369">
        <v>17.84</v>
      </c>
      <c r="AF422" s="368">
        <v>45433</v>
      </c>
      <c r="AG422" s="370">
        <f t="shared" ref="AG422:AM422" si="840">(P422-AG$1256)/AG$1256</f>
        <v>0.20819471195937667</v>
      </c>
      <c r="AH422" s="370">
        <f t="shared" si="840"/>
        <v>0.28439613526570051</v>
      </c>
      <c r="AI422" s="370">
        <f t="shared" si="840"/>
        <v>0.36541854538325835</v>
      </c>
      <c r="AJ422" s="370">
        <f t="shared" si="840"/>
        <v>-0.20588535812812919</v>
      </c>
      <c r="AK422" s="370">
        <f t="shared" si="840"/>
        <v>1.1637251425298016</v>
      </c>
      <c r="AL422" s="370">
        <f t="shared" si="840"/>
        <v>-0.20503999999999997</v>
      </c>
      <c r="AM422" s="370">
        <f t="shared" si="840"/>
        <v>-0.13649564375605036</v>
      </c>
      <c r="BA422" s="368">
        <v>45433</v>
      </c>
      <c r="BB422" s="369">
        <v>69</v>
      </c>
      <c r="BC422" s="369">
        <v>5321.41</v>
      </c>
      <c r="BD422" s="86"/>
      <c r="BE422" s="368">
        <v>45433</v>
      </c>
      <c r="BF422" s="370">
        <f t="shared" ref="BF422:BG422" si="841">(BB422-BF$1256)/BF$1256</f>
        <v>0.20819471195937667</v>
      </c>
      <c r="BG422" s="370">
        <f t="shared" si="841"/>
        <v>0.41875134972285688</v>
      </c>
      <c r="BT422" s="367">
        <v>45434</v>
      </c>
      <c r="BU422" s="365">
        <f t="shared" si="515"/>
        <v>3.3967999999999998E-2</v>
      </c>
      <c r="BV422" s="365">
        <v>3.3967999999999998</v>
      </c>
    </row>
    <row r="423" spans="2:74" ht="12" customHeight="1">
      <c r="B423" s="367">
        <v>45432</v>
      </c>
      <c r="C423" s="365">
        <v>70</v>
      </c>
      <c r="O423" s="368">
        <v>45432</v>
      </c>
      <c r="P423" s="369">
        <v>70</v>
      </c>
      <c r="Q423" s="369">
        <v>267.87</v>
      </c>
      <c r="R423" s="369">
        <v>139.66999999999999</v>
      </c>
      <c r="S423" s="369">
        <v>77.540000000000006</v>
      </c>
      <c r="T423" s="369">
        <v>63.527799999999999</v>
      </c>
      <c r="U423" s="369">
        <v>99.59</v>
      </c>
      <c r="V423" s="369">
        <v>18.09</v>
      </c>
      <c r="AF423" s="368">
        <v>45432</v>
      </c>
      <c r="AG423" s="370">
        <f t="shared" ref="AG423:AM423" si="842">(P423-AG$1256)/AG$1256</f>
        <v>0.22570478024864299</v>
      </c>
      <c r="AH423" s="370">
        <f t="shared" si="842"/>
        <v>0.29405797101449277</v>
      </c>
      <c r="AI423" s="370">
        <f t="shared" si="842"/>
        <v>0.36904528523818853</v>
      </c>
      <c r="AJ423" s="370">
        <f t="shared" si="842"/>
        <v>-0.20772453254316947</v>
      </c>
      <c r="AK423" s="370">
        <f t="shared" si="842"/>
        <v>1.1661733817070841</v>
      </c>
      <c r="AL423" s="370">
        <f t="shared" si="842"/>
        <v>-0.20327999999999996</v>
      </c>
      <c r="AM423" s="370">
        <f t="shared" si="842"/>
        <v>-0.12439496611810262</v>
      </c>
      <c r="BA423" s="368">
        <v>45432</v>
      </c>
      <c r="BB423" s="369">
        <v>70</v>
      </c>
      <c r="BC423" s="369">
        <v>5308.13</v>
      </c>
      <c r="BD423" s="86"/>
      <c r="BE423" s="368">
        <v>45432</v>
      </c>
      <c r="BF423" s="370">
        <f t="shared" ref="BF423:BG423" si="843">(BB423-BF$1256)/BF$1256</f>
        <v>0.22570478024864299</v>
      </c>
      <c r="BG423" s="370">
        <f t="shared" si="843"/>
        <v>0.41521074339402314</v>
      </c>
      <c r="BT423" s="367">
        <v>45433</v>
      </c>
      <c r="BU423" s="365">
        <f t="shared" si="515"/>
        <v>3.3623E-2</v>
      </c>
      <c r="BV423" s="365">
        <v>3.3622999999999998</v>
      </c>
    </row>
    <row r="424" spans="2:74" ht="12" customHeight="1">
      <c r="B424" s="367">
        <v>45429</v>
      </c>
      <c r="C424" s="365">
        <v>70.86</v>
      </c>
      <c r="O424" s="368">
        <v>45429</v>
      </c>
      <c r="P424" s="369">
        <v>70.86</v>
      </c>
      <c r="Q424" s="369">
        <v>272.38</v>
      </c>
      <c r="R424" s="369">
        <v>141.66</v>
      </c>
      <c r="S424" s="369">
        <v>77.849999999999994</v>
      </c>
      <c r="T424" s="369">
        <v>64.268600000000006</v>
      </c>
      <c r="U424" s="369">
        <v>99.16</v>
      </c>
      <c r="V424" s="369">
        <v>18.39</v>
      </c>
      <c r="AF424" s="368">
        <v>45429</v>
      </c>
      <c r="AG424" s="370">
        <f t="shared" ref="AG424:AM424" si="844">(P424-AG$1256)/AG$1256</f>
        <v>0.24076343897741201</v>
      </c>
      <c r="AH424" s="370">
        <f t="shared" si="844"/>
        <v>0.3158454106280193</v>
      </c>
      <c r="AI424" s="370">
        <f t="shared" si="844"/>
        <v>0.38855126445794946</v>
      </c>
      <c r="AJ424" s="370">
        <f t="shared" si="844"/>
        <v>-0.20455706549504454</v>
      </c>
      <c r="AK424" s="370">
        <f t="shared" si="844"/>
        <v>1.191433208761832</v>
      </c>
      <c r="AL424" s="370">
        <f t="shared" si="844"/>
        <v>-0.20672000000000001</v>
      </c>
      <c r="AM424" s="370">
        <f t="shared" si="844"/>
        <v>-0.10987415295256532</v>
      </c>
      <c r="BA424" s="368">
        <v>45429</v>
      </c>
      <c r="BB424" s="369">
        <v>70.86</v>
      </c>
      <c r="BC424" s="369">
        <v>5303.27</v>
      </c>
      <c r="BD424" s="86"/>
      <c r="BE424" s="368">
        <v>45429</v>
      </c>
      <c r="BF424" s="370">
        <f t="shared" ref="BF424:BG424" si="845">(BB424-BF$1256)/BF$1256</f>
        <v>0.24076343897741201</v>
      </c>
      <c r="BG424" s="370">
        <f t="shared" si="845"/>
        <v>0.41391500945139276</v>
      </c>
      <c r="BT424" s="367">
        <v>45432</v>
      </c>
      <c r="BU424" s="365">
        <f t="shared" si="515"/>
        <v>3.3142999999999999E-2</v>
      </c>
      <c r="BV424" s="365">
        <v>3.3142999999999998</v>
      </c>
    </row>
    <row r="425" spans="2:74" ht="12" customHeight="1">
      <c r="B425" s="367">
        <v>45428</v>
      </c>
      <c r="C425" s="365">
        <v>71.599999999999994</v>
      </c>
      <c r="O425" s="368">
        <v>45428</v>
      </c>
      <c r="P425" s="369">
        <v>71.599999999999994</v>
      </c>
      <c r="Q425" s="369">
        <v>273.51</v>
      </c>
      <c r="R425" s="369">
        <v>141.66</v>
      </c>
      <c r="S425" s="369">
        <v>75.28</v>
      </c>
      <c r="T425" s="369">
        <v>62.9176</v>
      </c>
      <c r="U425" s="369">
        <v>101.46</v>
      </c>
      <c r="V425" s="369">
        <v>18.600000000000001</v>
      </c>
      <c r="AF425" s="368">
        <v>45428</v>
      </c>
      <c r="AG425" s="370">
        <f t="shared" ref="AG425:AM425" si="846">(P425-AG$1256)/AG$1256</f>
        <v>0.25372088951146898</v>
      </c>
      <c r="AH425" s="370">
        <f t="shared" si="846"/>
        <v>0.32130434782608691</v>
      </c>
      <c r="AI425" s="370">
        <f t="shared" si="846"/>
        <v>0.38855126445794946</v>
      </c>
      <c r="AJ425" s="370">
        <f t="shared" si="846"/>
        <v>-0.23081638908756516</v>
      </c>
      <c r="AK425" s="370">
        <f t="shared" si="846"/>
        <v>1.1453667585040508</v>
      </c>
      <c r="AL425" s="370">
        <f t="shared" si="846"/>
        <v>-0.18832000000000004</v>
      </c>
      <c r="AM425" s="370">
        <f t="shared" si="846"/>
        <v>-9.9709583736689186E-2</v>
      </c>
      <c r="BA425" s="368">
        <v>45428</v>
      </c>
      <c r="BB425" s="369">
        <v>71.599999999999994</v>
      </c>
      <c r="BC425" s="369">
        <v>5297.1</v>
      </c>
      <c r="BD425" s="86"/>
      <c r="BE425" s="368">
        <v>45428</v>
      </c>
      <c r="BF425" s="370">
        <f t="shared" ref="BF425:BG425" si="847">(BB425-BF$1256)/BF$1256</f>
        <v>0.25372088951146898</v>
      </c>
      <c r="BG425" s="370">
        <f t="shared" si="847"/>
        <v>0.41227001389048124</v>
      </c>
      <c r="BT425" s="367">
        <v>45429</v>
      </c>
      <c r="BU425" s="365">
        <f t="shared" si="515"/>
        <v>3.2740999999999999E-2</v>
      </c>
      <c r="BV425" s="365">
        <v>3.2740999999999998</v>
      </c>
    </row>
    <row r="426" spans="2:74" ht="12" customHeight="1">
      <c r="B426" s="367">
        <v>45427</v>
      </c>
      <c r="C426" s="365">
        <v>71.430000000000007</v>
      </c>
      <c r="O426" s="368">
        <v>45427</v>
      </c>
      <c r="P426" s="369">
        <v>71.430000000000007</v>
      </c>
      <c r="Q426" s="369">
        <v>273.87</v>
      </c>
      <c r="R426" s="369">
        <v>138.34</v>
      </c>
      <c r="S426" s="369">
        <v>75.7</v>
      </c>
      <c r="T426" s="369">
        <v>63.366</v>
      </c>
      <c r="U426" s="369">
        <v>102.83</v>
      </c>
      <c r="V426" s="369">
        <v>18.420000000000002</v>
      </c>
      <c r="AF426" s="368">
        <v>45427</v>
      </c>
      <c r="AG426" s="370">
        <f t="shared" ref="AG426:AM426" si="848">(P426-AG$1256)/AG$1256</f>
        <v>0.25074417790229397</v>
      </c>
      <c r="AH426" s="370">
        <f t="shared" si="848"/>
        <v>0.3230434782608696</v>
      </c>
      <c r="AI426" s="370">
        <f t="shared" si="848"/>
        <v>0.35600862575965503</v>
      </c>
      <c r="AJ426" s="370">
        <f t="shared" si="848"/>
        <v>-0.22652498211913763</v>
      </c>
      <c r="AK426" s="370">
        <f t="shared" si="848"/>
        <v>1.1606563190485282</v>
      </c>
      <c r="AL426" s="370">
        <f t="shared" si="848"/>
        <v>-0.17736000000000002</v>
      </c>
      <c r="AM426" s="370">
        <f t="shared" si="848"/>
        <v>-0.10842207163601154</v>
      </c>
      <c r="BA426" s="368">
        <v>45427</v>
      </c>
      <c r="BB426" s="369">
        <v>71.430000000000007</v>
      </c>
      <c r="BC426" s="369">
        <v>5308.15</v>
      </c>
      <c r="BD426" s="86"/>
      <c r="BE426" s="368">
        <v>45427</v>
      </c>
      <c r="BF426" s="370">
        <f t="shared" ref="BF426:BG426" si="849">(BB426-BF$1256)/BF$1256</f>
        <v>0.25074417790229397</v>
      </c>
      <c r="BG426" s="370">
        <f t="shared" si="849"/>
        <v>0.41521607563247004</v>
      </c>
      <c r="BT426" s="367">
        <v>45428</v>
      </c>
      <c r="BU426" s="365">
        <f t="shared" si="515"/>
        <v>3.2402E-2</v>
      </c>
      <c r="BV426" s="365">
        <v>3.2402000000000002</v>
      </c>
    </row>
    <row r="427" spans="2:74" ht="12" customHeight="1">
      <c r="B427" s="367">
        <v>45426</v>
      </c>
      <c r="C427" s="365">
        <v>71.75</v>
      </c>
      <c r="O427" s="368">
        <v>45426</v>
      </c>
      <c r="P427" s="369">
        <v>71.75</v>
      </c>
      <c r="Q427" s="369">
        <v>270.66000000000003</v>
      </c>
      <c r="R427" s="369">
        <v>137.49</v>
      </c>
      <c r="S427" s="369">
        <v>75.63</v>
      </c>
      <c r="T427" s="369">
        <v>63.5334</v>
      </c>
      <c r="U427" s="369">
        <v>102.77</v>
      </c>
      <c r="V427" s="369">
        <v>18.63</v>
      </c>
      <c r="AF427" s="368">
        <v>45426</v>
      </c>
      <c r="AG427" s="370">
        <f t="shared" ref="AG427:AM427" si="850">(P427-AG$1256)/AG$1256</f>
        <v>0.25634739975485904</v>
      </c>
      <c r="AH427" s="370">
        <f t="shared" si="850"/>
        <v>0.3075362318840581</v>
      </c>
      <c r="AI427" s="370">
        <f t="shared" si="850"/>
        <v>0.34767692609292311</v>
      </c>
      <c r="AJ427" s="370">
        <f t="shared" si="850"/>
        <v>-0.22724021661387564</v>
      </c>
      <c r="AK427" s="370">
        <f t="shared" si="850"/>
        <v>1.1663643307236966</v>
      </c>
      <c r="AL427" s="370">
        <f t="shared" si="850"/>
        <v>-0.17784000000000003</v>
      </c>
      <c r="AM427" s="370">
        <f t="shared" si="850"/>
        <v>-9.8257502420135576E-2</v>
      </c>
      <c r="BA427" s="368">
        <v>45426</v>
      </c>
      <c r="BB427" s="369">
        <v>71.75</v>
      </c>
      <c r="BC427" s="369">
        <v>5246.68</v>
      </c>
      <c r="BD427" s="86"/>
      <c r="BE427" s="368">
        <v>45426</v>
      </c>
      <c r="BF427" s="370">
        <f t="shared" ref="BF427:BG427" si="851">(BB427-BF$1256)/BF$1256</f>
        <v>0.25634739975485904</v>
      </c>
      <c r="BG427" s="370">
        <f t="shared" si="851"/>
        <v>0.39882744076549626</v>
      </c>
      <c r="BT427" s="367">
        <v>45427</v>
      </c>
      <c r="BU427" s="365">
        <f t="shared" si="515"/>
        <v>3.2479000000000001E-2</v>
      </c>
      <c r="BV427" s="365">
        <v>3.2479</v>
      </c>
    </row>
    <row r="428" spans="2:74" ht="12" customHeight="1">
      <c r="B428" s="367">
        <v>45425</v>
      </c>
      <c r="C428" s="365">
        <v>72.11</v>
      </c>
      <c r="O428" s="368">
        <v>45425</v>
      </c>
      <c r="P428" s="369">
        <v>72.11</v>
      </c>
      <c r="Q428" s="369">
        <v>271.32</v>
      </c>
      <c r="R428" s="369">
        <v>136.38</v>
      </c>
      <c r="S428" s="369">
        <v>76.180000000000007</v>
      </c>
      <c r="T428" s="369">
        <v>63.908000000000001</v>
      </c>
      <c r="U428" s="369">
        <v>102.08</v>
      </c>
      <c r="V428" s="369">
        <v>18.36</v>
      </c>
      <c r="AF428" s="368">
        <v>45425</v>
      </c>
      <c r="AG428" s="370">
        <f t="shared" ref="AG428:AM428" si="852">(P428-AG$1256)/AG$1256</f>
        <v>0.2626510243389949</v>
      </c>
      <c r="AH428" s="370">
        <f t="shared" si="852"/>
        <v>0.31072463768115938</v>
      </c>
      <c r="AI428" s="370">
        <f t="shared" si="852"/>
        <v>0.33679670652813176</v>
      </c>
      <c r="AJ428" s="370">
        <f t="shared" si="852"/>
        <v>-0.22162051701236329</v>
      </c>
      <c r="AK428" s="370">
        <f t="shared" si="852"/>
        <v>1.1791374560135299</v>
      </c>
      <c r="AL428" s="370">
        <f t="shared" si="852"/>
        <v>-0.18336000000000002</v>
      </c>
      <c r="AM428" s="370">
        <f t="shared" si="852"/>
        <v>-0.1113262342691191</v>
      </c>
      <c r="BA428" s="368">
        <v>45425</v>
      </c>
      <c r="BB428" s="369">
        <v>72.11</v>
      </c>
      <c r="BC428" s="369">
        <v>5221.42</v>
      </c>
      <c r="BD428" s="86"/>
      <c r="BE428" s="368">
        <v>45425</v>
      </c>
      <c r="BF428" s="370">
        <f t="shared" ref="BF428:BG428" si="853">(BB428-BF$1256)/BF$1256</f>
        <v>0.2626510243389949</v>
      </c>
      <c r="BG428" s="370">
        <f t="shared" si="853"/>
        <v>0.39209282360688608</v>
      </c>
      <c r="BT428" s="367">
        <v>45426</v>
      </c>
      <c r="BU428" s="365">
        <f t="shared" si="515"/>
        <v>3.2334000000000002E-2</v>
      </c>
      <c r="BV428" s="365">
        <v>3.2334000000000001</v>
      </c>
    </row>
    <row r="429" spans="2:74" ht="12" customHeight="1">
      <c r="B429" s="367">
        <v>45422</v>
      </c>
      <c r="C429" s="365">
        <v>73.239999999999995</v>
      </c>
      <c r="O429" s="368">
        <v>45422</v>
      </c>
      <c r="P429" s="369">
        <v>73.239999999999995</v>
      </c>
      <c r="Q429" s="369">
        <v>275</v>
      </c>
      <c r="R429" s="369">
        <v>137.62</v>
      </c>
      <c r="S429" s="369">
        <v>76.11</v>
      </c>
      <c r="T429" s="369">
        <v>64.784599999999998</v>
      </c>
      <c r="U429" s="369">
        <v>103.28</v>
      </c>
      <c r="V429" s="369">
        <v>19</v>
      </c>
      <c r="AF429" s="368">
        <v>45422</v>
      </c>
      <c r="AG429" s="370">
        <f t="shared" ref="AG429:AM429" si="854">(P429-AG$1256)/AG$1256</f>
        <v>0.28243740150586577</v>
      </c>
      <c r="AH429" s="370">
        <f t="shared" si="854"/>
        <v>0.32850241545893721</v>
      </c>
      <c r="AI429" s="370">
        <f t="shared" si="854"/>
        <v>0.34895118604195263</v>
      </c>
      <c r="AJ429" s="370">
        <f t="shared" si="854"/>
        <v>-0.2223357515071013</v>
      </c>
      <c r="AK429" s="370">
        <f t="shared" si="854"/>
        <v>1.2090277967211323</v>
      </c>
      <c r="AL429" s="370">
        <f t="shared" si="854"/>
        <v>-0.17376</v>
      </c>
      <c r="AM429" s="370">
        <f t="shared" si="854"/>
        <v>-8.0348499515972907E-2</v>
      </c>
      <c r="BA429" s="368">
        <v>45422</v>
      </c>
      <c r="BB429" s="369">
        <v>73.239999999999995</v>
      </c>
      <c r="BC429" s="369">
        <v>5222.68</v>
      </c>
      <c r="BD429" s="86"/>
      <c r="BE429" s="368">
        <v>45422</v>
      </c>
      <c r="BF429" s="370">
        <f t="shared" ref="BF429:BG429" si="855">(BB429-BF$1256)/BF$1256</f>
        <v>0.28243740150586577</v>
      </c>
      <c r="BG429" s="370">
        <f t="shared" si="855"/>
        <v>0.39242875462904958</v>
      </c>
      <c r="BT429" s="367">
        <v>45425</v>
      </c>
      <c r="BU429" s="365">
        <f t="shared" si="515"/>
        <v>3.2173E-2</v>
      </c>
      <c r="BV429" s="365">
        <v>3.2172999999999998</v>
      </c>
    </row>
    <row r="430" spans="2:74" ht="12" customHeight="1">
      <c r="B430" s="367">
        <v>45421</v>
      </c>
      <c r="C430" s="365">
        <v>73.599999999999994</v>
      </c>
      <c r="O430" s="368">
        <v>45421</v>
      </c>
      <c r="P430" s="369">
        <v>73.599999999999994</v>
      </c>
      <c r="Q430" s="369">
        <v>267.95</v>
      </c>
      <c r="R430" s="369">
        <v>137.94999999999999</v>
      </c>
      <c r="S430" s="369">
        <v>75.680000000000007</v>
      </c>
      <c r="T430" s="369">
        <v>64.659400000000005</v>
      </c>
      <c r="U430" s="369">
        <v>105.07</v>
      </c>
      <c r="V430" s="369">
        <v>19.43</v>
      </c>
      <c r="AF430" s="368">
        <v>45421</v>
      </c>
      <c r="AG430" s="370">
        <f t="shared" ref="AG430:AM430" si="856">(P430-AG$1256)/AG$1256</f>
        <v>0.28874102609000168</v>
      </c>
      <c r="AH430" s="370">
        <f t="shared" si="856"/>
        <v>0.2944444444444444</v>
      </c>
      <c r="AI430" s="370">
        <f t="shared" si="856"/>
        <v>0.35218584591256613</v>
      </c>
      <c r="AJ430" s="370">
        <f t="shared" si="856"/>
        <v>-0.22672933483191987</v>
      </c>
      <c r="AK430" s="370">
        <f t="shared" si="856"/>
        <v>1.2047587222782945</v>
      </c>
      <c r="AL430" s="370">
        <f t="shared" si="856"/>
        <v>-0.15944000000000005</v>
      </c>
      <c r="AM430" s="370">
        <f t="shared" si="856"/>
        <v>-5.953533397870283E-2</v>
      </c>
      <c r="BA430" s="368">
        <v>45421</v>
      </c>
      <c r="BB430" s="369">
        <v>73.599999999999994</v>
      </c>
      <c r="BC430" s="369">
        <v>5214.08</v>
      </c>
      <c r="BD430" s="86"/>
      <c r="BE430" s="368">
        <v>45421</v>
      </c>
      <c r="BF430" s="370">
        <f t="shared" ref="BF430:BG430" si="857">(BB430-BF$1256)/BF$1256</f>
        <v>0.28874102609000168</v>
      </c>
      <c r="BG430" s="370">
        <f t="shared" si="857"/>
        <v>0.39013589209682276</v>
      </c>
      <c r="BT430" s="367">
        <v>45422</v>
      </c>
      <c r="BU430" s="365">
        <f t="shared" si="515"/>
        <v>3.1676999999999997E-2</v>
      </c>
      <c r="BV430" s="365">
        <v>3.1677</v>
      </c>
    </row>
    <row r="431" spans="2:74" ht="12" customHeight="1">
      <c r="B431" s="367">
        <v>45420</v>
      </c>
      <c r="C431" s="365">
        <v>73.38</v>
      </c>
      <c r="O431" s="368">
        <v>45420</v>
      </c>
      <c r="P431" s="369">
        <v>73.38</v>
      </c>
      <c r="Q431" s="369">
        <v>268.49</v>
      </c>
      <c r="R431" s="369">
        <v>136.96</v>
      </c>
      <c r="S431" s="369">
        <v>73.5</v>
      </c>
      <c r="T431" s="369">
        <v>63.664999999999999</v>
      </c>
      <c r="U431" s="369">
        <v>102.76</v>
      </c>
      <c r="V431" s="369">
        <v>19.38</v>
      </c>
      <c r="AF431" s="368">
        <v>45420</v>
      </c>
      <c r="AG431" s="370">
        <f t="shared" ref="AG431:AM431" si="858">(P431-AG$1256)/AG$1256</f>
        <v>0.2848888110663631</v>
      </c>
      <c r="AH431" s="370">
        <f t="shared" si="858"/>
        <v>0.29705314009661843</v>
      </c>
      <c r="AI431" s="370">
        <f t="shared" si="858"/>
        <v>0.34248186630072547</v>
      </c>
      <c r="AJ431" s="370">
        <f t="shared" si="858"/>
        <v>-0.24900378052518651</v>
      </c>
      <c r="AK431" s="370">
        <f t="shared" si="858"/>
        <v>1.1708516326140921</v>
      </c>
      <c r="AL431" s="370">
        <f t="shared" si="858"/>
        <v>-0.17791999999999997</v>
      </c>
      <c r="AM431" s="370">
        <f t="shared" si="858"/>
        <v>-6.195546950629241E-2</v>
      </c>
      <c r="BA431" s="368">
        <v>45420</v>
      </c>
      <c r="BB431" s="369">
        <v>73.38</v>
      </c>
      <c r="BC431" s="369">
        <v>5187.67</v>
      </c>
      <c r="BD431" s="86"/>
      <c r="BE431" s="368">
        <v>45420</v>
      </c>
      <c r="BF431" s="370">
        <f t="shared" ref="BF431:BG431" si="859">(BB431-BF$1256)/BF$1256</f>
        <v>0.2848888110663631</v>
      </c>
      <c r="BG431" s="370">
        <f t="shared" si="859"/>
        <v>0.38309467122750795</v>
      </c>
      <c r="BT431" s="367">
        <v>45421</v>
      </c>
      <c r="BU431" s="365">
        <f t="shared" si="515"/>
        <v>3.1522000000000001E-2</v>
      </c>
      <c r="BV431" s="365">
        <v>3.1522000000000001</v>
      </c>
    </row>
    <row r="432" spans="2:74" ht="12" customHeight="1">
      <c r="B432" s="367">
        <v>45419</v>
      </c>
      <c r="C432" s="365">
        <v>74.31</v>
      </c>
      <c r="O432" s="368">
        <v>45419</v>
      </c>
      <c r="P432" s="369">
        <v>74.31</v>
      </c>
      <c r="Q432" s="369">
        <v>267.5</v>
      </c>
      <c r="R432" s="369">
        <v>135.91</v>
      </c>
      <c r="S432" s="369">
        <v>72.5</v>
      </c>
      <c r="T432" s="369">
        <v>63.873600000000003</v>
      </c>
      <c r="U432" s="369">
        <v>105.15</v>
      </c>
      <c r="V432" s="369">
        <v>19.47</v>
      </c>
      <c r="AF432" s="368">
        <v>45419</v>
      </c>
      <c r="AG432" s="370">
        <f t="shared" ref="AG432:AM432" si="860">(P432-AG$1256)/AG$1256</f>
        <v>0.3011731745753809</v>
      </c>
      <c r="AH432" s="370">
        <f t="shared" si="860"/>
        <v>0.2922705314009662</v>
      </c>
      <c r="AI432" s="370">
        <f t="shared" si="860"/>
        <v>0.33218976671240935</v>
      </c>
      <c r="AJ432" s="370">
        <f t="shared" si="860"/>
        <v>-0.25922141616429961</v>
      </c>
      <c r="AK432" s="370">
        <f t="shared" si="860"/>
        <v>1.1779644834829102</v>
      </c>
      <c r="AL432" s="370">
        <f t="shared" si="860"/>
        <v>-0.15879999999999994</v>
      </c>
      <c r="AM432" s="370">
        <f t="shared" si="860"/>
        <v>-5.7599225556631231E-2</v>
      </c>
      <c r="BA432" s="368">
        <v>45419</v>
      </c>
      <c r="BB432" s="369">
        <v>74.31</v>
      </c>
      <c r="BC432" s="369">
        <v>5187.7</v>
      </c>
      <c r="BD432" s="86"/>
      <c r="BE432" s="368">
        <v>45419</v>
      </c>
      <c r="BF432" s="370">
        <f t="shared" ref="BF432:BG432" si="861">(BB432-BF$1256)/BF$1256</f>
        <v>0.3011731745753809</v>
      </c>
      <c r="BG432" s="370">
        <f t="shared" si="861"/>
        <v>0.38310266958517847</v>
      </c>
      <c r="BT432" s="367">
        <v>45420</v>
      </c>
      <c r="BU432" s="365">
        <f t="shared" si="515"/>
        <v>3.1615999999999998E-2</v>
      </c>
      <c r="BV432" s="365">
        <v>3.1616</v>
      </c>
    </row>
    <row r="433" spans="2:74" ht="12" customHeight="1">
      <c r="B433" s="367">
        <v>45418</v>
      </c>
      <c r="C433" s="365">
        <v>75.349999999999994</v>
      </c>
      <c r="O433" s="368">
        <v>45418</v>
      </c>
      <c r="P433" s="369">
        <v>75.349999999999994</v>
      </c>
      <c r="Q433" s="369">
        <v>269.3</v>
      </c>
      <c r="R433" s="369">
        <v>136.18</v>
      </c>
      <c r="S433" s="369">
        <v>72.900000000000006</v>
      </c>
      <c r="T433" s="369">
        <v>63.981999999999999</v>
      </c>
      <c r="U433" s="369">
        <v>105.62</v>
      </c>
      <c r="V433" s="369">
        <v>19.170000000000002</v>
      </c>
      <c r="AF433" s="368">
        <v>45418</v>
      </c>
      <c r="AG433" s="370">
        <f t="shared" ref="AG433:AM433" si="862">(P433-AG$1256)/AG$1256</f>
        <v>0.31938364559621774</v>
      </c>
      <c r="AH433" s="370">
        <f t="shared" si="862"/>
        <v>0.30096618357487931</v>
      </c>
      <c r="AI433" s="370">
        <f t="shared" si="862"/>
        <v>0.33483630660654784</v>
      </c>
      <c r="AJ433" s="370">
        <f t="shared" si="862"/>
        <v>-0.25513436190865429</v>
      </c>
      <c r="AK433" s="370">
        <f t="shared" si="862"/>
        <v>1.1816607108759101</v>
      </c>
      <c r="AL433" s="370">
        <f t="shared" si="862"/>
        <v>-0.15503999999999996</v>
      </c>
      <c r="AM433" s="370">
        <f t="shared" si="862"/>
        <v>-7.2120038722168364E-2</v>
      </c>
      <c r="BA433" s="368">
        <v>45418</v>
      </c>
      <c r="BB433" s="369">
        <v>75.349999999999994</v>
      </c>
      <c r="BC433" s="369">
        <v>5180.74</v>
      </c>
      <c r="BD433" s="86"/>
      <c r="BE433" s="368">
        <v>45418</v>
      </c>
      <c r="BF433" s="370">
        <f t="shared" ref="BF433:BG433" si="863">(BB433-BF$1256)/BF$1256</f>
        <v>0.31938364559621774</v>
      </c>
      <c r="BG433" s="370">
        <f t="shared" si="863"/>
        <v>0.38124705060560893</v>
      </c>
      <c r="BT433" s="367">
        <v>45419</v>
      </c>
      <c r="BU433" s="365">
        <f t="shared" si="515"/>
        <v>3.1221000000000002E-2</v>
      </c>
      <c r="BV433" s="365">
        <v>3.1221000000000001</v>
      </c>
    </row>
    <row r="434" spans="2:74" ht="12" customHeight="1">
      <c r="B434" s="367">
        <v>45415</v>
      </c>
      <c r="C434" s="365">
        <v>75.83</v>
      </c>
      <c r="O434" s="368">
        <v>45415</v>
      </c>
      <c r="P434" s="369">
        <v>75.83</v>
      </c>
      <c r="Q434" s="369">
        <v>270.32</v>
      </c>
      <c r="R434" s="369">
        <v>134.34</v>
      </c>
      <c r="S434" s="369">
        <v>73.11</v>
      </c>
      <c r="T434" s="369">
        <v>63.107599999999998</v>
      </c>
      <c r="U434" s="369">
        <v>107.47</v>
      </c>
      <c r="V434" s="369">
        <v>19.940000000000001</v>
      </c>
      <c r="AF434" s="368">
        <v>45415</v>
      </c>
      <c r="AG434" s="370">
        <f t="shared" ref="AG434:AM434" si="864">(P434-AG$1256)/AG$1256</f>
        <v>0.32778847837506564</v>
      </c>
      <c r="AH434" s="370">
        <f t="shared" si="864"/>
        <v>0.30589371980676328</v>
      </c>
      <c r="AI434" s="370">
        <f t="shared" si="864"/>
        <v>0.31680062732797498</v>
      </c>
      <c r="AJ434" s="370">
        <f t="shared" si="864"/>
        <v>-0.25298865842444063</v>
      </c>
      <c r="AK434" s="370">
        <f t="shared" si="864"/>
        <v>1.1518453858534057</v>
      </c>
      <c r="AL434" s="370">
        <f t="shared" si="864"/>
        <v>-0.14024</v>
      </c>
      <c r="AM434" s="370">
        <f t="shared" si="864"/>
        <v>-3.4849951597289396E-2</v>
      </c>
      <c r="BA434" s="368">
        <v>45415</v>
      </c>
      <c r="BB434" s="369">
        <v>75.83</v>
      </c>
      <c r="BC434" s="369">
        <v>5127.79</v>
      </c>
      <c r="BD434" s="86"/>
      <c r="BE434" s="368">
        <v>45415</v>
      </c>
      <c r="BF434" s="370">
        <f t="shared" ref="BF434:BG434" si="865">(BB434-BF$1256)/BF$1256</f>
        <v>0.32778847837506564</v>
      </c>
      <c r="BG434" s="370">
        <f t="shared" si="865"/>
        <v>0.36712994931707355</v>
      </c>
      <c r="BT434" s="367">
        <v>45418</v>
      </c>
      <c r="BU434" s="365">
        <f t="shared" si="515"/>
        <v>3.0790000000000001E-2</v>
      </c>
      <c r="BV434" s="365">
        <v>3.0790000000000002</v>
      </c>
    </row>
    <row r="435" spans="2:74" ht="12" customHeight="1">
      <c r="B435" s="367">
        <v>45414</v>
      </c>
      <c r="C435" s="365">
        <v>74.209999999999994</v>
      </c>
      <c r="O435" s="368">
        <v>45414</v>
      </c>
      <c r="P435" s="369">
        <v>74.209999999999994</v>
      </c>
      <c r="Q435" s="369">
        <v>273.27999999999997</v>
      </c>
      <c r="R435" s="369">
        <v>135.07</v>
      </c>
      <c r="S435" s="369">
        <v>74.930000000000007</v>
      </c>
      <c r="T435" s="369">
        <v>62.839799999999997</v>
      </c>
      <c r="U435" s="369">
        <v>104.94</v>
      </c>
      <c r="V435" s="369">
        <v>19.920000000000002</v>
      </c>
      <c r="AF435" s="368">
        <v>45414</v>
      </c>
      <c r="AG435" s="370">
        <f t="shared" ref="AG435:AM435" si="866">(P435-AG$1256)/AG$1256</f>
        <v>0.29942216774645414</v>
      </c>
      <c r="AH435" s="370">
        <f t="shared" si="866"/>
        <v>0.32019323671497574</v>
      </c>
      <c r="AI435" s="370">
        <f t="shared" si="866"/>
        <v>0.32395608704175649</v>
      </c>
      <c r="AJ435" s="370">
        <f t="shared" si="866"/>
        <v>-0.23439256156125468</v>
      </c>
      <c r="AK435" s="370">
        <f t="shared" si="866"/>
        <v>1.142713931094683</v>
      </c>
      <c r="AL435" s="370">
        <f t="shared" si="866"/>
        <v>-0.16048000000000001</v>
      </c>
      <c r="AM435" s="370">
        <f t="shared" si="866"/>
        <v>-3.5818005808325191E-2</v>
      </c>
      <c r="BA435" s="368">
        <v>45414</v>
      </c>
      <c r="BB435" s="369">
        <v>74.209999999999994</v>
      </c>
      <c r="BC435" s="369">
        <v>5064.2</v>
      </c>
      <c r="BD435" s="86"/>
      <c r="BE435" s="368">
        <v>45414</v>
      </c>
      <c r="BF435" s="370">
        <f t="shared" ref="BF435:BG435" si="867">(BB435-BF$1256)/BF$1256</f>
        <v>0.29942216774645414</v>
      </c>
      <c r="BG435" s="370">
        <f t="shared" si="867"/>
        <v>0.35017609717471343</v>
      </c>
      <c r="BT435" s="367">
        <v>45415</v>
      </c>
      <c r="BU435" s="365">
        <f t="shared" si="515"/>
        <v>3.0594999999999997E-2</v>
      </c>
      <c r="BV435" s="365">
        <v>3.0594999999999999</v>
      </c>
    </row>
    <row r="436" spans="2:74" ht="12" customHeight="1">
      <c r="B436" s="367">
        <v>45413</v>
      </c>
      <c r="C436" s="365">
        <v>73.22</v>
      </c>
      <c r="O436" s="368">
        <v>45413</v>
      </c>
      <c r="P436" s="369">
        <v>73.22</v>
      </c>
      <c r="Q436" s="369">
        <v>274.43</v>
      </c>
      <c r="R436" s="369">
        <v>135.33000000000001</v>
      </c>
      <c r="S436" s="369">
        <v>74.44</v>
      </c>
      <c r="T436" s="369">
        <v>62.773200000000003</v>
      </c>
      <c r="U436" s="369">
        <v>103.33</v>
      </c>
      <c r="V436" s="369">
        <v>19.62</v>
      </c>
      <c r="AF436" s="368">
        <v>45413</v>
      </c>
      <c r="AG436" s="370">
        <f t="shared" ref="AG436:AM436" si="868">(P436-AG$1256)/AG$1256</f>
        <v>0.28208720014008054</v>
      </c>
      <c r="AH436" s="370">
        <f t="shared" si="868"/>
        <v>0.32574879227053144</v>
      </c>
      <c r="AI436" s="370">
        <f t="shared" si="868"/>
        <v>0.32650460693981592</v>
      </c>
      <c r="AJ436" s="370">
        <f t="shared" si="868"/>
        <v>-0.23939920302442022</v>
      </c>
      <c r="AK436" s="370">
        <f t="shared" si="868"/>
        <v>1.140443001718541</v>
      </c>
      <c r="AL436" s="370">
        <f t="shared" si="868"/>
        <v>-0.17336000000000001</v>
      </c>
      <c r="AM436" s="370">
        <f t="shared" si="868"/>
        <v>-5.0338818973862498E-2</v>
      </c>
      <c r="BA436" s="368">
        <v>45413</v>
      </c>
      <c r="BB436" s="369">
        <v>73.22</v>
      </c>
      <c r="BC436" s="369">
        <v>5018.3900000000003</v>
      </c>
      <c r="BD436" s="86"/>
      <c r="BE436" s="368">
        <v>45413</v>
      </c>
      <c r="BF436" s="370">
        <f t="shared" ref="BF436:BG436" si="869">(BB436-BF$1256)/BF$1256</f>
        <v>0.28208720014008054</v>
      </c>
      <c r="BG436" s="370">
        <f t="shared" si="869"/>
        <v>0.337962605011771</v>
      </c>
      <c r="BT436" s="367">
        <v>45414</v>
      </c>
      <c r="BU436" s="365">
        <f t="shared" si="515"/>
        <v>3.1262999999999999E-2</v>
      </c>
      <c r="BV436" s="365">
        <v>3.1263000000000001</v>
      </c>
    </row>
    <row r="437" spans="2:74" ht="12" customHeight="1">
      <c r="B437" s="367">
        <v>45412</v>
      </c>
      <c r="C437" s="365">
        <v>75.849999999999994</v>
      </c>
      <c r="O437" s="368">
        <v>45412</v>
      </c>
      <c r="P437" s="369">
        <v>75.849999999999994</v>
      </c>
      <c r="Q437" s="369">
        <v>273.04000000000002</v>
      </c>
      <c r="R437" s="369">
        <v>141.25</v>
      </c>
      <c r="S437" s="369">
        <v>88.49</v>
      </c>
      <c r="T437" s="369">
        <v>63.192</v>
      </c>
      <c r="U437" s="369">
        <v>105.85</v>
      </c>
      <c r="V437" s="369">
        <v>19.989999999999998</v>
      </c>
      <c r="AF437" s="368">
        <v>45412</v>
      </c>
      <c r="AG437" s="370">
        <f t="shared" ref="AG437:AM437" si="870">(P437-AG$1256)/AG$1256</f>
        <v>0.32813867974085092</v>
      </c>
      <c r="AH437" s="370">
        <f t="shared" si="870"/>
        <v>0.31903381642512085</v>
      </c>
      <c r="AI437" s="370">
        <f t="shared" si="870"/>
        <v>0.38453244461870228</v>
      </c>
      <c r="AJ437" s="370">
        <f t="shared" si="870"/>
        <v>-9.584142229488106E-2</v>
      </c>
      <c r="AK437" s="370">
        <f t="shared" si="870"/>
        <v>1.1547232603180666</v>
      </c>
      <c r="AL437" s="370">
        <f t="shared" si="870"/>
        <v>-0.15320000000000006</v>
      </c>
      <c r="AM437" s="370">
        <f t="shared" si="870"/>
        <v>-3.2429816069699982E-2</v>
      </c>
      <c r="BA437" s="368">
        <v>45412</v>
      </c>
      <c r="BB437" s="369">
        <v>75.849999999999994</v>
      </c>
      <c r="BC437" s="369">
        <v>5035.6899999999996</v>
      </c>
      <c r="BD437" s="86"/>
      <c r="BE437" s="368">
        <v>45412</v>
      </c>
      <c r="BF437" s="370">
        <f t="shared" ref="BF437:BG437" si="871">(BB437-BF$1256)/BF$1256</f>
        <v>0.32813867974085092</v>
      </c>
      <c r="BG437" s="370">
        <f t="shared" si="871"/>
        <v>0.34257499126845942</v>
      </c>
      <c r="BT437" s="367">
        <v>45413</v>
      </c>
      <c r="BU437" s="365">
        <f t="shared" si="515"/>
        <v>3.1684999999999998E-2</v>
      </c>
      <c r="BV437" s="365">
        <v>3.1684999999999999</v>
      </c>
    </row>
    <row r="438" spans="2:74" ht="12" customHeight="1">
      <c r="B438" s="367">
        <v>45411</v>
      </c>
      <c r="C438" s="365">
        <v>73.84</v>
      </c>
      <c r="O438" s="368">
        <v>45411</v>
      </c>
      <c r="P438" s="369">
        <v>73.84</v>
      </c>
      <c r="Q438" s="369">
        <v>273.55</v>
      </c>
      <c r="R438" s="369">
        <v>143.19</v>
      </c>
      <c r="S438" s="369">
        <v>88.33</v>
      </c>
      <c r="T438" s="369">
        <v>64.189400000000006</v>
      </c>
      <c r="U438" s="369">
        <v>105.8</v>
      </c>
      <c r="V438" s="369">
        <v>20.07</v>
      </c>
      <c r="AF438" s="368">
        <v>45411</v>
      </c>
      <c r="AG438" s="370">
        <f t="shared" ref="AG438:AM438" si="872">(P438-AG$1256)/AG$1256</f>
        <v>0.29294344247942572</v>
      </c>
      <c r="AH438" s="370">
        <f t="shared" si="872"/>
        <v>0.32149758454106286</v>
      </c>
      <c r="AI438" s="370">
        <f t="shared" si="872"/>
        <v>0.4035483238580671</v>
      </c>
      <c r="AJ438" s="370">
        <f t="shared" si="872"/>
        <v>-9.7476243997139125E-2</v>
      </c>
      <c r="AK438" s="370">
        <f t="shared" si="872"/>
        <v>1.1887326440983115</v>
      </c>
      <c r="AL438" s="370">
        <f t="shared" si="872"/>
        <v>-0.15360000000000001</v>
      </c>
      <c r="AM438" s="370">
        <f t="shared" si="872"/>
        <v>-2.8557599225556625E-2</v>
      </c>
      <c r="BA438" s="368">
        <v>45411</v>
      </c>
      <c r="BB438" s="369">
        <v>73.84</v>
      </c>
      <c r="BC438" s="369">
        <v>5116.17</v>
      </c>
      <c r="BD438" s="86"/>
      <c r="BE438" s="368">
        <v>45411</v>
      </c>
      <c r="BF438" s="370">
        <f t="shared" ref="BF438:BG438" si="873">(BB438-BF$1256)/BF$1256</f>
        <v>0.29294344247942572</v>
      </c>
      <c r="BG438" s="370">
        <f t="shared" si="873"/>
        <v>0.36403191877934399</v>
      </c>
      <c r="BT438" s="367">
        <v>45412</v>
      </c>
      <c r="BU438" s="365">
        <f t="shared" si="515"/>
        <v>3.0587E-2</v>
      </c>
      <c r="BV438" s="365">
        <v>3.0587</v>
      </c>
    </row>
    <row r="439" spans="2:74" ht="12" customHeight="1">
      <c r="B439" s="367">
        <v>45408</v>
      </c>
      <c r="C439" s="365">
        <v>73.819999999999993</v>
      </c>
      <c r="O439" s="368">
        <v>45408</v>
      </c>
      <c r="P439" s="369">
        <v>73.819999999999993</v>
      </c>
      <c r="Q439" s="369">
        <v>273.08999999999997</v>
      </c>
      <c r="R439" s="369">
        <v>141.77000000000001</v>
      </c>
      <c r="S439" s="369">
        <v>88.25</v>
      </c>
      <c r="T439" s="369">
        <v>63.739400000000003</v>
      </c>
      <c r="U439" s="369">
        <v>104.88</v>
      </c>
      <c r="V439" s="369">
        <v>20.14</v>
      </c>
      <c r="AF439" s="368">
        <v>45408</v>
      </c>
      <c r="AG439" s="370">
        <f t="shared" ref="AG439:AM439" si="874">(P439-AG$1256)/AG$1256</f>
        <v>0.29259324111364021</v>
      </c>
      <c r="AH439" s="370">
        <f t="shared" si="874"/>
        <v>0.31927536231884046</v>
      </c>
      <c r="AI439" s="370">
        <f t="shared" si="874"/>
        <v>0.38962948441482076</v>
      </c>
      <c r="AJ439" s="370">
        <f t="shared" si="874"/>
        <v>-9.8293654848268158E-2</v>
      </c>
      <c r="AK439" s="370">
        <f t="shared" si="874"/>
        <v>1.1733885266919446</v>
      </c>
      <c r="AL439" s="370">
        <f t="shared" si="874"/>
        <v>-0.16096000000000005</v>
      </c>
      <c r="AM439" s="370">
        <f t="shared" si="874"/>
        <v>-2.5169409486931249E-2</v>
      </c>
      <c r="BA439" s="368">
        <v>45408</v>
      </c>
      <c r="BB439" s="369">
        <v>73.819999999999993</v>
      </c>
      <c r="BC439" s="369">
        <v>5099.96</v>
      </c>
      <c r="BD439" s="86"/>
      <c r="BE439" s="368">
        <v>45408</v>
      </c>
      <c r="BF439" s="370">
        <f t="shared" ref="BF439:BG439" si="875">(BB439-BF$1256)/BF$1256</f>
        <v>0.29259324111364021</v>
      </c>
      <c r="BG439" s="370">
        <f t="shared" si="875"/>
        <v>0.359710139518019</v>
      </c>
      <c r="BT439" s="367">
        <v>45411</v>
      </c>
      <c r="BU439" s="365">
        <f t="shared" si="515"/>
        <v>3.1419000000000002E-2</v>
      </c>
      <c r="BV439" s="365">
        <v>3.1419000000000001</v>
      </c>
    </row>
    <row r="440" spans="2:74" ht="12" customHeight="1">
      <c r="B440" s="367">
        <v>45407</v>
      </c>
      <c r="C440" s="365">
        <v>73.069999999999993</v>
      </c>
      <c r="O440" s="368">
        <v>45407</v>
      </c>
      <c r="P440" s="369">
        <v>73.069999999999993</v>
      </c>
      <c r="Q440" s="369">
        <v>275.60000000000002</v>
      </c>
      <c r="R440" s="369">
        <v>141.56</v>
      </c>
      <c r="S440" s="369">
        <v>87.84</v>
      </c>
      <c r="T440" s="369">
        <v>62.239400000000003</v>
      </c>
      <c r="U440" s="369">
        <v>101.38</v>
      </c>
      <c r="V440" s="369">
        <v>19.82</v>
      </c>
      <c r="AF440" s="368">
        <v>45407</v>
      </c>
      <c r="AG440" s="370">
        <f t="shared" ref="AG440:AM440" si="876">(P440-AG$1256)/AG$1256</f>
        <v>0.27946068989669048</v>
      </c>
      <c r="AH440" s="370">
        <f t="shared" si="876"/>
        <v>0.33140096618357501</v>
      </c>
      <c r="AI440" s="370">
        <f t="shared" si="876"/>
        <v>0.3875710644971575</v>
      </c>
      <c r="AJ440" s="370">
        <f t="shared" si="876"/>
        <v>-0.1024828854603045</v>
      </c>
      <c r="AK440" s="370">
        <f t="shared" si="876"/>
        <v>1.1222414686707221</v>
      </c>
      <c r="AL440" s="370">
        <f t="shared" si="876"/>
        <v>-0.18896000000000004</v>
      </c>
      <c r="AM440" s="370">
        <f t="shared" si="876"/>
        <v>-4.0658276863504351E-2</v>
      </c>
      <c r="BA440" s="368">
        <v>45407</v>
      </c>
      <c r="BB440" s="369">
        <v>73.069999999999993</v>
      </c>
      <c r="BC440" s="369">
        <v>5048.42</v>
      </c>
      <c r="BD440" s="86"/>
      <c r="BE440" s="368">
        <v>45407</v>
      </c>
      <c r="BF440" s="370">
        <f t="shared" ref="BF440:BG440" si="877">(BB440-BF$1256)/BF$1256</f>
        <v>0.27946068989669048</v>
      </c>
      <c r="BG440" s="370">
        <f t="shared" si="877"/>
        <v>0.3459689610399998</v>
      </c>
      <c r="BT440" s="367">
        <v>45408</v>
      </c>
      <c r="BU440" s="365">
        <f t="shared" si="515"/>
        <v>3.1427999999999998E-2</v>
      </c>
      <c r="BV440" s="365">
        <v>3.1427999999999998</v>
      </c>
    </row>
    <row r="441" spans="2:74" ht="12" customHeight="1">
      <c r="B441" s="367">
        <v>45406</v>
      </c>
      <c r="C441" s="365">
        <v>73.62</v>
      </c>
      <c r="O441" s="368">
        <v>45406</v>
      </c>
      <c r="P441" s="369">
        <v>73.62</v>
      </c>
      <c r="Q441" s="369">
        <v>276.75</v>
      </c>
      <c r="R441" s="369">
        <v>141.81</v>
      </c>
      <c r="S441" s="369">
        <v>88.75</v>
      </c>
      <c r="T441" s="369">
        <v>58.535200000000003</v>
      </c>
      <c r="U441" s="369">
        <v>99.54</v>
      </c>
      <c r="V441" s="369">
        <v>19.82</v>
      </c>
      <c r="AF441" s="368">
        <v>45406</v>
      </c>
      <c r="AG441" s="370">
        <f t="shared" ref="AG441:AM441" si="878">(P441-AG$1256)/AG$1256</f>
        <v>0.28909122745578719</v>
      </c>
      <c r="AH441" s="370">
        <f t="shared" si="878"/>
        <v>0.33695652173913043</v>
      </c>
      <c r="AI441" s="370">
        <f t="shared" si="878"/>
        <v>0.39002156439913749</v>
      </c>
      <c r="AJ441" s="370">
        <f t="shared" si="878"/>
        <v>-9.3184837028711595E-2</v>
      </c>
      <c r="AK441" s="370">
        <f t="shared" si="878"/>
        <v>0.99593551378924683</v>
      </c>
      <c r="AL441" s="370">
        <f t="shared" si="878"/>
        <v>-0.20367999999999994</v>
      </c>
      <c r="AM441" s="370">
        <f t="shared" si="878"/>
        <v>-4.0658276863504351E-2</v>
      </c>
      <c r="BA441" s="368">
        <v>45406</v>
      </c>
      <c r="BB441" s="369">
        <v>73.62</v>
      </c>
      <c r="BC441" s="369">
        <v>5071.63</v>
      </c>
      <c r="BD441" s="86"/>
      <c r="BE441" s="368">
        <v>45406</v>
      </c>
      <c r="BF441" s="370">
        <f t="shared" ref="BF441:BG441" si="879">(BB441-BF$1256)/BF$1256</f>
        <v>0.28909122745578719</v>
      </c>
      <c r="BG441" s="370">
        <f t="shared" si="879"/>
        <v>0.35215702375778846</v>
      </c>
      <c r="BT441" s="367">
        <v>45407</v>
      </c>
      <c r="BU441" s="365">
        <f t="shared" si="515"/>
        <v>3.175E-2</v>
      </c>
      <c r="BV441" s="365">
        <v>3.1749999999999998</v>
      </c>
    </row>
    <row r="442" spans="2:74" ht="12" customHeight="1">
      <c r="B442" s="367">
        <v>45405</v>
      </c>
      <c r="C442" s="365">
        <v>74.349999999999994</v>
      </c>
      <c r="O442" s="368">
        <v>45405</v>
      </c>
      <c r="P442" s="369">
        <v>74.349999999999994</v>
      </c>
      <c r="Q442" s="369">
        <v>276.88</v>
      </c>
      <c r="R442" s="369">
        <v>140.1</v>
      </c>
      <c r="S442" s="369">
        <v>87.87</v>
      </c>
      <c r="T442" s="369">
        <v>58.3</v>
      </c>
      <c r="U442" s="369">
        <v>99.99</v>
      </c>
      <c r="V442" s="369">
        <v>19.96</v>
      </c>
      <c r="AF442" s="368">
        <v>45405</v>
      </c>
      <c r="AG442" s="370">
        <f t="shared" ref="AG442:AM442" si="880">(P442-AG$1256)/AG$1256</f>
        <v>0.30187357730695141</v>
      </c>
      <c r="AH442" s="370">
        <f t="shared" si="880"/>
        <v>0.33758454106280189</v>
      </c>
      <c r="AI442" s="370">
        <f t="shared" si="880"/>
        <v>0.37326014506959421</v>
      </c>
      <c r="AJ442" s="370">
        <f t="shared" si="880"/>
        <v>-0.10217635639113108</v>
      </c>
      <c r="AK442" s="370">
        <f t="shared" si="880"/>
        <v>0.98791565509151891</v>
      </c>
      <c r="AL442" s="370">
        <f t="shared" si="880"/>
        <v>-0.20008000000000004</v>
      </c>
      <c r="AM442" s="370">
        <f t="shared" si="880"/>
        <v>-3.3881897386253593E-2</v>
      </c>
      <c r="BA442" s="368">
        <v>45405</v>
      </c>
      <c r="BB442" s="369">
        <v>74.349999999999994</v>
      </c>
      <c r="BC442" s="369">
        <v>5070.55</v>
      </c>
      <c r="BD442" s="86"/>
      <c r="BE442" s="368">
        <v>45405</v>
      </c>
      <c r="BF442" s="370">
        <f t="shared" ref="BF442:BG442" si="881">(BB442-BF$1256)/BF$1256</f>
        <v>0.30187357730695141</v>
      </c>
      <c r="BG442" s="370">
        <f t="shared" si="881"/>
        <v>0.35186908288164837</v>
      </c>
      <c r="BT442" s="367">
        <v>45406</v>
      </c>
      <c r="BU442" s="365">
        <f t="shared" si="515"/>
        <v>3.1512999999999999E-2</v>
      </c>
      <c r="BV442" s="365">
        <v>3.1513</v>
      </c>
    </row>
    <row r="443" spans="2:74" ht="12" customHeight="1">
      <c r="B443" s="367">
        <v>45404</v>
      </c>
      <c r="C443" s="365">
        <v>73.3</v>
      </c>
      <c r="O443" s="368">
        <v>45404</v>
      </c>
      <c r="P443" s="369">
        <v>73.3</v>
      </c>
      <c r="Q443" s="369">
        <v>275.58</v>
      </c>
      <c r="R443" s="369">
        <v>139.06</v>
      </c>
      <c r="S443" s="369">
        <v>88.18</v>
      </c>
      <c r="T443" s="369">
        <v>57.685000000000002</v>
      </c>
      <c r="U443" s="369">
        <v>95.4</v>
      </c>
      <c r="V443" s="369">
        <v>19.71</v>
      </c>
      <c r="AF443" s="368">
        <v>45404</v>
      </c>
      <c r="AG443" s="370">
        <f t="shared" ref="AG443:AM443" si="882">(P443-AG$1256)/AG$1256</f>
        <v>0.28348800560322179</v>
      </c>
      <c r="AH443" s="370">
        <f t="shared" si="882"/>
        <v>0.33130434782608686</v>
      </c>
      <c r="AI443" s="370">
        <f t="shared" si="882"/>
        <v>0.36306606547735748</v>
      </c>
      <c r="AJ443" s="370">
        <f t="shared" si="882"/>
        <v>-9.9008889343006001E-2</v>
      </c>
      <c r="AK443" s="370">
        <f t="shared" si="882"/>
        <v>0.96694536130281783</v>
      </c>
      <c r="AL443" s="370">
        <f t="shared" si="882"/>
        <v>-0.23679999999999995</v>
      </c>
      <c r="AM443" s="370">
        <f t="shared" si="882"/>
        <v>-4.5982575024201319E-2</v>
      </c>
      <c r="BA443" s="368">
        <v>45404</v>
      </c>
      <c r="BB443" s="369">
        <v>73.3</v>
      </c>
      <c r="BC443" s="369">
        <v>5010.6000000000004</v>
      </c>
      <c r="BD443" s="86"/>
      <c r="BE443" s="368">
        <v>45404</v>
      </c>
      <c r="BF443" s="370">
        <f t="shared" ref="BF443:BG443" si="883">(BB443-BF$1256)/BF$1256</f>
        <v>0.28348800560322179</v>
      </c>
      <c r="BG443" s="370">
        <f t="shared" si="883"/>
        <v>0.33588569813664937</v>
      </c>
      <c r="BT443" s="367">
        <v>45405</v>
      </c>
      <c r="BU443" s="365">
        <f t="shared" si="515"/>
        <v>3.1203999999999999E-2</v>
      </c>
      <c r="BV443" s="365">
        <v>3.1204000000000001</v>
      </c>
    </row>
    <row r="444" spans="2:74" ht="12" customHeight="1">
      <c r="B444" s="367">
        <v>45401</v>
      </c>
      <c r="C444" s="365">
        <v>71.42</v>
      </c>
      <c r="O444" s="368">
        <v>45401</v>
      </c>
      <c r="P444" s="369">
        <v>71.42</v>
      </c>
      <c r="Q444" s="369">
        <v>271.99</v>
      </c>
      <c r="R444" s="369">
        <v>138.5</v>
      </c>
      <c r="S444" s="369">
        <v>87.61</v>
      </c>
      <c r="T444" s="369">
        <v>57.382199999999997</v>
      </c>
      <c r="U444" s="369">
        <v>94.4</v>
      </c>
      <c r="V444" s="369">
        <v>19.25</v>
      </c>
      <c r="AF444" s="368">
        <v>45401</v>
      </c>
      <c r="AG444" s="370">
        <f t="shared" ref="AG444:AM444" si="884">(P444-AG$1256)/AG$1256</f>
        <v>0.25056907721940119</v>
      </c>
      <c r="AH444" s="370">
        <f t="shared" si="884"/>
        <v>0.31396135265700487</v>
      </c>
      <c r="AI444" s="370">
        <f t="shared" si="884"/>
        <v>0.35757694569692222</v>
      </c>
      <c r="AJ444" s="370">
        <f t="shared" si="884"/>
        <v>-0.10483294165730055</v>
      </c>
      <c r="AK444" s="370">
        <f t="shared" si="884"/>
        <v>0.95662047519026694</v>
      </c>
      <c r="AL444" s="370">
        <f t="shared" si="884"/>
        <v>-0.24479999999999996</v>
      </c>
      <c r="AM444" s="370">
        <f t="shared" si="884"/>
        <v>-6.8247821878025181E-2</v>
      </c>
      <c r="BA444" s="368">
        <v>45401</v>
      </c>
      <c r="BB444" s="369">
        <v>71.42</v>
      </c>
      <c r="BC444" s="369">
        <v>4967.2299999999996</v>
      </c>
      <c r="BD444" s="86"/>
      <c r="BE444" s="368">
        <v>45401</v>
      </c>
      <c r="BF444" s="370">
        <f t="shared" ref="BF444:BG444" si="885">(BB444-BF$1256)/BF$1256</f>
        <v>0.25056907721940119</v>
      </c>
      <c r="BG444" s="370">
        <f t="shared" si="885"/>
        <v>0.32432273906424536</v>
      </c>
      <c r="BT444" s="367">
        <v>45404</v>
      </c>
      <c r="BU444" s="365">
        <f t="shared" si="515"/>
        <v>3.1650999999999999E-2</v>
      </c>
      <c r="BV444" s="365">
        <v>3.1650999999999998</v>
      </c>
    </row>
    <row r="445" spans="2:74" ht="12" customHeight="1">
      <c r="B445" s="367">
        <v>45400</v>
      </c>
      <c r="C445" s="365">
        <v>71.36</v>
      </c>
      <c r="O445" s="368">
        <v>45400</v>
      </c>
      <c r="P445" s="369">
        <v>71.36</v>
      </c>
      <c r="Q445" s="369">
        <v>270.98</v>
      </c>
      <c r="R445" s="369">
        <v>137.87</v>
      </c>
      <c r="S445" s="369">
        <v>87.15</v>
      </c>
      <c r="T445" s="369">
        <v>58.159399999999998</v>
      </c>
      <c r="U445" s="369">
        <v>95.23</v>
      </c>
      <c r="V445" s="369">
        <v>19</v>
      </c>
      <c r="AF445" s="368">
        <v>45400</v>
      </c>
      <c r="AG445" s="370">
        <f t="shared" ref="AG445:AM445" si="886">(P445-AG$1256)/AG$1256</f>
        <v>0.24951847312204517</v>
      </c>
      <c r="AH445" s="370">
        <f t="shared" si="886"/>
        <v>0.30908212560386483</v>
      </c>
      <c r="AI445" s="370">
        <f t="shared" si="886"/>
        <v>0.35140168594393267</v>
      </c>
      <c r="AJ445" s="370">
        <f t="shared" si="886"/>
        <v>-0.10953305405129252</v>
      </c>
      <c r="AK445" s="370">
        <f t="shared" si="886"/>
        <v>0.98312147085299639</v>
      </c>
      <c r="AL445" s="370">
        <f t="shared" si="886"/>
        <v>-0.23815999999999996</v>
      </c>
      <c r="AM445" s="370">
        <f t="shared" si="886"/>
        <v>-8.0348499515972907E-2</v>
      </c>
      <c r="BA445" s="368">
        <v>45400</v>
      </c>
      <c r="BB445" s="369">
        <v>71.36</v>
      </c>
      <c r="BC445" s="369">
        <v>5011.12</v>
      </c>
      <c r="BD445" s="86"/>
      <c r="BE445" s="368">
        <v>45400</v>
      </c>
      <c r="BF445" s="370">
        <f t="shared" ref="BF445:BG445" si="887">(BB445-BF$1256)/BF$1256</f>
        <v>0.24951847312204517</v>
      </c>
      <c r="BG445" s="370">
        <f t="shared" si="887"/>
        <v>0.33602433633627227</v>
      </c>
      <c r="BT445" s="367">
        <v>45401</v>
      </c>
      <c r="BU445" s="365">
        <f t="shared" si="515"/>
        <v>3.2483999999999999E-2</v>
      </c>
      <c r="BV445" s="365">
        <v>3.2484000000000002</v>
      </c>
    </row>
    <row r="446" spans="2:74" ht="12" customHeight="1">
      <c r="B446" s="367">
        <v>45399</v>
      </c>
      <c r="C446" s="365">
        <v>70.73</v>
      </c>
      <c r="O446" s="368">
        <v>45399</v>
      </c>
      <c r="P446" s="369">
        <v>70.73</v>
      </c>
      <c r="Q446" s="369">
        <v>269.95</v>
      </c>
      <c r="R446" s="369">
        <v>137.83000000000001</v>
      </c>
      <c r="S446" s="369">
        <v>86.21</v>
      </c>
      <c r="T446" s="369">
        <v>58.059199999999997</v>
      </c>
      <c r="U446" s="369">
        <v>94.91</v>
      </c>
      <c r="V446" s="369">
        <v>19.02</v>
      </c>
      <c r="AF446" s="368">
        <v>45399</v>
      </c>
      <c r="AG446" s="370">
        <f t="shared" ref="AG446:AM446" si="888">(P446-AG$1256)/AG$1256</f>
        <v>0.23848713009980746</v>
      </c>
      <c r="AH446" s="370">
        <f t="shared" si="888"/>
        <v>0.30410628019323666</v>
      </c>
      <c r="AI446" s="370">
        <f t="shared" si="888"/>
        <v>0.35100960595961594</v>
      </c>
      <c r="AJ446" s="370">
        <f t="shared" si="888"/>
        <v>-0.11913763155205896</v>
      </c>
      <c r="AK446" s="370">
        <f t="shared" si="888"/>
        <v>0.97970484737717867</v>
      </c>
      <c r="AL446" s="370">
        <f t="shared" si="888"/>
        <v>-0.24072000000000002</v>
      </c>
      <c r="AM446" s="370">
        <f t="shared" si="888"/>
        <v>-7.9380445304937097E-2</v>
      </c>
      <c r="BA446" s="368">
        <v>45399</v>
      </c>
      <c r="BB446" s="369">
        <v>70.73</v>
      </c>
      <c r="BC446" s="369">
        <v>5022.21</v>
      </c>
      <c r="BD446" s="86"/>
      <c r="BE446" s="368">
        <v>45399</v>
      </c>
      <c r="BF446" s="370">
        <f t="shared" ref="BF446:BG446" si="889">(BB446-BF$1256)/BF$1256</f>
        <v>0.23848713009980746</v>
      </c>
      <c r="BG446" s="370">
        <f t="shared" si="889"/>
        <v>0.33898106255515537</v>
      </c>
      <c r="BT446" s="367">
        <v>45400</v>
      </c>
      <c r="BU446" s="365">
        <f t="shared" si="515"/>
        <v>3.2510999999999998E-2</v>
      </c>
      <c r="BV446" s="365">
        <v>3.2511000000000001</v>
      </c>
    </row>
    <row r="447" spans="2:74" ht="12" customHeight="1">
      <c r="B447" s="367">
        <v>45398</v>
      </c>
      <c r="C447" s="365">
        <v>70.819999999999993</v>
      </c>
      <c r="O447" s="368">
        <v>45398</v>
      </c>
      <c r="P447" s="369">
        <v>70.819999999999993</v>
      </c>
      <c r="Q447" s="369">
        <v>265.43</v>
      </c>
      <c r="R447" s="369">
        <v>138</v>
      </c>
      <c r="S447" s="369">
        <v>85.42</v>
      </c>
      <c r="T447" s="369">
        <v>58.846600000000002</v>
      </c>
      <c r="U447" s="369">
        <v>96.53</v>
      </c>
      <c r="V447" s="369">
        <v>18.82</v>
      </c>
      <c r="AF447" s="368">
        <v>45398</v>
      </c>
      <c r="AG447" s="370">
        <f t="shared" ref="AG447:AM447" si="890">(P447-AG$1256)/AG$1256</f>
        <v>0.24006303624584124</v>
      </c>
      <c r="AH447" s="370">
        <f t="shared" si="890"/>
        <v>0.2822705314009662</v>
      </c>
      <c r="AI447" s="370">
        <f t="shared" si="890"/>
        <v>0.35267594589296219</v>
      </c>
      <c r="AJ447" s="370">
        <f t="shared" si="890"/>
        <v>-0.12720956370695824</v>
      </c>
      <c r="AK447" s="370">
        <f t="shared" si="890"/>
        <v>1.0065536430344526</v>
      </c>
      <c r="AL447" s="370">
        <f t="shared" si="890"/>
        <v>-0.22775999999999999</v>
      </c>
      <c r="AM447" s="370">
        <f t="shared" si="890"/>
        <v>-8.9060987415295251E-2</v>
      </c>
      <c r="BA447" s="368">
        <v>45398</v>
      </c>
      <c r="BB447" s="369">
        <v>70.819999999999993</v>
      </c>
      <c r="BC447" s="369">
        <v>5051.41</v>
      </c>
      <c r="BD447" s="86"/>
      <c r="BE447" s="368">
        <v>45398</v>
      </c>
      <c r="BF447" s="370">
        <f t="shared" ref="BF447:BG447" si="891">(BB447-BF$1256)/BF$1256</f>
        <v>0.24006303624584124</v>
      </c>
      <c r="BG447" s="370">
        <f t="shared" si="891"/>
        <v>0.34676613068783207</v>
      </c>
      <c r="BT447" s="367">
        <v>45399</v>
      </c>
      <c r="BU447" s="365">
        <f t="shared" si="515"/>
        <v>3.2800999999999997E-2</v>
      </c>
      <c r="BV447" s="365">
        <v>3.2801</v>
      </c>
    </row>
    <row r="448" spans="2:74" ht="12" customHeight="1">
      <c r="B448" s="367">
        <v>45397</v>
      </c>
      <c r="C448" s="365">
        <v>70.53</v>
      </c>
      <c r="O448" s="368">
        <v>45397</v>
      </c>
      <c r="P448" s="369">
        <v>70.53</v>
      </c>
      <c r="Q448" s="369">
        <v>266.23</v>
      </c>
      <c r="R448" s="369">
        <v>137.66999999999999</v>
      </c>
      <c r="S448" s="369">
        <v>85.17</v>
      </c>
      <c r="T448" s="369">
        <v>58.732599999999998</v>
      </c>
      <c r="U448" s="369">
        <v>97.07</v>
      </c>
      <c r="V448" s="369">
        <v>18.760000000000002</v>
      </c>
      <c r="AF448" s="368">
        <v>45397</v>
      </c>
      <c r="AG448" s="370">
        <f t="shared" ref="AG448:AM448" si="892">(P448-AG$1256)/AG$1256</f>
        <v>0.23498511644195416</v>
      </c>
      <c r="AH448" s="370">
        <f t="shared" si="892"/>
        <v>0.2861352657004832</v>
      </c>
      <c r="AI448" s="370">
        <f t="shared" si="892"/>
        <v>0.34944128602234847</v>
      </c>
      <c r="AJ448" s="370">
        <f t="shared" si="892"/>
        <v>-0.1297639726167365</v>
      </c>
      <c r="AK448" s="370">
        <f t="shared" si="892"/>
        <v>1.0026664666248395</v>
      </c>
      <c r="AL448" s="370">
        <f t="shared" si="892"/>
        <v>-0.22344000000000006</v>
      </c>
      <c r="AM448" s="370">
        <f t="shared" si="892"/>
        <v>-9.1965150048402639E-2</v>
      </c>
      <c r="BA448" s="368">
        <v>45397</v>
      </c>
      <c r="BB448" s="369">
        <v>70.53</v>
      </c>
      <c r="BC448" s="369">
        <v>5061.82</v>
      </c>
      <c r="BD448" s="86"/>
      <c r="BE448" s="368">
        <v>45397</v>
      </c>
      <c r="BF448" s="370">
        <f t="shared" ref="BF448:BG448" si="893">(BB448-BF$1256)/BF$1256</f>
        <v>0.23498511644195416</v>
      </c>
      <c r="BG448" s="370">
        <f t="shared" si="893"/>
        <v>0.34954156079951576</v>
      </c>
      <c r="BT448" s="367">
        <v>45398</v>
      </c>
      <c r="BU448" s="365">
        <f t="shared" si="515"/>
        <v>3.2759000000000003E-2</v>
      </c>
      <c r="BV448" s="365">
        <v>3.2759</v>
      </c>
    </row>
    <row r="449" spans="2:74" ht="12" customHeight="1">
      <c r="B449" s="367">
        <v>45394</v>
      </c>
      <c r="C449" s="365">
        <v>71.27</v>
      </c>
      <c r="O449" s="368">
        <v>45394</v>
      </c>
      <c r="P449" s="369">
        <v>71.27</v>
      </c>
      <c r="Q449" s="369">
        <v>267.39</v>
      </c>
      <c r="R449" s="369">
        <v>137.80000000000001</v>
      </c>
      <c r="S449" s="369">
        <v>84.92</v>
      </c>
      <c r="T449" s="369">
        <v>59.152000000000001</v>
      </c>
      <c r="U449" s="369">
        <v>97.21</v>
      </c>
      <c r="V449" s="369">
        <v>18.600000000000001</v>
      </c>
      <c r="AF449" s="368">
        <v>45394</v>
      </c>
      <c r="AG449" s="370">
        <f t="shared" ref="AG449:AM449" si="894">(P449-AG$1256)/AG$1256</f>
        <v>0.24794256697601114</v>
      </c>
      <c r="AH449" s="370">
        <f t="shared" si="894"/>
        <v>0.29173913043478256</v>
      </c>
      <c r="AI449" s="370">
        <f t="shared" si="894"/>
        <v>0.35071554597137833</v>
      </c>
      <c r="AJ449" s="370">
        <f t="shared" si="894"/>
        <v>-0.13231838152651479</v>
      </c>
      <c r="AK449" s="370">
        <f t="shared" si="894"/>
        <v>1.0169671840475736</v>
      </c>
      <c r="AL449" s="370">
        <f t="shared" si="894"/>
        <v>-0.22232000000000005</v>
      </c>
      <c r="AM449" s="370">
        <f t="shared" si="894"/>
        <v>-9.9709583736689186E-2</v>
      </c>
      <c r="BA449" s="368">
        <v>45394</v>
      </c>
      <c r="BB449" s="369">
        <v>71.27</v>
      </c>
      <c r="BC449" s="369">
        <v>5123.41</v>
      </c>
      <c r="BD449" s="86"/>
      <c r="BE449" s="368">
        <v>45394</v>
      </c>
      <c r="BF449" s="370">
        <f t="shared" ref="BF449:BG449" si="895">(BB449-BF$1256)/BF$1256</f>
        <v>0.24794256697601114</v>
      </c>
      <c r="BG449" s="370">
        <f t="shared" si="895"/>
        <v>0.36596218909717204</v>
      </c>
      <c r="BT449" s="367">
        <v>45397</v>
      </c>
      <c r="BU449" s="365">
        <f t="shared" si="515"/>
        <v>3.2894E-2</v>
      </c>
      <c r="BV449" s="365">
        <v>3.2894000000000001</v>
      </c>
    </row>
    <row r="450" spans="2:74" ht="12" customHeight="1">
      <c r="B450" s="367">
        <v>45393</v>
      </c>
      <c r="C450" s="365">
        <v>72.209999999999994</v>
      </c>
      <c r="O450" s="368">
        <v>45393</v>
      </c>
      <c r="P450" s="369">
        <v>72.209999999999994</v>
      </c>
      <c r="Q450" s="369">
        <v>268.62</v>
      </c>
      <c r="R450" s="369">
        <v>138.33000000000001</v>
      </c>
      <c r="S450" s="369">
        <v>85.9</v>
      </c>
      <c r="T450" s="369">
        <v>59.813800000000001</v>
      </c>
      <c r="U450" s="369">
        <v>99.44</v>
      </c>
      <c r="V450" s="369">
        <v>18.7</v>
      </c>
      <c r="AF450" s="368">
        <v>45393</v>
      </c>
      <c r="AG450" s="370">
        <f t="shared" ref="AG450:AM450" si="896">(P450-AG$1256)/AG$1256</f>
        <v>0.26440203116792144</v>
      </c>
      <c r="AH450" s="370">
        <f t="shared" si="896"/>
        <v>0.29768115942028989</v>
      </c>
      <c r="AI450" s="370">
        <f t="shared" si="896"/>
        <v>0.35591060576357597</v>
      </c>
      <c r="AJ450" s="370">
        <f t="shared" si="896"/>
        <v>-0.1223050986001839</v>
      </c>
      <c r="AK450" s="370">
        <f t="shared" si="896"/>
        <v>1.0395332660465368</v>
      </c>
      <c r="AL450" s="370">
        <f t="shared" si="896"/>
        <v>-0.20448000000000002</v>
      </c>
      <c r="AM450" s="370">
        <f t="shared" si="896"/>
        <v>-9.4869312681510207E-2</v>
      </c>
      <c r="BA450" s="368">
        <v>45393</v>
      </c>
      <c r="BB450" s="369">
        <v>72.209999999999994</v>
      </c>
      <c r="BC450" s="369">
        <v>5199.0600000000004</v>
      </c>
      <c r="BD450" s="86"/>
      <c r="BE450" s="368">
        <v>45393</v>
      </c>
      <c r="BF450" s="370">
        <f t="shared" ref="BF450:BG450" si="897">(BB450-BF$1256)/BF$1256</f>
        <v>0.26440203116792144</v>
      </c>
      <c r="BG450" s="370">
        <f t="shared" si="897"/>
        <v>0.38613138102309669</v>
      </c>
      <c r="BT450" s="367">
        <v>45394</v>
      </c>
      <c r="BU450" s="365">
        <f t="shared" si="515"/>
        <v>3.2551999999999998E-2</v>
      </c>
      <c r="BV450" s="365">
        <v>3.2551999999999999</v>
      </c>
    </row>
    <row r="451" spans="2:74" ht="12" customHeight="1">
      <c r="B451" s="367">
        <v>45392</v>
      </c>
      <c r="C451" s="365">
        <v>72.48</v>
      </c>
      <c r="O451" s="368">
        <v>45392</v>
      </c>
      <c r="P451" s="369">
        <v>72.48</v>
      </c>
      <c r="Q451" s="369">
        <v>268.67</v>
      </c>
      <c r="R451" s="369">
        <v>137.94999999999999</v>
      </c>
      <c r="S451" s="369">
        <v>85.95</v>
      </c>
      <c r="T451" s="369">
        <v>59.313800000000001</v>
      </c>
      <c r="U451" s="369">
        <v>98.68</v>
      </c>
      <c r="V451" s="369">
        <v>18.850000000000001</v>
      </c>
      <c r="AF451" s="368">
        <v>45392</v>
      </c>
      <c r="AG451" s="370">
        <f t="shared" ref="AG451:AM451" si="898">(P451-AG$1256)/AG$1256</f>
        <v>0.26912974960602354</v>
      </c>
      <c r="AH451" s="370">
        <f t="shared" si="898"/>
        <v>0.29792270531400972</v>
      </c>
      <c r="AI451" s="370">
        <f t="shared" si="898"/>
        <v>0.35218584591256613</v>
      </c>
      <c r="AJ451" s="370">
        <f t="shared" si="898"/>
        <v>-0.12179421681822827</v>
      </c>
      <c r="AK451" s="370">
        <f t="shared" si="898"/>
        <v>1.0224842467061295</v>
      </c>
      <c r="AL451" s="370">
        <f t="shared" si="898"/>
        <v>-0.21055999999999994</v>
      </c>
      <c r="AM451" s="370">
        <f t="shared" si="898"/>
        <v>-8.7608906098741474E-2</v>
      </c>
      <c r="BA451" s="368">
        <v>45392</v>
      </c>
      <c r="BB451" s="369">
        <v>72.48</v>
      </c>
      <c r="BC451" s="369">
        <v>5160.6400000000003</v>
      </c>
      <c r="BD451" s="86"/>
      <c r="BE451" s="368">
        <v>45392</v>
      </c>
      <c r="BF451" s="370">
        <f t="shared" ref="BF451:BG451" si="899">(BB451-BF$1256)/BF$1256</f>
        <v>0.26912974960602354</v>
      </c>
      <c r="BG451" s="370">
        <f t="shared" si="899"/>
        <v>0.37588815096633499</v>
      </c>
      <c r="BT451" s="367">
        <v>45393</v>
      </c>
      <c r="BU451" s="365">
        <f t="shared" si="515"/>
        <v>3.2128999999999998E-2</v>
      </c>
      <c r="BV451" s="365">
        <v>3.2128999999999999</v>
      </c>
    </row>
    <row r="452" spans="2:74" ht="12" customHeight="1">
      <c r="B452" s="367">
        <v>45391</v>
      </c>
      <c r="C452" s="365">
        <v>74.239999999999995</v>
      </c>
      <c r="O452" s="368">
        <v>45391</v>
      </c>
      <c r="P452" s="369">
        <v>74.239999999999995</v>
      </c>
      <c r="Q452" s="369">
        <v>269.44</v>
      </c>
      <c r="R452" s="369">
        <v>137.02000000000001</v>
      </c>
      <c r="S452" s="369">
        <v>87.13</v>
      </c>
      <c r="T452" s="369">
        <v>58.539200000000001</v>
      </c>
      <c r="U452" s="369">
        <v>98.51</v>
      </c>
      <c r="V452" s="369">
        <v>18.600000000000001</v>
      </c>
      <c r="AF452" s="368">
        <v>45391</v>
      </c>
      <c r="AG452" s="370">
        <f t="shared" ref="AG452:AM452" si="900">(P452-AG$1256)/AG$1256</f>
        <v>0.29994746979513215</v>
      </c>
      <c r="AH452" s="370">
        <f t="shared" si="900"/>
        <v>0.3016425120772947</v>
      </c>
      <c r="AI452" s="370">
        <f t="shared" si="900"/>
        <v>0.3430699862772007</v>
      </c>
      <c r="AJ452" s="370">
        <f t="shared" si="900"/>
        <v>-0.10973740676407488</v>
      </c>
      <c r="AK452" s="370">
        <f t="shared" si="900"/>
        <v>0.9960719059439701</v>
      </c>
      <c r="AL452" s="370">
        <f t="shared" si="900"/>
        <v>-0.21191999999999997</v>
      </c>
      <c r="AM452" s="370">
        <f t="shared" si="900"/>
        <v>-9.9709583736689186E-2</v>
      </c>
      <c r="BA452" s="368">
        <v>45391</v>
      </c>
      <c r="BB452" s="369">
        <v>74.239999999999995</v>
      </c>
      <c r="BC452" s="369">
        <v>5209.91</v>
      </c>
      <c r="BD452" s="86"/>
      <c r="BE452" s="368">
        <v>45391</v>
      </c>
      <c r="BF452" s="370">
        <f t="shared" ref="BF452:BG452" si="901">(BB452-BF$1256)/BF$1256</f>
        <v>0.29994746979513215</v>
      </c>
      <c r="BG452" s="370">
        <f t="shared" si="901"/>
        <v>0.38902412038061512</v>
      </c>
      <c r="BT452" s="367">
        <v>45392</v>
      </c>
      <c r="BU452" s="365">
        <f t="shared" si="515"/>
        <v>3.2008999999999996E-2</v>
      </c>
      <c r="BV452" s="365">
        <v>3.2008999999999999</v>
      </c>
    </row>
    <row r="453" spans="2:74" ht="12" customHeight="1">
      <c r="B453" s="367">
        <v>45390</v>
      </c>
      <c r="C453" s="365">
        <v>74.37</v>
      </c>
      <c r="O453" s="368">
        <v>45390</v>
      </c>
      <c r="P453" s="369">
        <v>74.37</v>
      </c>
      <c r="Q453" s="369">
        <v>267.56</v>
      </c>
      <c r="R453" s="369">
        <v>135.22</v>
      </c>
      <c r="S453" s="369">
        <v>87.19</v>
      </c>
      <c r="T453" s="369">
        <v>58.630600000000001</v>
      </c>
      <c r="U453" s="369">
        <v>102.49</v>
      </c>
      <c r="V453" s="369">
        <v>18.57</v>
      </c>
      <c r="AF453" s="368">
        <v>45390</v>
      </c>
      <c r="AG453" s="370">
        <f t="shared" ref="AG453:AM453" si="902">(P453-AG$1256)/AG$1256</f>
        <v>0.30222377867273692</v>
      </c>
      <c r="AH453" s="370">
        <f t="shared" si="902"/>
        <v>0.29256038647342997</v>
      </c>
      <c r="AI453" s="370">
        <f t="shared" si="902"/>
        <v>0.32542638698294457</v>
      </c>
      <c r="AJ453" s="370">
        <f t="shared" si="902"/>
        <v>-0.10912434862572808</v>
      </c>
      <c r="AK453" s="370">
        <f t="shared" si="902"/>
        <v>0.99918846667939654</v>
      </c>
      <c r="AL453" s="370">
        <f t="shared" si="902"/>
        <v>-0.18008000000000005</v>
      </c>
      <c r="AM453" s="370">
        <f t="shared" si="902"/>
        <v>-0.10116166505324298</v>
      </c>
      <c r="BA453" s="368">
        <v>45390</v>
      </c>
      <c r="BB453" s="369">
        <v>74.37</v>
      </c>
      <c r="BC453" s="369">
        <v>5202.3900000000003</v>
      </c>
      <c r="BD453" s="86"/>
      <c r="BE453" s="368">
        <v>45390</v>
      </c>
      <c r="BF453" s="370">
        <f t="shared" ref="BF453:BG453" si="903">(BB453-BF$1256)/BF$1256</f>
        <v>0.30222377867273692</v>
      </c>
      <c r="BG453" s="370">
        <f t="shared" si="903"/>
        <v>0.38701919872452867</v>
      </c>
      <c r="BT453" s="367">
        <v>45391</v>
      </c>
      <c r="BU453" s="365">
        <f t="shared" si="515"/>
        <v>3.125E-2</v>
      </c>
      <c r="BV453" s="365">
        <v>3.125</v>
      </c>
    </row>
    <row r="454" spans="2:74" ht="12" customHeight="1">
      <c r="B454" s="367">
        <v>45387</v>
      </c>
      <c r="C454" s="365">
        <v>74.55</v>
      </c>
      <c r="O454" s="368">
        <v>45387</v>
      </c>
      <c r="P454" s="369">
        <v>74.55</v>
      </c>
      <c r="Q454" s="369">
        <v>266.69</v>
      </c>
      <c r="R454" s="369">
        <v>136.1</v>
      </c>
      <c r="S454" s="369">
        <v>86.85</v>
      </c>
      <c r="T454" s="369">
        <v>58.108400000000003</v>
      </c>
      <c r="U454" s="369">
        <v>101.24</v>
      </c>
      <c r="V454" s="369">
        <v>18.440000000000001</v>
      </c>
      <c r="AF454" s="368">
        <v>45387</v>
      </c>
      <c r="AG454" s="370">
        <f t="shared" ref="AG454:AM454" si="904">(P454-AG$1256)/AG$1256</f>
        <v>0.30537559096480471</v>
      </c>
      <c r="AH454" s="370">
        <f t="shared" si="904"/>
        <v>0.28835748792270532</v>
      </c>
      <c r="AI454" s="370">
        <f t="shared" si="904"/>
        <v>0.3340521466379141</v>
      </c>
      <c r="AJ454" s="370">
        <f t="shared" si="904"/>
        <v>-0.11259834474302656</v>
      </c>
      <c r="AK454" s="370">
        <f t="shared" si="904"/>
        <v>0.98138247088027497</v>
      </c>
      <c r="AL454" s="370">
        <f t="shared" si="904"/>
        <v>-0.19008000000000005</v>
      </c>
      <c r="AM454" s="370">
        <f t="shared" si="904"/>
        <v>-0.10745401742497575</v>
      </c>
      <c r="BA454" s="368">
        <v>45387</v>
      </c>
      <c r="BB454" s="369">
        <v>74.55</v>
      </c>
      <c r="BC454" s="369">
        <v>5204.34</v>
      </c>
      <c r="BD454" s="86"/>
      <c r="BE454" s="368">
        <v>45387</v>
      </c>
      <c r="BF454" s="370">
        <f t="shared" ref="BF454:BG454" si="905">(BB454-BF$1256)/BF$1256</f>
        <v>0.30537559096480471</v>
      </c>
      <c r="BG454" s="370">
        <f t="shared" si="905"/>
        <v>0.38753909197311492</v>
      </c>
      <c r="BT454" s="367">
        <v>45390</v>
      </c>
      <c r="BU454" s="365">
        <f t="shared" si="515"/>
        <v>3.1195000000000001E-2</v>
      </c>
      <c r="BV454" s="365">
        <v>3.1194999999999999</v>
      </c>
    </row>
    <row r="455" spans="2:74" ht="12" customHeight="1">
      <c r="B455" s="367">
        <v>45386</v>
      </c>
      <c r="C455" s="365">
        <v>74.569999999999993</v>
      </c>
      <c r="O455" s="368">
        <v>45386</v>
      </c>
      <c r="P455" s="369">
        <v>74.569999999999993</v>
      </c>
      <c r="Q455" s="369">
        <v>270.08999999999997</v>
      </c>
      <c r="R455" s="369">
        <v>136.28</v>
      </c>
      <c r="S455" s="369">
        <v>87.62</v>
      </c>
      <c r="T455" s="369">
        <v>57.120600000000003</v>
      </c>
      <c r="U455" s="369">
        <v>100.33</v>
      </c>
      <c r="V455" s="369">
        <v>18.16</v>
      </c>
      <c r="AF455" s="368">
        <v>45386</v>
      </c>
      <c r="AG455" s="370">
        <f t="shared" ref="AG455:AM455" si="906">(P455-AG$1256)/AG$1256</f>
        <v>0.30572579233059</v>
      </c>
      <c r="AH455" s="370">
        <f t="shared" si="906"/>
        <v>0.30478260869565205</v>
      </c>
      <c r="AI455" s="370">
        <f t="shared" si="906"/>
        <v>0.3358165065673398</v>
      </c>
      <c r="AJ455" s="370">
        <f t="shared" si="906"/>
        <v>-0.10473076530090937</v>
      </c>
      <c r="AK455" s="370">
        <f t="shared" si="906"/>
        <v>0.9477004282713658</v>
      </c>
      <c r="AL455" s="370">
        <f t="shared" si="906"/>
        <v>-0.19736000000000001</v>
      </c>
      <c r="AM455" s="370">
        <f t="shared" si="906"/>
        <v>-0.12100677637947725</v>
      </c>
      <c r="BA455" s="368">
        <v>45386</v>
      </c>
      <c r="BB455" s="369">
        <v>74.569999999999993</v>
      </c>
      <c r="BC455" s="369">
        <v>5147.21</v>
      </c>
      <c r="BD455" s="86"/>
      <c r="BE455" s="368">
        <v>45386</v>
      </c>
      <c r="BF455" s="370">
        <f t="shared" ref="BF455:BG455" si="907">(BB455-BF$1256)/BF$1256</f>
        <v>0.30572579233059</v>
      </c>
      <c r="BG455" s="370">
        <f t="shared" si="907"/>
        <v>0.37230755284914835</v>
      </c>
      <c r="BT455" s="367">
        <v>45387</v>
      </c>
      <c r="BU455" s="365">
        <f t="shared" si="515"/>
        <v>3.1120000000000002E-2</v>
      </c>
      <c r="BV455" s="365">
        <v>3.1120000000000001</v>
      </c>
    </row>
    <row r="456" spans="2:74" ht="12" customHeight="1">
      <c r="B456" s="367">
        <v>45385</v>
      </c>
      <c r="C456" s="365">
        <v>76.69</v>
      </c>
      <c r="O456" s="368">
        <v>45385</v>
      </c>
      <c r="P456" s="369">
        <v>76.69</v>
      </c>
      <c r="Q456" s="369">
        <v>275.54000000000002</v>
      </c>
      <c r="R456" s="369">
        <v>139.01</v>
      </c>
      <c r="S456" s="369">
        <v>88.7</v>
      </c>
      <c r="T456" s="369">
        <v>57.9116</v>
      </c>
      <c r="U456" s="369">
        <v>102.4</v>
      </c>
      <c r="V456" s="369">
        <v>18.329999999999998</v>
      </c>
      <c r="AF456" s="368">
        <v>45385</v>
      </c>
      <c r="AG456" s="370">
        <f t="shared" ref="AG456:AM456" si="908">(P456-AG$1256)/AG$1256</f>
        <v>0.34284713710383469</v>
      </c>
      <c r="AH456" s="370">
        <f t="shared" si="908"/>
        <v>0.33111111111111119</v>
      </c>
      <c r="AI456" s="370">
        <f t="shared" si="908"/>
        <v>0.36257596549696136</v>
      </c>
      <c r="AJ456" s="370">
        <f t="shared" si="908"/>
        <v>-9.3695718810667225E-2</v>
      </c>
      <c r="AK456" s="370">
        <f t="shared" si="908"/>
        <v>0.97467197686789042</v>
      </c>
      <c r="AL456" s="370">
        <f t="shared" si="908"/>
        <v>-0.18079999999999996</v>
      </c>
      <c r="AM456" s="370">
        <f t="shared" si="908"/>
        <v>-0.11277831558567289</v>
      </c>
      <c r="BA456" s="368">
        <v>45385</v>
      </c>
      <c r="BB456" s="369">
        <v>76.69</v>
      </c>
      <c r="BC456" s="369">
        <v>5211.49</v>
      </c>
      <c r="BD456" s="86"/>
      <c r="BE456" s="368">
        <v>45385</v>
      </c>
      <c r="BF456" s="370">
        <f t="shared" ref="BF456:BG456" si="909">(BB456-BF$1256)/BF$1256</f>
        <v>0.34284713710383469</v>
      </c>
      <c r="BG456" s="370">
        <f t="shared" si="909"/>
        <v>0.38944536721793122</v>
      </c>
      <c r="BT456" s="367">
        <v>45386</v>
      </c>
      <c r="BU456" s="365">
        <f t="shared" si="515"/>
        <v>3.1112000000000001E-2</v>
      </c>
      <c r="BV456" s="365">
        <v>3.1112000000000002</v>
      </c>
    </row>
    <row r="457" spans="2:74" ht="12" customHeight="1">
      <c r="B457" s="367">
        <v>45384</v>
      </c>
      <c r="C457" s="365">
        <v>77.930000000000007</v>
      </c>
      <c r="O457" s="368">
        <v>45384</v>
      </c>
      <c r="P457" s="369">
        <v>77.930000000000007</v>
      </c>
      <c r="Q457" s="369">
        <v>277.74</v>
      </c>
      <c r="R457" s="369">
        <v>140.71</v>
      </c>
      <c r="S457" s="369">
        <v>89.3</v>
      </c>
      <c r="T457" s="369">
        <v>58.038800000000002</v>
      </c>
      <c r="U457" s="369">
        <v>103.4</v>
      </c>
      <c r="V457" s="369">
        <v>18.510000000000002</v>
      </c>
      <c r="AF457" s="368">
        <v>45384</v>
      </c>
      <c r="AG457" s="370">
        <f t="shared" ref="AG457:AM457" si="910">(P457-AG$1256)/AG$1256</f>
        <v>0.3645596217825251</v>
      </c>
      <c r="AH457" s="370">
        <f t="shared" si="910"/>
        <v>0.34173913043478266</v>
      </c>
      <c r="AI457" s="370">
        <f t="shared" si="910"/>
        <v>0.37923936483042553</v>
      </c>
      <c r="AJ457" s="370">
        <f t="shared" si="910"/>
        <v>-8.7565137427199416E-2</v>
      </c>
      <c r="AK457" s="370">
        <f t="shared" si="910"/>
        <v>0.97900924738809025</v>
      </c>
      <c r="AL457" s="370">
        <f t="shared" si="910"/>
        <v>-0.17279999999999995</v>
      </c>
      <c r="AM457" s="370">
        <f t="shared" si="910"/>
        <v>-0.10406582768635037</v>
      </c>
      <c r="BA457" s="368">
        <v>45384</v>
      </c>
      <c r="BB457" s="369">
        <v>77.930000000000007</v>
      </c>
      <c r="BC457" s="369">
        <v>5205.8100000000004</v>
      </c>
      <c r="BD457" s="86"/>
      <c r="BE457" s="368">
        <v>45384</v>
      </c>
      <c r="BF457" s="370">
        <f t="shared" ref="BF457:BG457" si="911">(BB457-BF$1256)/BF$1256</f>
        <v>0.3645596217825251</v>
      </c>
      <c r="BG457" s="370">
        <f t="shared" si="911"/>
        <v>0.3879310114989723</v>
      </c>
      <c r="BT457" s="367">
        <v>45385</v>
      </c>
      <c r="BU457" s="365">
        <f t="shared" si="515"/>
        <v>3.0251999999999998E-2</v>
      </c>
      <c r="BV457" s="365">
        <v>3.0251999999999999</v>
      </c>
    </row>
    <row r="458" spans="2:74" ht="12" customHeight="1">
      <c r="B458" s="367">
        <v>45383</v>
      </c>
      <c r="C458" s="365">
        <v>78.45</v>
      </c>
      <c r="O458" s="368">
        <v>45383</v>
      </c>
      <c r="P458" s="369">
        <v>78.45</v>
      </c>
      <c r="Q458" s="369">
        <v>280.22000000000003</v>
      </c>
      <c r="R458" s="369">
        <v>140.47</v>
      </c>
      <c r="S458" s="369">
        <v>91.53</v>
      </c>
      <c r="T458" s="369">
        <v>57.54</v>
      </c>
      <c r="U458" s="369">
        <v>106.45</v>
      </c>
      <c r="V458" s="369">
        <v>18.59</v>
      </c>
      <c r="AF458" s="368">
        <v>45383</v>
      </c>
      <c r="AG458" s="370">
        <f t="shared" ref="AG458:AM458" si="912">(P458-AG$1256)/AG$1256</f>
        <v>0.37366485729294352</v>
      </c>
      <c r="AH458" s="370">
        <f t="shared" si="912"/>
        <v>0.35371980676328518</v>
      </c>
      <c r="AI458" s="370">
        <f t="shared" si="912"/>
        <v>0.37688688492452466</v>
      </c>
      <c r="AJ458" s="370">
        <f t="shared" si="912"/>
        <v>-6.4779809951977144E-2</v>
      </c>
      <c r="AK458" s="370">
        <f t="shared" si="912"/>
        <v>0.96200114569409956</v>
      </c>
      <c r="AL458" s="370">
        <f t="shared" si="912"/>
        <v>-0.14839999999999998</v>
      </c>
      <c r="AM458" s="370">
        <f t="shared" si="912"/>
        <v>-0.10019361084220718</v>
      </c>
      <c r="BA458" s="368">
        <v>45383</v>
      </c>
      <c r="BB458" s="369">
        <v>78.45</v>
      </c>
      <c r="BC458" s="369">
        <v>5243.77</v>
      </c>
      <c r="BD458" s="86"/>
      <c r="BE458" s="368">
        <v>45383</v>
      </c>
      <c r="BF458" s="370">
        <f t="shared" ref="BF458:BG458" si="913">(BB458-BF$1256)/BF$1256</f>
        <v>0.37366485729294352</v>
      </c>
      <c r="BG458" s="370">
        <f t="shared" si="913"/>
        <v>0.39805160007145213</v>
      </c>
      <c r="BT458" s="367">
        <v>45384</v>
      </c>
      <c r="BU458" s="365">
        <f t="shared" si="515"/>
        <v>2.9769999999999998E-2</v>
      </c>
      <c r="BV458" s="365">
        <v>2.9769999999999999</v>
      </c>
    </row>
    <row r="459" spans="2:74" ht="12" customHeight="1">
      <c r="B459" s="367">
        <v>45379</v>
      </c>
      <c r="C459" s="365">
        <v>79.45</v>
      </c>
      <c r="O459" s="368">
        <v>45379</v>
      </c>
      <c r="P459" s="369">
        <v>79.45</v>
      </c>
      <c r="Q459" s="369">
        <v>281.95</v>
      </c>
      <c r="R459" s="369">
        <v>138.65</v>
      </c>
      <c r="S459" s="369">
        <v>91.39</v>
      </c>
      <c r="T459" s="369">
        <v>58.135399999999997</v>
      </c>
      <c r="U459" s="369">
        <v>104.03</v>
      </c>
      <c r="V459" s="369">
        <v>18.84</v>
      </c>
      <c r="AF459" s="368">
        <v>45379</v>
      </c>
      <c r="AG459" s="370">
        <f t="shared" ref="AG459:AM459" si="914">(P459-AG$1256)/AG$1256</f>
        <v>0.39117492558220984</v>
      </c>
      <c r="AH459" s="370">
        <f t="shared" si="914"/>
        <v>0.36207729468599026</v>
      </c>
      <c r="AI459" s="370">
        <f t="shared" si="914"/>
        <v>0.3590472456381103</v>
      </c>
      <c r="AJ459" s="370">
        <f t="shared" si="914"/>
        <v>-6.6210278941452982E-2</v>
      </c>
      <c r="AK459" s="370">
        <f t="shared" si="914"/>
        <v>0.98230311792465674</v>
      </c>
      <c r="AL459" s="370">
        <f t="shared" si="914"/>
        <v>-0.16775999999999999</v>
      </c>
      <c r="AM459" s="370">
        <f t="shared" si="914"/>
        <v>-8.8092933204259455E-2</v>
      </c>
      <c r="BA459" s="368">
        <v>45379</v>
      </c>
      <c r="BB459" s="369">
        <v>79.45</v>
      </c>
      <c r="BC459" s="369">
        <v>5254.35</v>
      </c>
      <c r="BD459" s="86"/>
      <c r="BE459" s="368">
        <v>45379</v>
      </c>
      <c r="BF459" s="370">
        <f t="shared" ref="BF459:BG459" si="915">(BB459-BF$1256)/BF$1256</f>
        <v>0.39117492558220984</v>
      </c>
      <c r="BG459" s="370">
        <f t="shared" si="915"/>
        <v>0.40087235420993567</v>
      </c>
      <c r="BT459" s="367">
        <v>45383</v>
      </c>
      <c r="BU459" s="365">
        <f t="shared" si="515"/>
        <v>2.9573000000000002E-2</v>
      </c>
      <c r="BV459" s="365">
        <v>2.9573</v>
      </c>
    </row>
    <row r="460" spans="2:74" ht="12" customHeight="1">
      <c r="B460" s="367">
        <v>45378</v>
      </c>
      <c r="C460" s="365">
        <v>79.11</v>
      </c>
      <c r="O460" s="368">
        <v>45378</v>
      </c>
      <c r="P460" s="369">
        <v>79.11</v>
      </c>
      <c r="Q460" s="369">
        <v>282.02</v>
      </c>
      <c r="R460" s="369">
        <v>137.32</v>
      </c>
      <c r="S460" s="369">
        <v>91.5</v>
      </c>
      <c r="T460" s="369">
        <v>58.469200000000001</v>
      </c>
      <c r="U460" s="369">
        <v>104.28</v>
      </c>
      <c r="V460" s="369">
        <v>18.899999999999999</v>
      </c>
      <c r="AF460" s="368">
        <v>45378</v>
      </c>
      <c r="AG460" s="370">
        <f t="shared" ref="AG460:AM460" si="916">(P460-AG$1256)/AG$1256</f>
        <v>0.38522150236385921</v>
      </c>
      <c r="AH460" s="370">
        <f t="shared" si="916"/>
        <v>0.36241545893719795</v>
      </c>
      <c r="AI460" s="370">
        <f t="shared" si="916"/>
        <v>0.34601058615957653</v>
      </c>
      <c r="AJ460" s="370">
        <f t="shared" si="916"/>
        <v>-6.5086339021150547E-2</v>
      </c>
      <c r="AK460" s="370">
        <f t="shared" si="916"/>
        <v>0.99368504323631301</v>
      </c>
      <c r="AL460" s="370">
        <f t="shared" si="916"/>
        <v>-0.16575999999999999</v>
      </c>
      <c r="AM460" s="370">
        <f t="shared" si="916"/>
        <v>-8.5188770571152053E-2</v>
      </c>
      <c r="BA460" s="368">
        <v>45378</v>
      </c>
      <c r="BB460" s="369">
        <v>79.11</v>
      </c>
      <c r="BC460" s="369">
        <v>5248.49</v>
      </c>
      <c r="BD460" s="86"/>
      <c r="BE460" s="368">
        <v>45378</v>
      </c>
      <c r="BF460" s="370">
        <f t="shared" ref="BF460:BG460" si="917">(BB460-BF$1256)/BF$1256</f>
        <v>0.38522150236385921</v>
      </c>
      <c r="BG460" s="370">
        <f t="shared" si="917"/>
        <v>0.39931000834495312</v>
      </c>
      <c r="BT460" s="367">
        <v>45379</v>
      </c>
      <c r="BU460" s="365">
        <f t="shared" si="515"/>
        <v>2.9201000000000001E-2</v>
      </c>
      <c r="BV460" s="365">
        <v>2.9201000000000001</v>
      </c>
    </row>
    <row r="461" spans="2:74" ht="12" customHeight="1">
      <c r="B461" s="367">
        <v>45377</v>
      </c>
      <c r="C461" s="365">
        <v>78.650000000000006</v>
      </c>
      <c r="O461" s="368">
        <v>45377</v>
      </c>
      <c r="P461" s="369">
        <v>78.650000000000006</v>
      </c>
      <c r="Q461" s="369">
        <v>278.62</v>
      </c>
      <c r="R461" s="369">
        <v>134.80000000000001</v>
      </c>
      <c r="S461" s="369">
        <v>90.36</v>
      </c>
      <c r="T461" s="369">
        <v>59.110599999999998</v>
      </c>
      <c r="U461" s="369">
        <v>102.38</v>
      </c>
      <c r="V461" s="369">
        <v>18.2</v>
      </c>
      <c r="AF461" s="368">
        <v>45377</v>
      </c>
      <c r="AG461" s="370">
        <f t="shared" ref="AG461:AM461" si="918">(P461-AG$1256)/AG$1256</f>
        <v>0.37716687095079682</v>
      </c>
      <c r="AH461" s="370">
        <f t="shared" si="918"/>
        <v>0.34599033816425123</v>
      </c>
      <c r="AI461" s="370">
        <f t="shared" si="918"/>
        <v>0.32130954714761828</v>
      </c>
      <c r="AJ461" s="370">
        <f t="shared" si="918"/>
        <v>-7.6734443649739498E-2</v>
      </c>
      <c r="AK461" s="370">
        <f t="shared" si="918"/>
        <v>1.0155555252461876</v>
      </c>
      <c r="AL461" s="370">
        <f t="shared" si="918"/>
        <v>-0.18096000000000004</v>
      </c>
      <c r="AM461" s="370">
        <f t="shared" si="918"/>
        <v>-0.11907066795740566</v>
      </c>
      <c r="BA461" s="368">
        <v>45377</v>
      </c>
      <c r="BB461" s="369">
        <v>78.650000000000006</v>
      </c>
      <c r="BC461" s="369">
        <v>5203.58</v>
      </c>
      <c r="BD461" s="86"/>
      <c r="BE461" s="368">
        <v>45377</v>
      </c>
      <c r="BF461" s="370">
        <f t="shared" ref="BF461:BG461" si="919">(BB461-BF$1256)/BF$1256</f>
        <v>0.37716687095079682</v>
      </c>
      <c r="BG461" s="370">
        <f t="shared" si="919"/>
        <v>0.38733646691212736</v>
      </c>
      <c r="BT461" s="367">
        <v>45378</v>
      </c>
      <c r="BU461" s="365">
        <f t="shared" si="515"/>
        <v>2.9325999999999998E-2</v>
      </c>
      <c r="BV461" s="365">
        <v>2.9325999999999999</v>
      </c>
    </row>
    <row r="462" spans="2:74" ht="12" customHeight="1">
      <c r="B462" s="367">
        <v>45376</v>
      </c>
      <c r="C462" s="365">
        <v>78.67</v>
      </c>
      <c r="O462" s="368">
        <v>45376</v>
      </c>
      <c r="P462" s="369">
        <v>78.67</v>
      </c>
      <c r="Q462" s="369">
        <v>278.62</v>
      </c>
      <c r="R462" s="369">
        <v>134.62</v>
      </c>
      <c r="S462" s="369">
        <v>90.67</v>
      </c>
      <c r="T462" s="369">
        <v>58.068800000000003</v>
      </c>
      <c r="U462" s="369">
        <v>102.82</v>
      </c>
      <c r="V462" s="369">
        <v>18.260000000000002</v>
      </c>
      <c r="AF462" s="368">
        <v>45376</v>
      </c>
      <c r="AG462" s="370">
        <f t="shared" ref="AG462:AM462" si="920">(P462-AG$1256)/AG$1256</f>
        <v>0.3775170723165821</v>
      </c>
      <c r="AH462" s="370">
        <f t="shared" si="920"/>
        <v>0.34599033816425123</v>
      </c>
      <c r="AI462" s="370">
        <f t="shared" si="920"/>
        <v>0.31954518721819258</v>
      </c>
      <c r="AJ462" s="370">
        <f t="shared" si="920"/>
        <v>-7.3566976601614417E-2</v>
      </c>
      <c r="AK462" s="370">
        <f t="shared" si="920"/>
        <v>0.9800321885485147</v>
      </c>
      <c r="AL462" s="370">
        <f t="shared" si="920"/>
        <v>-0.17744000000000004</v>
      </c>
      <c r="AM462" s="370">
        <f t="shared" si="920"/>
        <v>-0.11616650532429809</v>
      </c>
      <c r="BA462" s="368">
        <v>45376</v>
      </c>
      <c r="BB462" s="369">
        <v>78.67</v>
      </c>
      <c r="BC462" s="369">
        <v>5218.1899999999996</v>
      </c>
      <c r="BD462" s="86"/>
      <c r="BE462" s="368">
        <v>45376</v>
      </c>
      <c r="BF462" s="370">
        <f t="shared" ref="BF462:BG462" si="921">(BB462-BF$1256)/BF$1256</f>
        <v>0.3775170723165821</v>
      </c>
      <c r="BG462" s="370">
        <f t="shared" si="921"/>
        <v>0.3912316670976892</v>
      </c>
      <c r="BT462" s="367">
        <v>45377</v>
      </c>
      <c r="BU462" s="365">
        <f t="shared" si="515"/>
        <v>2.9498000000000003E-2</v>
      </c>
      <c r="BV462" s="365">
        <v>2.9498000000000002</v>
      </c>
    </row>
    <row r="463" spans="2:74" ht="12" customHeight="1">
      <c r="B463" s="367">
        <v>45373</v>
      </c>
      <c r="C463" s="365">
        <v>79.260000000000005</v>
      </c>
      <c r="O463" s="368">
        <v>45373</v>
      </c>
      <c r="P463" s="369">
        <v>79.260000000000005</v>
      </c>
      <c r="Q463" s="369">
        <v>282.63</v>
      </c>
      <c r="R463" s="369">
        <v>136.22999999999999</v>
      </c>
      <c r="S463" s="369">
        <v>90.71</v>
      </c>
      <c r="T463" s="369">
        <v>57.640799999999999</v>
      </c>
      <c r="U463" s="369">
        <v>109.27</v>
      </c>
      <c r="V463" s="369">
        <v>18.57</v>
      </c>
      <c r="AF463" s="368">
        <v>45373</v>
      </c>
      <c r="AG463" s="370">
        <f t="shared" ref="AG463:AM463" si="922">(P463-AG$1256)/AG$1256</f>
        <v>0.38784801260724927</v>
      </c>
      <c r="AH463" s="370">
        <f t="shared" si="922"/>
        <v>0.36536231884057968</v>
      </c>
      <c r="AI463" s="370">
        <f t="shared" si="922"/>
        <v>0.33532640658694368</v>
      </c>
      <c r="AJ463" s="370">
        <f t="shared" si="922"/>
        <v>-7.3158271176049963E-2</v>
      </c>
      <c r="AK463" s="370">
        <f t="shared" si="922"/>
        <v>0.96543822799312573</v>
      </c>
      <c r="AL463" s="370">
        <f t="shared" si="922"/>
        <v>-0.12584000000000004</v>
      </c>
      <c r="AM463" s="370">
        <f t="shared" si="922"/>
        <v>-0.10116166505324298</v>
      </c>
      <c r="BA463" s="368">
        <v>45373</v>
      </c>
      <c r="BB463" s="369">
        <v>79.260000000000005</v>
      </c>
      <c r="BC463" s="369">
        <v>5234.18</v>
      </c>
      <c r="BD463" s="86"/>
      <c r="BE463" s="368">
        <v>45373</v>
      </c>
      <c r="BF463" s="370">
        <f t="shared" ref="BF463:BG463" si="923">(BB463-BF$1256)/BF$1256</f>
        <v>0.38784801260724927</v>
      </c>
      <c r="BG463" s="370">
        <f t="shared" si="923"/>
        <v>0.39549479173609692</v>
      </c>
      <c r="BT463" s="367">
        <v>45376</v>
      </c>
      <c r="BU463" s="365">
        <f t="shared" si="515"/>
        <v>2.9489999999999999E-2</v>
      </c>
      <c r="BV463" s="365">
        <v>2.9489999999999998</v>
      </c>
    </row>
    <row r="464" spans="2:74" ht="12" customHeight="1">
      <c r="B464" s="367">
        <v>45372</v>
      </c>
      <c r="C464" s="365">
        <v>80.400000000000006</v>
      </c>
      <c r="O464" s="368">
        <v>45372</v>
      </c>
      <c r="P464" s="369">
        <v>80.400000000000006</v>
      </c>
      <c r="Q464" s="369">
        <v>283.52999999999997</v>
      </c>
      <c r="R464" s="369">
        <v>136.57</v>
      </c>
      <c r="S464" s="369">
        <v>91.66</v>
      </c>
      <c r="T464" s="369">
        <v>58.099600000000002</v>
      </c>
      <c r="U464" s="369">
        <v>108.6</v>
      </c>
      <c r="V464" s="369">
        <v>19.059999999999999</v>
      </c>
      <c r="AF464" s="368">
        <v>45372</v>
      </c>
      <c r="AG464" s="370">
        <f t="shared" ref="AG464:AM464" si="924">(P464-AG$1256)/AG$1256</f>
        <v>0.40780949045701287</v>
      </c>
      <c r="AH464" s="370">
        <f t="shared" si="924"/>
        <v>0.36971014492753612</v>
      </c>
      <c r="AI464" s="370">
        <f t="shared" si="924"/>
        <v>0.33865908645363652</v>
      </c>
      <c r="AJ464" s="370">
        <f t="shared" si="924"/>
        <v>-6.3451517318892481E-2</v>
      </c>
      <c r="AK464" s="370">
        <f t="shared" si="924"/>
        <v>0.98108240813988379</v>
      </c>
      <c r="AL464" s="370">
        <f t="shared" si="924"/>
        <v>-0.13120000000000004</v>
      </c>
      <c r="AM464" s="370">
        <f t="shared" si="924"/>
        <v>-7.7444336882865505E-2</v>
      </c>
      <c r="BA464" s="368">
        <v>45372</v>
      </c>
      <c r="BB464" s="369">
        <v>80.400000000000006</v>
      </c>
      <c r="BC464" s="369">
        <v>5241.53</v>
      </c>
      <c r="BD464" s="86"/>
      <c r="BE464" s="368">
        <v>45372</v>
      </c>
      <c r="BF464" s="370">
        <f t="shared" ref="BF464:BG464" si="925">(BB464-BF$1256)/BF$1256</f>
        <v>0.40780949045701287</v>
      </c>
      <c r="BG464" s="370">
        <f t="shared" si="925"/>
        <v>0.39745438936538358</v>
      </c>
      <c r="BT464" s="367">
        <v>45373</v>
      </c>
      <c r="BU464" s="365">
        <f t="shared" si="515"/>
        <v>2.9270999999999998E-2</v>
      </c>
      <c r="BV464" s="365">
        <v>2.9270999999999998</v>
      </c>
    </row>
    <row r="465" spans="2:74" ht="12" customHeight="1">
      <c r="B465" s="367">
        <v>45371</v>
      </c>
      <c r="C465" s="365">
        <v>80.84</v>
      </c>
      <c r="O465" s="368">
        <v>45371</v>
      </c>
      <c r="P465" s="369">
        <v>80.84</v>
      </c>
      <c r="Q465" s="369">
        <v>284.45</v>
      </c>
      <c r="R465" s="369">
        <v>136.51</v>
      </c>
      <c r="S465" s="369">
        <v>92.6</v>
      </c>
      <c r="T465" s="369">
        <v>57.9</v>
      </c>
      <c r="U465" s="369">
        <v>109.22</v>
      </c>
      <c r="V465" s="369">
        <v>18.559999999999999</v>
      </c>
      <c r="AF465" s="368">
        <v>45371</v>
      </c>
      <c r="AG465" s="370">
        <f t="shared" ref="AG465:AM465" si="926">(P465-AG$1256)/AG$1256</f>
        <v>0.41551392050429004</v>
      </c>
      <c r="AH465" s="370">
        <f t="shared" si="926"/>
        <v>0.37415458937198059</v>
      </c>
      <c r="AI465" s="370">
        <f t="shared" si="926"/>
        <v>0.33807096647716128</v>
      </c>
      <c r="AJ465" s="370">
        <f t="shared" si="926"/>
        <v>-5.3846939818126188E-2</v>
      </c>
      <c r="AK465" s="370">
        <f t="shared" si="926"/>
        <v>0.97427643961919297</v>
      </c>
      <c r="AL465" s="370">
        <f t="shared" si="926"/>
        <v>-0.12624000000000002</v>
      </c>
      <c r="AM465" s="370">
        <f t="shared" si="926"/>
        <v>-0.10164569215876096</v>
      </c>
      <c r="BA465" s="368">
        <v>45371</v>
      </c>
      <c r="BB465" s="369">
        <v>80.84</v>
      </c>
      <c r="BC465" s="369">
        <v>5224.62</v>
      </c>
      <c r="BD465" s="86"/>
      <c r="BE465" s="368">
        <v>45371</v>
      </c>
      <c r="BF465" s="370">
        <f t="shared" ref="BF465:BG465" si="927">(BB465-BF$1256)/BF$1256</f>
        <v>0.41551392050429004</v>
      </c>
      <c r="BG465" s="370">
        <f t="shared" si="927"/>
        <v>0.39294598175841228</v>
      </c>
      <c r="BT465" s="367">
        <v>45372</v>
      </c>
      <c r="BU465" s="365">
        <f t="shared" si="515"/>
        <v>2.8856000000000003E-2</v>
      </c>
      <c r="BV465" s="365">
        <v>2.8856000000000002</v>
      </c>
    </row>
    <row r="466" spans="2:74" ht="12" customHeight="1">
      <c r="B466" s="367">
        <v>45370</v>
      </c>
      <c r="C466" s="365">
        <v>80.900000000000006</v>
      </c>
      <c r="O466" s="368">
        <v>45370</v>
      </c>
      <c r="P466" s="369">
        <v>80.900000000000006</v>
      </c>
      <c r="Q466" s="369">
        <v>282.87</v>
      </c>
      <c r="R466" s="369">
        <v>137.29</v>
      </c>
      <c r="S466" s="369">
        <v>91.59</v>
      </c>
      <c r="T466" s="369">
        <v>55.9512</v>
      </c>
      <c r="U466" s="369">
        <v>105.36</v>
      </c>
      <c r="V466" s="369">
        <v>18.39</v>
      </c>
      <c r="AF466" s="368">
        <v>45370</v>
      </c>
      <c r="AG466" s="370">
        <f t="shared" ref="AG466:AM466" si="928">(P466-AG$1256)/AG$1256</f>
        <v>0.41656452460164606</v>
      </c>
      <c r="AH466" s="370">
        <f t="shared" si="928"/>
        <v>0.36652173913043479</v>
      </c>
      <c r="AI466" s="370">
        <f t="shared" si="928"/>
        <v>0.34571652617133891</v>
      </c>
      <c r="AJ466" s="370">
        <f t="shared" si="928"/>
        <v>-6.4166751813630338E-2</v>
      </c>
      <c r="AK466" s="370">
        <f t="shared" si="928"/>
        <v>0.90782618183802055</v>
      </c>
      <c r="AL466" s="370">
        <f t="shared" si="928"/>
        <v>-0.15712000000000001</v>
      </c>
      <c r="AM466" s="370">
        <f t="shared" si="928"/>
        <v>-0.10987415295256532</v>
      </c>
      <c r="BA466" s="368">
        <v>45370</v>
      </c>
      <c r="BB466" s="369">
        <v>80.900000000000006</v>
      </c>
      <c r="BC466" s="369">
        <v>5178.51</v>
      </c>
      <c r="BD466" s="86"/>
      <c r="BE466" s="368">
        <v>45370</v>
      </c>
      <c r="BF466" s="370">
        <f t="shared" ref="BF466:BG466" si="929">(BB466-BF$1256)/BF$1256</f>
        <v>0.41656452460164606</v>
      </c>
      <c r="BG466" s="370">
        <f t="shared" si="929"/>
        <v>0.38065250601876421</v>
      </c>
      <c r="BT466" s="367">
        <v>45371</v>
      </c>
      <c r="BU466" s="365">
        <f t="shared" si="515"/>
        <v>2.8698999999999999E-2</v>
      </c>
      <c r="BV466" s="365">
        <v>2.8698999999999999</v>
      </c>
    </row>
    <row r="467" spans="2:74" ht="12" customHeight="1">
      <c r="B467" s="367">
        <v>45369</v>
      </c>
      <c r="C467" s="365">
        <v>80.58</v>
      </c>
      <c r="O467" s="368">
        <v>45369</v>
      </c>
      <c r="P467" s="369">
        <v>80.58</v>
      </c>
      <c r="Q467" s="369">
        <v>278.58</v>
      </c>
      <c r="R467" s="369">
        <v>136.27000000000001</v>
      </c>
      <c r="S467" s="369">
        <v>91.01</v>
      </c>
      <c r="T467" s="369">
        <v>55.470599999999997</v>
      </c>
      <c r="U467" s="369">
        <v>104.79</v>
      </c>
      <c r="V467" s="369">
        <v>18.21</v>
      </c>
      <c r="AF467" s="368">
        <v>45369</v>
      </c>
      <c r="AG467" s="370">
        <f t="shared" ref="AG467:AM467" si="930">(P467-AG$1256)/AG$1256</f>
        <v>0.41096130274908071</v>
      </c>
      <c r="AH467" s="370">
        <f t="shared" si="930"/>
        <v>0.34579710144927528</v>
      </c>
      <c r="AI467" s="370">
        <f t="shared" si="930"/>
        <v>0.33571848657126069</v>
      </c>
      <c r="AJ467" s="370">
        <f t="shared" si="930"/>
        <v>-7.009298048431592E-2</v>
      </c>
      <c r="AK467" s="370">
        <f t="shared" si="930"/>
        <v>0.89143866444802078</v>
      </c>
      <c r="AL467" s="370">
        <f t="shared" si="930"/>
        <v>-0.16167999999999996</v>
      </c>
      <c r="AM467" s="370">
        <f t="shared" si="930"/>
        <v>-0.11858664085188766</v>
      </c>
      <c r="BA467" s="368">
        <v>45369</v>
      </c>
      <c r="BB467" s="369">
        <v>80.58</v>
      </c>
      <c r="BC467" s="369">
        <v>5149.42</v>
      </c>
      <c r="BD467" s="86"/>
      <c r="BE467" s="368">
        <v>45369</v>
      </c>
      <c r="BF467" s="370">
        <f t="shared" ref="BF467:BG467" si="931">(BB467-BF$1256)/BF$1256</f>
        <v>0.41096130274908071</v>
      </c>
      <c r="BG467" s="370">
        <f t="shared" si="931"/>
        <v>0.37289676519754611</v>
      </c>
      <c r="BT467" s="367">
        <v>45370</v>
      </c>
      <c r="BU467" s="365">
        <f t="shared" si="515"/>
        <v>2.8677000000000001E-2</v>
      </c>
      <c r="BV467" s="365">
        <v>2.8677000000000001</v>
      </c>
    </row>
    <row r="468" spans="2:74" ht="12" customHeight="1">
      <c r="B468" s="367">
        <v>45366</v>
      </c>
      <c r="C468" s="365">
        <v>79.010000000000005</v>
      </c>
      <c r="O468" s="368">
        <v>45366</v>
      </c>
      <c r="P468" s="369">
        <v>79.010000000000005</v>
      </c>
      <c r="Q468" s="369">
        <v>279.14</v>
      </c>
      <c r="R468" s="369">
        <v>136.84</v>
      </c>
      <c r="S468" s="369">
        <v>90.12</v>
      </c>
      <c r="T468" s="369">
        <v>55.127800000000001</v>
      </c>
      <c r="U468" s="369">
        <v>103.69</v>
      </c>
      <c r="V468" s="369">
        <v>18.329999999999998</v>
      </c>
      <c r="AF468" s="368">
        <v>45366</v>
      </c>
      <c r="AG468" s="370">
        <f t="shared" ref="AG468:AM468" si="932">(P468-AG$1256)/AG$1256</f>
        <v>0.38347049553493268</v>
      </c>
      <c r="AH468" s="370">
        <f t="shared" si="932"/>
        <v>0.34850241545893712</v>
      </c>
      <c r="AI468" s="370">
        <f t="shared" si="932"/>
        <v>0.34130562634777506</v>
      </c>
      <c r="AJ468" s="370">
        <f t="shared" si="932"/>
        <v>-7.9186676203126596E-2</v>
      </c>
      <c r="AK468" s="370">
        <f t="shared" si="932"/>
        <v>0.87974985678823747</v>
      </c>
      <c r="AL468" s="370">
        <f t="shared" si="932"/>
        <v>-0.17048000000000002</v>
      </c>
      <c r="AM468" s="370">
        <f t="shared" si="932"/>
        <v>-0.11277831558567289</v>
      </c>
      <c r="BA468" s="368">
        <v>45366</v>
      </c>
      <c r="BB468" s="369">
        <v>79.010000000000005</v>
      </c>
      <c r="BC468" s="369">
        <v>5117.09</v>
      </c>
      <c r="BD468" s="86"/>
      <c r="BE468" s="368">
        <v>45366</v>
      </c>
      <c r="BF468" s="370">
        <f t="shared" ref="BF468:BG468" si="933">(BB468-BF$1256)/BF$1256</f>
        <v>0.38347049553493268</v>
      </c>
      <c r="BG468" s="370">
        <f t="shared" si="933"/>
        <v>0.36427720174790779</v>
      </c>
      <c r="BT468" s="367">
        <v>45369</v>
      </c>
      <c r="BU468" s="365">
        <f t="shared" si="515"/>
        <v>2.8791000000000001E-2</v>
      </c>
      <c r="BV468" s="365">
        <v>2.8791000000000002</v>
      </c>
    </row>
    <row r="469" spans="2:74" ht="12" customHeight="1">
      <c r="B469" s="367">
        <v>45365</v>
      </c>
      <c r="C469" s="365">
        <v>81.540000000000006</v>
      </c>
      <c r="O469" s="368">
        <v>45365</v>
      </c>
      <c r="P469" s="369">
        <v>81.540000000000006</v>
      </c>
      <c r="Q469" s="369">
        <v>281.73</v>
      </c>
      <c r="R469" s="369">
        <v>137.16</v>
      </c>
      <c r="S469" s="369">
        <v>91.66</v>
      </c>
      <c r="T469" s="369">
        <v>54.970399999999998</v>
      </c>
      <c r="U469" s="369">
        <v>103.7</v>
      </c>
      <c r="V469" s="369">
        <v>18.25</v>
      </c>
      <c r="AF469" s="368">
        <v>45365</v>
      </c>
      <c r="AG469" s="370">
        <f t="shared" ref="AG469:AM469" si="934">(P469-AG$1256)/AG$1256</f>
        <v>0.42777096830677652</v>
      </c>
      <c r="AH469" s="370">
        <f t="shared" si="934"/>
        <v>0.3610144927536233</v>
      </c>
      <c r="AI469" s="370">
        <f t="shared" si="934"/>
        <v>0.34444226622230939</v>
      </c>
      <c r="AJ469" s="370">
        <f t="shared" si="934"/>
        <v>-6.3451517318892481E-2</v>
      </c>
      <c r="AK469" s="370">
        <f t="shared" si="934"/>
        <v>0.87438282549987711</v>
      </c>
      <c r="AL469" s="370">
        <f t="shared" si="934"/>
        <v>-0.17039999999999997</v>
      </c>
      <c r="AM469" s="370">
        <f t="shared" si="934"/>
        <v>-0.11665053242981607</v>
      </c>
      <c r="BA469" s="368">
        <v>45365</v>
      </c>
      <c r="BB469" s="369">
        <v>81.540000000000006</v>
      </c>
      <c r="BC469" s="369">
        <v>5150.4799999999996</v>
      </c>
      <c r="BD469" s="86"/>
      <c r="BE469" s="368">
        <v>45365</v>
      </c>
      <c r="BF469" s="370">
        <f t="shared" ref="BF469:BG469" si="935">(BB469-BF$1256)/BF$1256</f>
        <v>0.42777096830677652</v>
      </c>
      <c r="BG469" s="370">
        <f t="shared" si="935"/>
        <v>0.37317937383523908</v>
      </c>
      <c r="BT469" s="367">
        <v>45366</v>
      </c>
      <c r="BU469" s="365">
        <f t="shared" si="515"/>
        <v>2.9363E-2</v>
      </c>
      <c r="BV469" s="365">
        <v>2.9363000000000001</v>
      </c>
    </row>
    <row r="470" spans="2:74" ht="12" customHeight="1">
      <c r="B470" s="367">
        <v>45364</v>
      </c>
      <c r="C470" s="365">
        <v>82.75</v>
      </c>
      <c r="O470" s="368">
        <v>45364</v>
      </c>
      <c r="P470" s="369">
        <v>82.75</v>
      </c>
      <c r="Q470" s="369">
        <v>282.86</v>
      </c>
      <c r="R470" s="369">
        <v>138.36000000000001</v>
      </c>
      <c r="S470" s="369">
        <v>91.61</v>
      </c>
      <c r="T470" s="369">
        <v>54.453800000000001</v>
      </c>
      <c r="U470" s="369">
        <v>102.86</v>
      </c>
      <c r="V470" s="369">
        <v>18.52</v>
      </c>
      <c r="AF470" s="368">
        <v>45364</v>
      </c>
      <c r="AG470" s="370">
        <f t="shared" ref="AG470:AM470" si="936">(P470-AG$1256)/AG$1256</f>
        <v>0.44895815093678865</v>
      </c>
      <c r="AH470" s="370">
        <f t="shared" si="936"/>
        <v>0.36647342995169091</v>
      </c>
      <c r="AI470" s="370">
        <f t="shared" si="936"/>
        <v>0.35620466575181353</v>
      </c>
      <c r="AJ470" s="370">
        <f t="shared" si="936"/>
        <v>-6.3962399100848111E-2</v>
      </c>
      <c r="AK470" s="370">
        <f t="shared" si="936"/>
        <v>0.85676777871736809</v>
      </c>
      <c r="AL470" s="370">
        <f t="shared" si="936"/>
        <v>-0.17712</v>
      </c>
      <c r="AM470" s="370">
        <f t="shared" si="936"/>
        <v>-0.10358180058083255</v>
      </c>
      <c r="BA470" s="368">
        <v>45364</v>
      </c>
      <c r="BB470" s="369">
        <v>82.75</v>
      </c>
      <c r="BC470" s="369">
        <v>5165.3100000000004</v>
      </c>
      <c r="BD470" s="86"/>
      <c r="BE470" s="368">
        <v>45364</v>
      </c>
      <c r="BF470" s="370">
        <f t="shared" ref="BF470:BG470" si="937">(BB470-BF$1256)/BF$1256</f>
        <v>0.44895815093678865</v>
      </c>
      <c r="BG470" s="370">
        <f t="shared" si="937"/>
        <v>0.37713322864371862</v>
      </c>
      <c r="BT470" s="367">
        <v>45365</v>
      </c>
      <c r="BU470" s="365">
        <f t="shared" si="515"/>
        <v>2.8452000000000002E-2</v>
      </c>
      <c r="BV470" s="365">
        <v>2.8452000000000002</v>
      </c>
    </row>
    <row r="471" spans="2:74" ht="12" customHeight="1">
      <c r="B471" s="367">
        <v>45363</v>
      </c>
      <c r="C471" s="365">
        <v>81.87</v>
      </c>
      <c r="O471" s="368">
        <v>45363</v>
      </c>
      <c r="P471" s="369">
        <v>81.87</v>
      </c>
      <c r="Q471" s="369">
        <v>294.31</v>
      </c>
      <c r="R471" s="369">
        <v>140.74</v>
      </c>
      <c r="S471" s="369">
        <v>92.4</v>
      </c>
      <c r="T471" s="369">
        <v>54.3964</v>
      </c>
      <c r="U471" s="369">
        <v>102.42</v>
      </c>
      <c r="V471" s="369">
        <v>18.39</v>
      </c>
      <c r="AF471" s="368">
        <v>45363</v>
      </c>
      <c r="AG471" s="370">
        <f t="shared" ref="AG471:AM471" si="938">(P471-AG$1256)/AG$1256</f>
        <v>0.43354929084223437</v>
      </c>
      <c r="AH471" s="370">
        <f t="shared" si="938"/>
        <v>0.4217874396135266</v>
      </c>
      <c r="AI471" s="370">
        <f t="shared" si="938"/>
        <v>0.37953342481866315</v>
      </c>
      <c r="AJ471" s="370">
        <f t="shared" si="938"/>
        <v>-5.5890466945948694E-2</v>
      </c>
      <c r="AK471" s="370">
        <f t="shared" si="938"/>
        <v>0.85481055129708927</v>
      </c>
      <c r="AL471" s="370">
        <f t="shared" si="938"/>
        <v>-0.18064</v>
      </c>
      <c r="AM471" s="370">
        <f t="shared" si="938"/>
        <v>-0.10987415295256532</v>
      </c>
      <c r="BA471" s="368">
        <v>45363</v>
      </c>
      <c r="BB471" s="369">
        <v>81.87</v>
      </c>
      <c r="BC471" s="369">
        <v>5175.2700000000004</v>
      </c>
      <c r="BD471" s="86"/>
      <c r="BE471" s="368">
        <v>45363</v>
      </c>
      <c r="BF471" s="370">
        <f t="shared" ref="BF471:BG471" si="939">(BB471-BF$1256)/BF$1256</f>
        <v>0.43354929084223437</v>
      </c>
      <c r="BG471" s="370">
        <f t="shared" si="939"/>
        <v>0.379788683390344</v>
      </c>
      <c r="BT471" s="367">
        <v>45364</v>
      </c>
      <c r="BU471" s="365">
        <f t="shared" si="515"/>
        <v>2.8035999999999998E-2</v>
      </c>
      <c r="BV471" s="365">
        <v>2.8035999999999999</v>
      </c>
    </row>
    <row r="472" spans="2:74" ht="12" customHeight="1">
      <c r="B472" s="367">
        <v>45362</v>
      </c>
      <c r="C472" s="365">
        <v>80.319999999999993</v>
      </c>
      <c r="O472" s="368">
        <v>45362</v>
      </c>
      <c r="P472" s="369">
        <v>80.319999999999993</v>
      </c>
      <c r="Q472" s="369">
        <v>294.82</v>
      </c>
      <c r="R472" s="369">
        <v>140.08000000000001</v>
      </c>
      <c r="S472" s="369">
        <v>92.07</v>
      </c>
      <c r="T472" s="369">
        <v>53.251800000000003</v>
      </c>
      <c r="U472" s="369">
        <v>100.07</v>
      </c>
      <c r="V472" s="369">
        <v>18.45</v>
      </c>
      <c r="AF472" s="368">
        <v>45362</v>
      </c>
      <c r="AG472" s="370">
        <f t="shared" ref="AG472:AM472" si="940">(P472-AG$1256)/AG$1256</f>
        <v>0.40640868499387139</v>
      </c>
      <c r="AH472" s="370">
        <f t="shared" si="940"/>
        <v>0.42425120772946856</v>
      </c>
      <c r="AI472" s="370">
        <f t="shared" si="940"/>
        <v>0.37306410507743598</v>
      </c>
      <c r="AJ472" s="370">
        <f t="shared" si="940"/>
        <v>-5.9262286706856147E-2</v>
      </c>
      <c r="AK472" s="370">
        <f t="shared" si="940"/>
        <v>0.81578193622302853</v>
      </c>
      <c r="AL472" s="370">
        <f t="shared" si="940"/>
        <v>-0.19944000000000006</v>
      </c>
      <c r="AM472" s="370">
        <f t="shared" si="940"/>
        <v>-0.10696999031945793</v>
      </c>
      <c r="BA472" s="368">
        <v>45362</v>
      </c>
      <c r="BB472" s="369">
        <v>80.319999999999993</v>
      </c>
      <c r="BC472" s="369">
        <v>5117.9399999999996</v>
      </c>
      <c r="BD472" s="86"/>
      <c r="BE472" s="368">
        <v>45362</v>
      </c>
      <c r="BF472" s="370">
        <f t="shared" ref="BF472:BG472" si="941">(BB472-BF$1256)/BF$1256</f>
        <v>0.40640868499387139</v>
      </c>
      <c r="BG472" s="370">
        <f t="shared" si="941"/>
        <v>0.36450382188190683</v>
      </c>
      <c r="BT472" s="367">
        <v>45363</v>
      </c>
      <c r="BU472" s="365">
        <f t="shared" si="515"/>
        <v>2.8338000000000002E-2</v>
      </c>
      <c r="BV472" s="365">
        <v>2.8338000000000001</v>
      </c>
    </row>
    <row r="473" spans="2:74" ht="12" customHeight="1">
      <c r="B473" s="367">
        <v>45359</v>
      </c>
      <c r="C473" s="365">
        <v>79.7</v>
      </c>
      <c r="O473" s="368">
        <v>45359</v>
      </c>
      <c r="P473" s="369">
        <v>79.7</v>
      </c>
      <c r="Q473" s="369">
        <v>292.55</v>
      </c>
      <c r="R473" s="369">
        <v>139.56</v>
      </c>
      <c r="S473" s="369">
        <v>91.06</v>
      </c>
      <c r="T473" s="369">
        <v>53.7224</v>
      </c>
      <c r="U473" s="369">
        <v>103.63</v>
      </c>
      <c r="V473" s="369">
        <v>18.420000000000002</v>
      </c>
      <c r="AF473" s="368">
        <v>45359</v>
      </c>
      <c r="AG473" s="370">
        <f t="shared" ref="AG473:AM473" si="942">(P473-AG$1256)/AG$1256</f>
        <v>0.39555244265452644</v>
      </c>
      <c r="AH473" s="370">
        <f t="shared" si="942"/>
        <v>0.41328502415458945</v>
      </c>
      <c r="AI473" s="370">
        <f t="shared" si="942"/>
        <v>0.36796706528131745</v>
      </c>
      <c r="AJ473" s="370">
        <f t="shared" si="942"/>
        <v>-6.958209870236029E-2</v>
      </c>
      <c r="AK473" s="370">
        <f t="shared" si="942"/>
        <v>0.83182847322622</v>
      </c>
      <c r="AL473" s="370">
        <f t="shared" si="942"/>
        <v>-0.17096000000000003</v>
      </c>
      <c r="AM473" s="370">
        <f t="shared" si="942"/>
        <v>-0.10842207163601154</v>
      </c>
      <c r="BA473" s="368">
        <v>45359</v>
      </c>
      <c r="BB473" s="369">
        <v>79.7</v>
      </c>
      <c r="BC473" s="369">
        <v>5123.6899999999996</v>
      </c>
      <c r="BD473" s="86"/>
      <c r="BE473" s="368">
        <v>45359</v>
      </c>
      <c r="BF473" s="370">
        <f t="shared" ref="BF473:BG473" si="943">(BB473-BF$1256)/BF$1256</f>
        <v>0.39555244265452644</v>
      </c>
      <c r="BG473" s="370">
        <f t="shared" si="943"/>
        <v>0.3660368404354305</v>
      </c>
      <c r="BT473" s="367">
        <v>45362</v>
      </c>
      <c r="BU473" s="365">
        <f t="shared" si="515"/>
        <v>2.8884E-2</v>
      </c>
      <c r="BV473" s="365">
        <v>2.8883999999999999</v>
      </c>
    </row>
    <row r="474" spans="2:74" ht="12" customHeight="1">
      <c r="B474" s="367">
        <v>45358</v>
      </c>
      <c r="C474" s="365">
        <v>80.62</v>
      </c>
      <c r="O474" s="368">
        <v>45358</v>
      </c>
      <c r="P474" s="369">
        <v>80.62</v>
      </c>
      <c r="Q474" s="369">
        <v>291.11</v>
      </c>
      <c r="R474" s="369">
        <v>140.38</v>
      </c>
      <c r="S474" s="369">
        <v>90.95</v>
      </c>
      <c r="T474" s="369">
        <v>53.804400000000001</v>
      </c>
      <c r="U474" s="369">
        <v>104.44</v>
      </c>
      <c r="V474" s="369">
        <v>18.36</v>
      </c>
      <c r="AF474" s="368">
        <v>45358</v>
      </c>
      <c r="AG474" s="370">
        <f t="shared" ref="AG474:AM474" si="944">(P474-AG$1256)/AG$1256</f>
        <v>0.41166170548065145</v>
      </c>
      <c r="AH474" s="370">
        <f t="shared" si="944"/>
        <v>0.40632850241545898</v>
      </c>
      <c r="AI474" s="370">
        <f t="shared" si="944"/>
        <v>0.37600470495981181</v>
      </c>
      <c r="AJ474" s="370">
        <f t="shared" si="944"/>
        <v>-7.0706038622662726E-2</v>
      </c>
      <c r="AK474" s="370">
        <f t="shared" si="944"/>
        <v>0.8346245123980468</v>
      </c>
      <c r="AL474" s="370">
        <f t="shared" si="944"/>
        <v>-0.16448000000000002</v>
      </c>
      <c r="AM474" s="370">
        <f t="shared" si="944"/>
        <v>-0.1113262342691191</v>
      </c>
      <c r="BA474" s="368">
        <v>45358</v>
      </c>
      <c r="BB474" s="369">
        <v>80.62</v>
      </c>
      <c r="BC474" s="369">
        <v>5157.3599999999997</v>
      </c>
      <c r="BD474" s="86"/>
      <c r="BE474" s="368">
        <v>45358</v>
      </c>
      <c r="BF474" s="370">
        <f t="shared" ref="BF474:BG474" si="945">(BB474-BF$1256)/BF$1256</f>
        <v>0.41166170548065145</v>
      </c>
      <c r="BG474" s="370">
        <f t="shared" si="945"/>
        <v>0.37501366386102047</v>
      </c>
      <c r="BT474" s="367">
        <v>45359</v>
      </c>
      <c r="BU474" s="365">
        <f t="shared" si="515"/>
        <v>2.9108999999999999E-2</v>
      </c>
      <c r="BV474" s="365">
        <v>2.9108999999999998</v>
      </c>
    </row>
    <row r="475" spans="2:74" ht="12" customHeight="1">
      <c r="B475" s="367">
        <v>45357</v>
      </c>
      <c r="C475" s="365">
        <v>81.239999999999995</v>
      </c>
      <c r="O475" s="368">
        <v>45357</v>
      </c>
      <c r="P475" s="369">
        <v>81.239999999999995</v>
      </c>
      <c r="Q475" s="369">
        <v>292.93</v>
      </c>
      <c r="R475" s="369">
        <v>139.55000000000001</v>
      </c>
      <c r="S475" s="369">
        <v>91.65</v>
      </c>
      <c r="T475" s="369">
        <v>53.802799999999998</v>
      </c>
      <c r="U475" s="369">
        <v>100.96</v>
      </c>
      <c r="V475" s="369">
        <v>18.64</v>
      </c>
      <c r="AF475" s="368">
        <v>45357</v>
      </c>
      <c r="AG475" s="370">
        <f t="shared" ref="AG475:AM475" si="946">(P475-AG$1256)/AG$1256</f>
        <v>0.42251794781999641</v>
      </c>
      <c r="AH475" s="370">
        <f t="shared" si="946"/>
        <v>0.41512077294685995</v>
      </c>
      <c r="AI475" s="370">
        <f t="shared" si="946"/>
        <v>0.36786904528523834</v>
      </c>
      <c r="AJ475" s="370">
        <f t="shared" si="946"/>
        <v>-6.3553693675283518E-2</v>
      </c>
      <c r="AK475" s="370">
        <f t="shared" si="946"/>
        <v>0.83456995553615743</v>
      </c>
      <c r="AL475" s="370">
        <f t="shared" si="946"/>
        <v>-0.19232000000000005</v>
      </c>
      <c r="AM475" s="370">
        <f t="shared" si="946"/>
        <v>-9.7773475314617594E-2</v>
      </c>
      <c r="BA475" s="368">
        <v>45357</v>
      </c>
      <c r="BB475" s="369">
        <v>81.239999999999995</v>
      </c>
      <c r="BC475" s="369">
        <v>5104.76</v>
      </c>
      <c r="BD475" s="86"/>
      <c r="BE475" s="368">
        <v>45357</v>
      </c>
      <c r="BF475" s="370">
        <f t="shared" ref="BF475:BG475" si="947">(BB475-BF$1256)/BF$1256</f>
        <v>0.42251794781999641</v>
      </c>
      <c r="BG475" s="370">
        <f t="shared" si="947"/>
        <v>0.36098987674530836</v>
      </c>
      <c r="BT475" s="367">
        <v>45358</v>
      </c>
      <c r="BU475" s="365">
        <f t="shared" si="515"/>
        <v>2.8777E-2</v>
      </c>
      <c r="BV475" s="365">
        <v>2.8776999999999999</v>
      </c>
    </row>
    <row r="476" spans="2:74" ht="12" customHeight="1">
      <c r="B476" s="367">
        <v>45356</v>
      </c>
      <c r="C476" s="365">
        <v>79.13</v>
      </c>
      <c r="O476" s="368">
        <v>45356</v>
      </c>
      <c r="P476" s="369">
        <v>79.13</v>
      </c>
      <c r="Q476" s="369">
        <v>292.54000000000002</v>
      </c>
      <c r="R476" s="369">
        <v>138.69999999999999</v>
      </c>
      <c r="S476" s="369">
        <v>91.22</v>
      </c>
      <c r="T476" s="369">
        <v>54.226599999999998</v>
      </c>
      <c r="U476" s="369">
        <v>100.19</v>
      </c>
      <c r="V476" s="369">
        <v>18.440000000000001</v>
      </c>
      <c r="AF476" s="368">
        <v>45356</v>
      </c>
      <c r="AG476" s="370">
        <f t="shared" ref="AG476:AM476" si="948">(P476-AG$1256)/AG$1256</f>
        <v>0.3855717037296445</v>
      </c>
      <c r="AH476" s="370">
        <f t="shared" si="948"/>
        <v>0.41323671497584552</v>
      </c>
      <c r="AI476" s="370">
        <f t="shared" si="948"/>
        <v>0.35953734561850614</v>
      </c>
      <c r="AJ476" s="370">
        <f t="shared" si="948"/>
        <v>-6.7947277000102238E-2</v>
      </c>
      <c r="AK476" s="370">
        <f t="shared" si="948"/>
        <v>0.84902070432908683</v>
      </c>
      <c r="AL476" s="370">
        <f t="shared" si="948"/>
        <v>-0.19848000000000002</v>
      </c>
      <c r="AM476" s="370">
        <f t="shared" si="948"/>
        <v>-0.10745401742497575</v>
      </c>
      <c r="BA476" s="368">
        <v>45356</v>
      </c>
      <c r="BB476" s="369">
        <v>79.13</v>
      </c>
      <c r="BC476" s="369">
        <v>5078.6499999999996</v>
      </c>
      <c r="BD476" s="86"/>
      <c r="BE476" s="368">
        <v>45356</v>
      </c>
      <c r="BF476" s="370">
        <f t="shared" ref="BF476:BG476" si="949">(BB476-BF$1256)/BF$1256</f>
        <v>0.3855717037296445</v>
      </c>
      <c r="BG476" s="370">
        <f t="shared" si="949"/>
        <v>0.35402863945269897</v>
      </c>
      <c r="BT476" s="367">
        <v>45357</v>
      </c>
      <c r="BU476" s="365">
        <f t="shared" si="515"/>
        <v>2.8557000000000003E-2</v>
      </c>
      <c r="BV476" s="365">
        <v>2.8557000000000001</v>
      </c>
    </row>
    <row r="477" spans="2:74" ht="12" customHeight="1">
      <c r="B477" s="367">
        <v>45355</v>
      </c>
      <c r="C477" s="365">
        <v>78.06</v>
      </c>
      <c r="O477" s="368">
        <v>45355</v>
      </c>
      <c r="P477" s="369">
        <v>78.06</v>
      </c>
      <c r="Q477" s="369">
        <v>290.94</v>
      </c>
      <c r="R477" s="369">
        <v>138.55000000000001</v>
      </c>
      <c r="S477" s="369">
        <v>92.46</v>
      </c>
      <c r="T477" s="369">
        <v>54.405999999999999</v>
      </c>
      <c r="U477" s="369">
        <v>104.26</v>
      </c>
      <c r="V477" s="369">
        <v>18.29</v>
      </c>
      <c r="AF477" s="368">
        <v>45355</v>
      </c>
      <c r="AG477" s="370">
        <f t="shared" ref="AG477:AM477" si="950">(P477-AG$1256)/AG$1256</f>
        <v>0.36683593066012965</v>
      </c>
      <c r="AH477" s="370">
        <f t="shared" si="950"/>
        <v>0.40550724637681157</v>
      </c>
      <c r="AI477" s="370">
        <f t="shared" si="950"/>
        <v>0.35806704567731834</v>
      </c>
      <c r="AJ477" s="370">
        <f t="shared" si="950"/>
        <v>-5.5277408807602027E-2</v>
      </c>
      <c r="AK477" s="370">
        <f t="shared" si="950"/>
        <v>0.85513789246842509</v>
      </c>
      <c r="AL477" s="370">
        <f t="shared" si="950"/>
        <v>-0.16591999999999996</v>
      </c>
      <c r="AM477" s="370">
        <f t="shared" si="950"/>
        <v>-0.11471442400774448</v>
      </c>
      <c r="BA477" s="368">
        <v>45355</v>
      </c>
      <c r="BB477" s="369">
        <v>78.06</v>
      </c>
      <c r="BC477" s="369">
        <v>5130.95</v>
      </c>
      <c r="BD477" s="86"/>
      <c r="BE477" s="368">
        <v>45355</v>
      </c>
      <c r="BF477" s="370">
        <f t="shared" ref="BF477:BG477" si="951">(BB477-BF$1256)/BF$1256</f>
        <v>0.36683593066012965</v>
      </c>
      <c r="BG477" s="370">
        <f t="shared" si="951"/>
        <v>0.36797244299170567</v>
      </c>
      <c r="BT477" s="367">
        <v>45356</v>
      </c>
      <c r="BU477" s="365">
        <f t="shared" si="515"/>
        <v>2.9319000000000001E-2</v>
      </c>
      <c r="BV477" s="365">
        <v>2.9319000000000002</v>
      </c>
    </row>
    <row r="478" spans="2:74" ht="12" customHeight="1">
      <c r="B478" s="367">
        <v>45352</v>
      </c>
      <c r="C478" s="365">
        <v>77.709999999999994</v>
      </c>
      <c r="O478" s="368">
        <v>45352</v>
      </c>
      <c r="P478" s="369">
        <v>77.709999999999994</v>
      </c>
      <c r="Q478" s="369">
        <v>290.73</v>
      </c>
      <c r="R478" s="369">
        <v>137.41999999999999</v>
      </c>
      <c r="S478" s="369">
        <v>93.16</v>
      </c>
      <c r="T478" s="369">
        <v>53.775599999999997</v>
      </c>
      <c r="U478" s="369">
        <v>107.25</v>
      </c>
      <c r="V478" s="369">
        <v>18.02</v>
      </c>
      <c r="AF478" s="368">
        <v>45352</v>
      </c>
      <c r="AG478" s="370">
        <f t="shared" ref="AG478:AM478" si="952">(P478-AG$1256)/AG$1256</f>
        <v>0.36070740675888624</v>
      </c>
      <c r="AH478" s="370">
        <f t="shared" si="952"/>
        <v>0.40449275362318848</v>
      </c>
      <c r="AI478" s="370">
        <f t="shared" si="952"/>
        <v>0.34699078612036849</v>
      </c>
      <c r="AJ478" s="370">
        <f t="shared" si="952"/>
        <v>-4.8125063860222826E-2</v>
      </c>
      <c r="AK478" s="370">
        <f t="shared" si="952"/>
        <v>0.83364248888403925</v>
      </c>
      <c r="AL478" s="370">
        <f t="shared" si="952"/>
        <v>-0.14199999999999999</v>
      </c>
      <c r="AM478" s="370">
        <f t="shared" si="952"/>
        <v>-0.127783155856728</v>
      </c>
      <c r="BA478" s="368">
        <v>45352</v>
      </c>
      <c r="BB478" s="369">
        <v>77.709999999999994</v>
      </c>
      <c r="BC478" s="369">
        <v>5137.08</v>
      </c>
      <c r="BD478" s="86"/>
      <c r="BE478" s="368">
        <v>45352</v>
      </c>
      <c r="BF478" s="370">
        <f t="shared" ref="BF478:BG478" si="953">(BB478-BF$1256)/BF$1256</f>
        <v>0.36070740675888624</v>
      </c>
      <c r="BG478" s="370">
        <f t="shared" si="953"/>
        <v>0.36960677407572312</v>
      </c>
      <c r="BT478" s="367">
        <v>45355</v>
      </c>
      <c r="BU478" s="365">
        <f t="shared" si="515"/>
        <v>2.9721000000000001E-2</v>
      </c>
      <c r="BV478" s="365">
        <v>2.9721000000000002</v>
      </c>
    </row>
    <row r="479" spans="2:74" ht="12" customHeight="1">
      <c r="B479" s="367">
        <v>45351</v>
      </c>
      <c r="C479" s="365">
        <v>77.650000000000006</v>
      </c>
      <c r="O479" s="368">
        <v>45351</v>
      </c>
      <c r="P479" s="369">
        <v>77.650000000000006</v>
      </c>
      <c r="Q479" s="369">
        <v>292.27999999999997</v>
      </c>
      <c r="R479" s="369">
        <v>138.41999999999999</v>
      </c>
      <c r="S479" s="369">
        <v>94.9</v>
      </c>
      <c r="T479" s="369">
        <v>53.775399999999998</v>
      </c>
      <c r="U479" s="369">
        <v>106.32</v>
      </c>
      <c r="V479" s="369">
        <v>18.11</v>
      </c>
      <c r="AF479" s="368">
        <v>45351</v>
      </c>
      <c r="AG479" s="370">
        <f t="shared" ref="AG479:AM479" si="954">(P479-AG$1256)/AG$1256</f>
        <v>0.35965680266153049</v>
      </c>
      <c r="AH479" s="370">
        <f t="shared" si="954"/>
        <v>0.41198067632850227</v>
      </c>
      <c r="AI479" s="370">
        <f t="shared" si="954"/>
        <v>0.35679278572828849</v>
      </c>
      <c r="AJ479" s="370">
        <f t="shared" si="954"/>
        <v>-3.034637784816592E-2</v>
      </c>
      <c r="AK479" s="370">
        <f t="shared" si="954"/>
        <v>0.83363566927630306</v>
      </c>
      <c r="AL479" s="370">
        <f t="shared" si="954"/>
        <v>-0.14944000000000005</v>
      </c>
      <c r="AM479" s="370">
        <f t="shared" si="954"/>
        <v>-0.12342691190706682</v>
      </c>
      <c r="BA479" s="368">
        <v>45351</v>
      </c>
      <c r="BB479" s="369">
        <v>77.650000000000006</v>
      </c>
      <c r="BC479" s="369">
        <v>5096.2700000000004</v>
      </c>
      <c r="BD479" s="86"/>
      <c r="BE479" s="368">
        <v>45351</v>
      </c>
      <c r="BF479" s="370">
        <f t="shared" ref="BF479:BG479" si="955">(BB479-BF$1256)/BF$1256</f>
        <v>0.35965680266153049</v>
      </c>
      <c r="BG479" s="370">
        <f t="shared" si="955"/>
        <v>0.35872634152454042</v>
      </c>
      <c r="BT479" s="367">
        <v>45352</v>
      </c>
      <c r="BU479" s="365">
        <f t="shared" si="515"/>
        <v>2.9855E-2</v>
      </c>
      <c r="BV479" s="365">
        <v>2.9855</v>
      </c>
    </row>
    <row r="480" spans="2:74" ht="12" customHeight="1">
      <c r="B480" s="367">
        <v>45350</v>
      </c>
      <c r="C480" s="365">
        <v>76.47</v>
      </c>
      <c r="O480" s="368">
        <v>45350</v>
      </c>
      <c r="P480" s="369">
        <v>76.47</v>
      </c>
      <c r="Q480" s="369">
        <v>295.19</v>
      </c>
      <c r="R480" s="369">
        <v>138.6</v>
      </c>
      <c r="S480" s="369">
        <v>93</v>
      </c>
      <c r="T480" s="369">
        <v>53.434399999999997</v>
      </c>
      <c r="U480" s="369">
        <v>103.3</v>
      </c>
      <c r="V480" s="369">
        <v>18.45</v>
      </c>
      <c r="AF480" s="368">
        <v>45350</v>
      </c>
      <c r="AG480" s="370">
        <f t="shared" ref="AG480:AM480" si="956">(P480-AG$1256)/AG$1256</f>
        <v>0.3389949220801961</v>
      </c>
      <c r="AH480" s="370">
        <f t="shared" si="956"/>
        <v>0.42603864734299518</v>
      </c>
      <c r="AI480" s="370">
        <f t="shared" si="956"/>
        <v>0.35855714565771418</v>
      </c>
      <c r="AJ480" s="370">
        <f t="shared" si="956"/>
        <v>-4.9759885562480885E-2</v>
      </c>
      <c r="AK480" s="370">
        <f t="shared" si="956"/>
        <v>0.82200823808614509</v>
      </c>
      <c r="AL480" s="370">
        <f t="shared" si="956"/>
        <v>-0.17360000000000003</v>
      </c>
      <c r="AM480" s="370">
        <f t="shared" si="956"/>
        <v>-0.10696999031945793</v>
      </c>
      <c r="BA480" s="368">
        <v>45350</v>
      </c>
      <c r="BB480" s="369">
        <v>76.47</v>
      </c>
      <c r="BC480" s="369">
        <v>5069.76</v>
      </c>
      <c r="BD480" s="86"/>
      <c r="BE480" s="368">
        <v>45350</v>
      </c>
      <c r="BF480" s="370">
        <f t="shared" ref="BF480:BG480" si="957">(BB480-BF$1256)/BF$1256</f>
        <v>0.3389949220801961</v>
      </c>
      <c r="BG480" s="370">
        <f t="shared" si="957"/>
        <v>0.35165845946299035</v>
      </c>
      <c r="BT480" s="367">
        <v>45351</v>
      </c>
      <c r="BU480" s="365">
        <f t="shared" si="515"/>
        <v>2.9878000000000002E-2</v>
      </c>
      <c r="BV480" s="365">
        <v>2.9878</v>
      </c>
    </row>
    <row r="481" spans="2:74" ht="12" customHeight="1">
      <c r="B481" s="367">
        <v>45349</v>
      </c>
      <c r="C481" s="365">
        <v>75.5</v>
      </c>
      <c r="O481" s="368">
        <v>45349</v>
      </c>
      <c r="P481" s="369">
        <v>75.5</v>
      </c>
      <c r="Q481" s="369">
        <v>293.76</v>
      </c>
      <c r="R481" s="369">
        <v>137.04</v>
      </c>
      <c r="S481" s="369">
        <v>94.13</v>
      </c>
      <c r="T481" s="369">
        <v>52.904800000000002</v>
      </c>
      <c r="U481" s="369">
        <v>102.14</v>
      </c>
      <c r="V481" s="369">
        <v>18.11</v>
      </c>
      <c r="AF481" s="368">
        <v>45349</v>
      </c>
      <c r="AG481" s="370">
        <f t="shared" ref="AG481:AM481" si="958">(P481-AG$1256)/AG$1256</f>
        <v>0.32201015583960779</v>
      </c>
      <c r="AH481" s="370">
        <f t="shared" si="958"/>
        <v>0.41913043478260864</v>
      </c>
      <c r="AI481" s="370">
        <f t="shared" si="958"/>
        <v>0.34326602626935893</v>
      </c>
      <c r="AJ481" s="370">
        <f t="shared" si="958"/>
        <v>-3.8213957290283117E-2</v>
      </c>
      <c r="AK481" s="370">
        <f t="shared" si="958"/>
        <v>0.80394991680078565</v>
      </c>
      <c r="AL481" s="370">
        <f t="shared" si="958"/>
        <v>-0.18287999999999999</v>
      </c>
      <c r="AM481" s="370">
        <f t="shared" si="958"/>
        <v>-0.12342691190706682</v>
      </c>
      <c r="BA481" s="368">
        <v>45349</v>
      </c>
      <c r="BB481" s="369">
        <v>75.5</v>
      </c>
      <c r="BC481" s="369">
        <v>5078.18</v>
      </c>
      <c r="BD481" s="86"/>
      <c r="BE481" s="368">
        <v>45349</v>
      </c>
      <c r="BF481" s="370">
        <f t="shared" ref="BF481:BG481" si="959">(BB481-BF$1256)/BF$1256</f>
        <v>0.32201015583960779</v>
      </c>
      <c r="BG481" s="370">
        <f t="shared" si="959"/>
        <v>0.3539033318491937</v>
      </c>
      <c r="BT481" s="367">
        <v>45350</v>
      </c>
      <c r="BU481" s="365">
        <f t="shared" si="515"/>
        <v>3.0339000000000001E-2</v>
      </c>
      <c r="BV481" s="365">
        <v>3.0339</v>
      </c>
    </row>
    <row r="482" spans="2:74" ht="12" customHeight="1">
      <c r="B482" s="367">
        <v>45348</v>
      </c>
      <c r="C482" s="365">
        <v>76.38</v>
      </c>
      <c r="O482" s="368">
        <v>45348</v>
      </c>
      <c r="P482" s="369">
        <v>76.38</v>
      </c>
      <c r="Q482" s="369">
        <v>297.12</v>
      </c>
      <c r="R482" s="369">
        <v>138.06</v>
      </c>
      <c r="S482" s="369">
        <v>94.28</v>
      </c>
      <c r="T482" s="369">
        <v>53.209000000000003</v>
      </c>
      <c r="U482" s="369">
        <v>101.13</v>
      </c>
      <c r="V482" s="369">
        <v>18.2</v>
      </c>
      <c r="AF482" s="368">
        <v>45348</v>
      </c>
      <c r="AG482" s="370">
        <f t="shared" ref="AG482:AM482" si="960">(P482-AG$1256)/AG$1256</f>
        <v>0.33741901593416207</v>
      </c>
      <c r="AH482" s="370">
        <f t="shared" si="960"/>
        <v>0.43536231884057974</v>
      </c>
      <c r="AI482" s="370">
        <f t="shared" si="960"/>
        <v>0.35326406586943743</v>
      </c>
      <c r="AJ482" s="370">
        <f t="shared" si="960"/>
        <v>-3.6681311944416095E-2</v>
      </c>
      <c r="AK482" s="370">
        <f t="shared" si="960"/>
        <v>0.81432254016748962</v>
      </c>
      <c r="AL482" s="370">
        <f t="shared" si="960"/>
        <v>-0.19096000000000005</v>
      </c>
      <c r="AM482" s="370">
        <f t="shared" si="960"/>
        <v>-0.11907066795740566</v>
      </c>
      <c r="BA482" s="368">
        <v>45348</v>
      </c>
      <c r="BB482" s="369">
        <v>76.38</v>
      </c>
      <c r="BC482" s="369">
        <v>5069.53</v>
      </c>
      <c r="BD482" s="86"/>
      <c r="BE482" s="368">
        <v>45348</v>
      </c>
      <c r="BF482" s="370">
        <f t="shared" ref="BF482:BG482" si="961">(BB482-BF$1256)/BF$1256</f>
        <v>0.33741901593416207</v>
      </c>
      <c r="BG482" s="370">
        <f t="shared" si="961"/>
        <v>0.35159713872084924</v>
      </c>
      <c r="BT482" s="367">
        <v>45349</v>
      </c>
      <c r="BU482" s="365">
        <f t="shared" si="515"/>
        <v>3.0727999999999998E-2</v>
      </c>
      <c r="BV482" s="365">
        <v>3.0728</v>
      </c>
    </row>
    <row r="483" spans="2:74" ht="12" customHeight="1">
      <c r="B483" s="367">
        <v>45345</v>
      </c>
      <c r="C483" s="365">
        <v>76.13</v>
      </c>
      <c r="O483" s="368">
        <v>45345</v>
      </c>
      <c r="P483" s="369">
        <v>76.13</v>
      </c>
      <c r="Q483" s="369">
        <v>297.75</v>
      </c>
      <c r="R483" s="369">
        <v>138.32</v>
      </c>
      <c r="S483" s="369">
        <v>95.62</v>
      </c>
      <c r="T483" s="369">
        <v>52.934399999999997</v>
      </c>
      <c r="U483" s="369">
        <v>98.04</v>
      </c>
      <c r="V483" s="369">
        <v>18.29</v>
      </c>
      <c r="AF483" s="368">
        <v>45345</v>
      </c>
      <c r="AG483" s="370">
        <f t="shared" ref="AG483:AM483" si="962">(P483-AG$1256)/AG$1256</f>
        <v>0.33304149886184548</v>
      </c>
      <c r="AH483" s="370">
        <f t="shared" si="962"/>
        <v>0.43840579710144928</v>
      </c>
      <c r="AI483" s="370">
        <f t="shared" si="962"/>
        <v>0.35581258576749658</v>
      </c>
      <c r="AJ483" s="370">
        <f t="shared" si="962"/>
        <v>-2.2989680188004496E-2</v>
      </c>
      <c r="AK483" s="370">
        <f t="shared" si="962"/>
        <v>0.8049592187457375</v>
      </c>
      <c r="AL483" s="370">
        <f t="shared" si="962"/>
        <v>-0.21567999999999996</v>
      </c>
      <c r="AM483" s="370">
        <f t="shared" si="962"/>
        <v>-0.11471442400774448</v>
      </c>
      <c r="BA483" s="368">
        <v>45345</v>
      </c>
      <c r="BB483" s="369">
        <v>76.13</v>
      </c>
      <c r="BC483" s="369">
        <v>5088.8</v>
      </c>
      <c r="BD483" s="86"/>
      <c r="BE483" s="368">
        <v>45345</v>
      </c>
      <c r="BF483" s="370">
        <f t="shared" ref="BF483:BG483" si="963">(BB483-BF$1256)/BF$1256</f>
        <v>0.33304149886184548</v>
      </c>
      <c r="BG483" s="370">
        <f t="shared" si="963"/>
        <v>0.35673475046457132</v>
      </c>
      <c r="BT483" s="367">
        <v>45348</v>
      </c>
      <c r="BU483" s="365">
        <f t="shared" si="515"/>
        <v>3.0373999999999998E-2</v>
      </c>
      <c r="BV483" s="365">
        <v>3.0373999999999999</v>
      </c>
    </row>
    <row r="484" spans="2:74" ht="12" customHeight="1">
      <c r="B484" s="367">
        <v>45344</v>
      </c>
      <c r="C484" s="365">
        <v>75.38</v>
      </c>
      <c r="O484" s="368">
        <v>45344</v>
      </c>
      <c r="P484" s="369">
        <v>75.38</v>
      </c>
      <c r="Q484" s="369">
        <v>295.92</v>
      </c>
      <c r="R484" s="369">
        <v>137.33000000000001</v>
      </c>
      <c r="S484" s="369">
        <v>95.78</v>
      </c>
      <c r="T484" s="369">
        <v>52.547400000000003</v>
      </c>
      <c r="U484" s="369">
        <v>97.03</v>
      </c>
      <c r="V484" s="369">
        <v>17.97</v>
      </c>
      <c r="AF484" s="368">
        <v>45344</v>
      </c>
      <c r="AG484" s="370">
        <f t="shared" ref="AG484:AM484" si="964">(P484-AG$1256)/AG$1256</f>
        <v>0.31990894764489575</v>
      </c>
      <c r="AH484" s="370">
        <f t="shared" si="964"/>
        <v>0.42956521739130443</v>
      </c>
      <c r="AI484" s="370">
        <f t="shared" si="964"/>
        <v>0.34610860615565592</v>
      </c>
      <c r="AJ484" s="370">
        <f t="shared" si="964"/>
        <v>-2.1354858485746434E-2</v>
      </c>
      <c r="AK484" s="370">
        <f t="shared" si="964"/>
        <v>0.79176327777626232</v>
      </c>
      <c r="AL484" s="370">
        <f t="shared" si="964"/>
        <v>-0.22375999999999999</v>
      </c>
      <c r="AM484" s="370">
        <f t="shared" si="964"/>
        <v>-0.13020329138431758</v>
      </c>
      <c r="BA484" s="368">
        <v>45344</v>
      </c>
      <c r="BB484" s="369">
        <v>75.38</v>
      </c>
      <c r="BC484" s="369">
        <v>5087.03</v>
      </c>
      <c r="BD484" s="86"/>
      <c r="BE484" s="368">
        <v>45344</v>
      </c>
      <c r="BF484" s="370">
        <f t="shared" ref="BF484:BG484" si="965">(BB484-BF$1256)/BF$1256</f>
        <v>0.31990894764489575</v>
      </c>
      <c r="BG484" s="370">
        <f t="shared" si="965"/>
        <v>0.35626284736200825</v>
      </c>
      <c r="BT484" s="367">
        <v>45345</v>
      </c>
      <c r="BU484" s="365">
        <f t="shared" si="515"/>
        <v>3.0474000000000001E-2</v>
      </c>
      <c r="BV484" s="365">
        <v>3.0474000000000001</v>
      </c>
    </row>
    <row r="485" spans="2:74" ht="12" customHeight="1">
      <c r="B485" s="367">
        <v>45343</v>
      </c>
      <c r="C485" s="365">
        <v>75.72</v>
      </c>
      <c r="O485" s="368">
        <v>45343</v>
      </c>
      <c r="P485" s="369">
        <v>75.72</v>
      </c>
      <c r="Q485" s="369">
        <v>293.91000000000003</v>
      </c>
      <c r="R485" s="369">
        <v>135.22999999999999</v>
      </c>
      <c r="S485" s="369">
        <v>95.02</v>
      </c>
      <c r="T485" s="369">
        <v>51.389600000000002</v>
      </c>
      <c r="U485" s="369">
        <v>95.82</v>
      </c>
      <c r="V485" s="369">
        <v>17.87</v>
      </c>
      <c r="AF485" s="368">
        <v>45343</v>
      </c>
      <c r="AG485" s="370">
        <f t="shared" ref="AG485:AM485" si="966">(P485-AG$1256)/AG$1256</f>
        <v>0.32586237086324638</v>
      </c>
      <c r="AH485" s="370">
        <f t="shared" si="966"/>
        <v>0.41985507246376824</v>
      </c>
      <c r="AI485" s="370">
        <f t="shared" si="966"/>
        <v>0.32552440697902368</v>
      </c>
      <c r="AJ485" s="370">
        <f t="shared" si="966"/>
        <v>-2.9120261571472447E-2</v>
      </c>
      <c r="AK485" s="370">
        <f t="shared" si="966"/>
        <v>0.75228456859161463</v>
      </c>
      <c r="AL485" s="370">
        <f t="shared" si="966"/>
        <v>-0.23344000000000006</v>
      </c>
      <c r="AM485" s="370">
        <f t="shared" si="966"/>
        <v>-0.13504356243949656</v>
      </c>
      <c r="BA485" s="368">
        <v>45343</v>
      </c>
      <c r="BB485" s="369">
        <v>75.72</v>
      </c>
      <c r="BC485" s="369">
        <v>4981.8</v>
      </c>
      <c r="BD485" s="86"/>
      <c r="BE485" s="368">
        <v>45343</v>
      </c>
      <c r="BF485" s="370">
        <f t="shared" ref="BF485:BG485" si="967">(BB485-BF$1256)/BF$1256</f>
        <v>0.32586237086324638</v>
      </c>
      <c r="BG485" s="370">
        <f t="shared" si="967"/>
        <v>0.32820727477291334</v>
      </c>
      <c r="BT485" s="367">
        <v>45344</v>
      </c>
      <c r="BU485" s="365">
        <f t="shared" si="515"/>
        <v>3.0777000000000002E-2</v>
      </c>
      <c r="BV485" s="365">
        <v>3.0777000000000001</v>
      </c>
    </row>
    <row r="486" spans="2:74" ht="12" customHeight="1">
      <c r="B486" s="367">
        <v>45342</v>
      </c>
      <c r="C486" s="365">
        <v>76.34</v>
      </c>
      <c r="O486" s="368">
        <v>45342</v>
      </c>
      <c r="P486" s="369">
        <v>76.34</v>
      </c>
      <c r="Q486" s="369">
        <v>292.64999999999998</v>
      </c>
      <c r="R486" s="369">
        <v>133.94999999999999</v>
      </c>
      <c r="S486" s="369">
        <v>93.46</v>
      </c>
      <c r="T486" s="369">
        <v>51.603999999999999</v>
      </c>
      <c r="U486" s="369">
        <v>97.57</v>
      </c>
      <c r="V486" s="369">
        <v>17.97</v>
      </c>
      <c r="AF486" s="368">
        <v>45342</v>
      </c>
      <c r="AG486" s="370">
        <f t="shared" ref="AG486:AM486" si="968">(P486-AG$1256)/AG$1256</f>
        <v>0.33671861320259155</v>
      </c>
      <c r="AH486" s="370">
        <f t="shared" si="968"/>
        <v>0.41376811594202889</v>
      </c>
      <c r="AI486" s="370">
        <f t="shared" si="968"/>
        <v>0.31297784748088603</v>
      </c>
      <c r="AJ486" s="370">
        <f t="shared" si="968"/>
        <v>-4.5059773168488922E-2</v>
      </c>
      <c r="AK486" s="370">
        <f t="shared" si="968"/>
        <v>0.75959518808478121</v>
      </c>
      <c r="AL486" s="370">
        <f t="shared" si="968"/>
        <v>-0.21944000000000005</v>
      </c>
      <c r="AM486" s="370">
        <f t="shared" si="968"/>
        <v>-0.13020329138431758</v>
      </c>
      <c r="BA486" s="368">
        <v>45342</v>
      </c>
      <c r="BB486" s="369">
        <v>76.34</v>
      </c>
      <c r="BC486" s="369">
        <v>4975.51</v>
      </c>
      <c r="BD486" s="86"/>
      <c r="BE486" s="368">
        <v>45342</v>
      </c>
      <c r="BF486" s="370">
        <f t="shared" ref="BF486:BG486" si="969">(BB486-BF$1256)/BF$1256</f>
        <v>0.33671861320259155</v>
      </c>
      <c r="BG486" s="370">
        <f t="shared" si="969"/>
        <v>0.32653028578131965</v>
      </c>
      <c r="BT486" s="367">
        <v>45343</v>
      </c>
      <c r="BU486" s="365">
        <f t="shared" si="515"/>
        <v>3.0639E-2</v>
      </c>
      <c r="BV486" s="365">
        <v>3.0638999999999998</v>
      </c>
    </row>
    <row r="487" spans="2:74" ht="12" customHeight="1">
      <c r="B487" s="367">
        <v>45338</v>
      </c>
      <c r="C487" s="365">
        <v>77.19</v>
      </c>
      <c r="O487" s="368">
        <v>45338</v>
      </c>
      <c r="P487" s="369">
        <v>77.19</v>
      </c>
      <c r="Q487" s="369">
        <v>292.02</v>
      </c>
      <c r="R487" s="369">
        <v>134.55000000000001</v>
      </c>
      <c r="S487" s="369">
        <v>93.22</v>
      </c>
      <c r="T487" s="369">
        <v>51.968600000000002</v>
      </c>
      <c r="U487" s="369">
        <v>98.29</v>
      </c>
      <c r="V487" s="369">
        <v>18.43</v>
      </c>
      <c r="AF487" s="368">
        <v>45338</v>
      </c>
      <c r="AG487" s="370">
        <f t="shared" ref="AG487:AM487" si="970">(P487-AG$1256)/AG$1256</f>
        <v>0.35160217124846782</v>
      </c>
      <c r="AH487" s="370">
        <f t="shared" si="970"/>
        <v>0.41072463768115935</v>
      </c>
      <c r="AI487" s="370">
        <f t="shared" si="970"/>
        <v>0.31885904724563829</v>
      </c>
      <c r="AJ487" s="370">
        <f t="shared" si="970"/>
        <v>-4.7512005721876013E-2</v>
      </c>
      <c r="AK487" s="370">
        <f t="shared" si="970"/>
        <v>0.77202733298780657</v>
      </c>
      <c r="AL487" s="370">
        <f t="shared" si="970"/>
        <v>-0.21367999999999995</v>
      </c>
      <c r="AM487" s="370">
        <f t="shared" si="970"/>
        <v>-0.10793804453049373</v>
      </c>
      <c r="BA487" s="368">
        <v>45338</v>
      </c>
      <c r="BB487" s="369">
        <v>77.19</v>
      </c>
      <c r="BC487" s="369">
        <v>5005.57</v>
      </c>
      <c r="BD487" s="86"/>
      <c r="BE487" s="368">
        <v>45338</v>
      </c>
      <c r="BF487" s="370">
        <f t="shared" ref="BF487:BG487" si="971">(BB487-BF$1256)/BF$1256</f>
        <v>0.35160217124846782</v>
      </c>
      <c r="BG487" s="370">
        <f t="shared" si="971"/>
        <v>0.33454464016721891</v>
      </c>
      <c r="BT487" s="367">
        <v>45342</v>
      </c>
      <c r="BU487" s="365">
        <f t="shared" si="515"/>
        <v>3.039E-2</v>
      </c>
      <c r="BV487" s="365">
        <v>3.0390000000000001</v>
      </c>
    </row>
    <row r="488" spans="2:74" ht="12" customHeight="1">
      <c r="B488" s="367">
        <v>45337</v>
      </c>
      <c r="C488" s="365">
        <v>76.02</v>
      </c>
      <c r="O488" s="368">
        <v>45337</v>
      </c>
      <c r="P488" s="369">
        <v>76.02</v>
      </c>
      <c r="Q488" s="369">
        <v>291.86</v>
      </c>
      <c r="R488" s="369">
        <v>135.4</v>
      </c>
      <c r="S488" s="369">
        <v>93.22</v>
      </c>
      <c r="T488" s="369">
        <v>52.36</v>
      </c>
      <c r="U488" s="369">
        <v>98.4</v>
      </c>
      <c r="V488" s="369">
        <v>18.989999999999998</v>
      </c>
      <c r="AF488" s="368">
        <v>45337</v>
      </c>
      <c r="AG488" s="370">
        <f t="shared" ref="AG488:AM488" si="972">(P488-AG$1256)/AG$1256</f>
        <v>0.33111539135002621</v>
      </c>
      <c r="AH488" s="370">
        <f t="shared" si="972"/>
        <v>0.4099516908212561</v>
      </c>
      <c r="AI488" s="370">
        <f t="shared" si="972"/>
        <v>0.32719074691237021</v>
      </c>
      <c r="AJ488" s="370">
        <f t="shared" si="972"/>
        <v>-4.7512005721876013E-2</v>
      </c>
      <c r="AK488" s="370">
        <f t="shared" si="972"/>
        <v>0.78537330532747751</v>
      </c>
      <c r="AL488" s="370">
        <f t="shared" si="972"/>
        <v>-0.21279999999999996</v>
      </c>
      <c r="AM488" s="370">
        <f t="shared" si="972"/>
        <v>-8.0832526621490888E-2</v>
      </c>
      <c r="BA488" s="368">
        <v>45337</v>
      </c>
      <c r="BB488" s="369">
        <v>76.02</v>
      </c>
      <c r="BC488" s="369">
        <v>5029.7299999999996</v>
      </c>
      <c r="BD488" s="86"/>
      <c r="BE488" s="368">
        <v>45337</v>
      </c>
      <c r="BF488" s="370">
        <f t="shared" ref="BF488:BG488" si="973">(BB488-BF$1256)/BF$1256</f>
        <v>0.33111539135002621</v>
      </c>
      <c r="BG488" s="370">
        <f t="shared" si="973"/>
        <v>0.34098598421124182</v>
      </c>
      <c r="BT488" s="367">
        <v>45338</v>
      </c>
      <c r="BU488" s="365">
        <f t="shared" si="515"/>
        <v>3.0055999999999999E-2</v>
      </c>
      <c r="BV488" s="365">
        <v>3.0055999999999998</v>
      </c>
    </row>
    <row r="489" spans="2:74" ht="12" customHeight="1">
      <c r="B489" s="367">
        <v>45336</v>
      </c>
      <c r="C489" s="365">
        <v>76.52</v>
      </c>
      <c r="O489" s="368">
        <v>45336</v>
      </c>
      <c r="P489" s="369">
        <v>76.52</v>
      </c>
      <c r="Q489" s="369">
        <v>288.17</v>
      </c>
      <c r="R489" s="369">
        <v>134.01</v>
      </c>
      <c r="S489" s="369">
        <v>94.07</v>
      </c>
      <c r="T489" s="369">
        <v>52.403799999999997</v>
      </c>
      <c r="U489" s="369">
        <v>78.069999999999993</v>
      </c>
      <c r="V489" s="369">
        <v>19.28</v>
      </c>
      <c r="AF489" s="368">
        <v>45336</v>
      </c>
      <c r="AG489" s="370">
        <f t="shared" ref="AG489:AM489" si="974">(P489-AG$1256)/AG$1256</f>
        <v>0.3398704254946594</v>
      </c>
      <c r="AH489" s="370">
        <f t="shared" si="974"/>
        <v>0.39212560386473438</v>
      </c>
      <c r="AI489" s="370">
        <f t="shared" si="974"/>
        <v>0.31356596745736126</v>
      </c>
      <c r="AJ489" s="370">
        <f t="shared" si="974"/>
        <v>-3.882701542862993E-2</v>
      </c>
      <c r="AK489" s="370">
        <f t="shared" si="974"/>
        <v>0.78686679942169713</v>
      </c>
      <c r="AL489" s="370">
        <f t="shared" si="974"/>
        <v>-0.37544000000000005</v>
      </c>
      <c r="AM489" s="370">
        <f t="shared" si="974"/>
        <v>-6.6795740561471389E-2</v>
      </c>
      <c r="BA489" s="368">
        <v>45336</v>
      </c>
      <c r="BB489" s="369">
        <v>76.52</v>
      </c>
      <c r="BC489" s="369">
        <v>5000.62</v>
      </c>
      <c r="BD489" s="86"/>
      <c r="BE489" s="368">
        <v>45336</v>
      </c>
      <c r="BF489" s="370">
        <f t="shared" ref="BF489:BG489" si="975">(BB489-BF$1256)/BF$1256</f>
        <v>0.3398704254946594</v>
      </c>
      <c r="BG489" s="370">
        <f t="shared" si="975"/>
        <v>0.33322491115157687</v>
      </c>
      <c r="BT489" s="367">
        <v>45337</v>
      </c>
      <c r="BU489" s="365">
        <f t="shared" si="515"/>
        <v>3.0518E-2</v>
      </c>
      <c r="BV489" s="365">
        <v>3.0518000000000001</v>
      </c>
    </row>
    <row r="490" spans="2:74" ht="12" customHeight="1">
      <c r="B490" s="367">
        <v>45335</v>
      </c>
      <c r="C490" s="365">
        <v>74.760000000000005</v>
      </c>
      <c r="O490" s="368">
        <v>45335</v>
      </c>
      <c r="P490" s="369">
        <v>74.760000000000005</v>
      </c>
      <c r="Q490" s="369">
        <v>287.11</v>
      </c>
      <c r="R490" s="369">
        <v>131.21</v>
      </c>
      <c r="S490" s="369">
        <v>93.87</v>
      </c>
      <c r="T490" s="369">
        <v>51.982799999999997</v>
      </c>
      <c r="U490" s="369">
        <v>77.62</v>
      </c>
      <c r="V490" s="369">
        <v>19.12</v>
      </c>
      <c r="AF490" s="368">
        <v>45335</v>
      </c>
      <c r="AG490" s="370">
        <f t="shared" ref="AG490:AM490" si="976">(P490-AG$1256)/AG$1256</f>
        <v>0.30905270530555079</v>
      </c>
      <c r="AH490" s="370">
        <f t="shared" si="976"/>
        <v>0.38700483091787446</v>
      </c>
      <c r="AI490" s="370">
        <f t="shared" si="976"/>
        <v>0.28612036855518541</v>
      </c>
      <c r="AJ490" s="370">
        <f t="shared" si="976"/>
        <v>-4.0870542556452436E-2</v>
      </c>
      <c r="AK490" s="370">
        <f t="shared" si="976"/>
        <v>0.772511525137074</v>
      </c>
      <c r="AL490" s="370">
        <f t="shared" si="976"/>
        <v>-0.37903999999999999</v>
      </c>
      <c r="AM490" s="370">
        <f t="shared" si="976"/>
        <v>-7.4540174249757951E-2</v>
      </c>
      <c r="BA490" s="368">
        <v>45335</v>
      </c>
      <c r="BB490" s="369">
        <v>74.760000000000005</v>
      </c>
      <c r="BC490" s="369">
        <v>4953.17</v>
      </c>
      <c r="BD490" s="86"/>
      <c r="BE490" s="368">
        <v>45335</v>
      </c>
      <c r="BF490" s="370">
        <f t="shared" ref="BF490:BG490" si="977">(BB490-BF$1256)/BF$1256</f>
        <v>0.30905270530555079</v>
      </c>
      <c r="BG490" s="370">
        <f t="shared" si="977"/>
        <v>0.32057417543597716</v>
      </c>
      <c r="BT490" s="367">
        <v>45336</v>
      </c>
      <c r="BU490" s="365">
        <f t="shared" si="515"/>
        <v>3.0318999999999999E-2</v>
      </c>
      <c r="BV490" s="365">
        <v>3.0318999999999998</v>
      </c>
    </row>
    <row r="491" spans="2:74" ht="12" customHeight="1">
      <c r="B491" s="367">
        <v>45334</v>
      </c>
      <c r="C491" s="365">
        <v>78.27</v>
      </c>
      <c r="O491" s="368">
        <v>45334</v>
      </c>
      <c r="P491" s="369">
        <v>78.27</v>
      </c>
      <c r="Q491" s="369">
        <v>289.44</v>
      </c>
      <c r="R491" s="369">
        <v>131.36000000000001</v>
      </c>
      <c r="S491" s="369">
        <v>95.47</v>
      </c>
      <c r="T491" s="369">
        <v>52.1646</v>
      </c>
      <c r="U491" s="369">
        <v>80.3</v>
      </c>
      <c r="V491" s="369">
        <v>19.52</v>
      </c>
      <c r="AF491" s="368">
        <v>45334</v>
      </c>
      <c r="AG491" s="370">
        <f t="shared" ref="AG491:AM491" si="978">(P491-AG$1256)/AG$1256</f>
        <v>0.37051304500087545</v>
      </c>
      <c r="AH491" s="370">
        <f t="shared" si="978"/>
        <v>0.39826086956521739</v>
      </c>
      <c r="AI491" s="370">
        <f t="shared" si="978"/>
        <v>0.28759066849637344</v>
      </c>
      <c r="AJ491" s="370">
        <f t="shared" si="978"/>
        <v>-2.4522325533871518E-2</v>
      </c>
      <c r="AK491" s="370">
        <f t="shared" si="978"/>
        <v>0.77871054856924626</v>
      </c>
      <c r="AL491" s="370">
        <f t="shared" si="978"/>
        <v>-0.35760000000000003</v>
      </c>
      <c r="AM491" s="370">
        <f t="shared" si="978"/>
        <v>-5.5179090029041651E-2</v>
      </c>
      <c r="BA491" s="368">
        <v>45334</v>
      </c>
      <c r="BB491" s="369">
        <v>78.27</v>
      </c>
      <c r="BC491" s="369">
        <v>5021.84</v>
      </c>
      <c r="BD491" s="86"/>
      <c r="BE491" s="368">
        <v>45334</v>
      </c>
      <c r="BF491" s="370">
        <f t="shared" ref="BF491:BG491" si="979">(BB491-BF$1256)/BF$1256</f>
        <v>0.37051304500087545</v>
      </c>
      <c r="BG491" s="370">
        <f t="shared" si="979"/>
        <v>0.33888241614388515</v>
      </c>
      <c r="BT491" s="367">
        <v>45335</v>
      </c>
      <c r="BU491" s="365">
        <f t="shared" si="515"/>
        <v>3.1032999999999998E-2</v>
      </c>
      <c r="BV491" s="365">
        <v>3.1032999999999999</v>
      </c>
    </row>
    <row r="492" spans="2:74" ht="12" customHeight="1">
      <c r="B492" s="367">
        <v>45331</v>
      </c>
      <c r="C492" s="365">
        <v>77.02</v>
      </c>
      <c r="O492" s="368">
        <v>45331</v>
      </c>
      <c r="P492" s="369">
        <v>77.02</v>
      </c>
      <c r="Q492" s="369">
        <v>289.47000000000003</v>
      </c>
      <c r="R492" s="369">
        <v>130.27000000000001</v>
      </c>
      <c r="S492" s="369">
        <v>97.3</v>
      </c>
      <c r="T492" s="369">
        <v>52.767000000000003</v>
      </c>
      <c r="U492" s="369">
        <v>79.59</v>
      </c>
      <c r="V492" s="369">
        <v>19.32</v>
      </c>
      <c r="AF492" s="368">
        <v>45331</v>
      </c>
      <c r="AG492" s="370">
        <f t="shared" ref="AG492:AM492" si="980">(P492-AG$1256)/AG$1256</f>
        <v>0.34862545963929253</v>
      </c>
      <c r="AH492" s="370">
        <f t="shared" si="980"/>
        <v>0.39840579710144941</v>
      </c>
      <c r="AI492" s="370">
        <f t="shared" si="980"/>
        <v>0.27690648892374059</v>
      </c>
      <c r="AJ492" s="370">
        <f t="shared" si="980"/>
        <v>-5.8240523142945476E-3</v>
      </c>
      <c r="AK492" s="370">
        <f t="shared" si="980"/>
        <v>0.79925120707056929</v>
      </c>
      <c r="AL492" s="370">
        <f t="shared" si="980"/>
        <v>-0.36327999999999999</v>
      </c>
      <c r="AM492" s="370">
        <f t="shared" si="980"/>
        <v>-6.4859632139399798E-2</v>
      </c>
      <c r="BA492" s="368">
        <v>45331</v>
      </c>
      <c r="BB492" s="369">
        <v>77.02</v>
      </c>
      <c r="BC492" s="369">
        <v>5026.6099999999997</v>
      </c>
      <c r="BD492" s="86"/>
      <c r="BE492" s="368">
        <v>45331</v>
      </c>
      <c r="BF492" s="370">
        <f t="shared" ref="BF492:BG492" si="981">(BB492-BF$1256)/BF$1256</f>
        <v>0.34862545963929253</v>
      </c>
      <c r="BG492" s="370">
        <f t="shared" si="981"/>
        <v>0.34015415501350382</v>
      </c>
      <c r="BT492" s="367">
        <v>45334</v>
      </c>
      <c r="BU492" s="365">
        <f t="shared" si="515"/>
        <v>2.8108000000000001E-2</v>
      </c>
      <c r="BV492" s="365">
        <v>2.8108</v>
      </c>
    </row>
    <row r="493" spans="2:74" ht="12" customHeight="1">
      <c r="B493" s="367">
        <v>45330</v>
      </c>
      <c r="C493" s="365">
        <v>77.19</v>
      </c>
      <c r="O493" s="368">
        <v>45330</v>
      </c>
      <c r="P493" s="369">
        <v>77.19</v>
      </c>
      <c r="Q493" s="369">
        <v>291.93</v>
      </c>
      <c r="R493" s="369">
        <v>130.4</v>
      </c>
      <c r="S493" s="369">
        <v>96.59</v>
      </c>
      <c r="T493" s="369">
        <v>52.409599999999998</v>
      </c>
      <c r="U493" s="369">
        <v>79.13</v>
      </c>
      <c r="V493" s="369">
        <v>19.079999999999998</v>
      </c>
      <c r="AF493" s="368">
        <v>45330</v>
      </c>
      <c r="AG493" s="370">
        <f t="shared" ref="AG493:AM493" si="982">(P493-AG$1256)/AG$1256</f>
        <v>0.35160217124846782</v>
      </c>
      <c r="AH493" s="370">
        <f t="shared" si="982"/>
        <v>0.41028985507246379</v>
      </c>
      <c r="AI493" s="370">
        <f t="shared" si="982"/>
        <v>0.27818074887277017</v>
      </c>
      <c r="AJ493" s="370">
        <f t="shared" si="982"/>
        <v>-1.3078573618064792E-2</v>
      </c>
      <c r="AK493" s="370">
        <f t="shared" si="982"/>
        <v>0.78706456804604585</v>
      </c>
      <c r="AL493" s="370">
        <f t="shared" si="982"/>
        <v>-0.36696000000000006</v>
      </c>
      <c r="AM493" s="370">
        <f t="shared" si="982"/>
        <v>-7.647628267182971E-2</v>
      </c>
      <c r="BA493" s="368">
        <v>45330</v>
      </c>
      <c r="BB493" s="369">
        <v>77.19</v>
      </c>
      <c r="BC493" s="369">
        <v>4997.91</v>
      </c>
      <c r="BD493" s="86"/>
      <c r="BE493" s="368">
        <v>45330</v>
      </c>
      <c r="BF493" s="370">
        <f t="shared" ref="BF493:BG493" si="983">(BB493-BF$1256)/BF$1256</f>
        <v>0.35160217124846782</v>
      </c>
      <c r="BG493" s="370">
        <f t="shared" si="983"/>
        <v>0.33250239284200306</v>
      </c>
      <c r="BT493" s="367">
        <v>45331</v>
      </c>
      <c r="BU493" s="365">
        <f t="shared" si="515"/>
        <v>2.8563999999999999E-2</v>
      </c>
      <c r="BV493" s="365">
        <v>2.8563999999999998</v>
      </c>
    </row>
    <row r="494" spans="2:74" ht="12" customHeight="1">
      <c r="B494" s="367">
        <v>45329</v>
      </c>
      <c r="C494" s="365">
        <v>76.84</v>
      </c>
      <c r="O494" s="368">
        <v>45329</v>
      </c>
      <c r="P494" s="369">
        <v>76.84</v>
      </c>
      <c r="Q494" s="369">
        <v>287.33</v>
      </c>
      <c r="R494" s="369">
        <v>129.63999999999999</v>
      </c>
      <c r="S494" s="369">
        <v>95.31</v>
      </c>
      <c r="T494" s="369">
        <v>53.339799999999997</v>
      </c>
      <c r="U494" s="369">
        <v>76.12</v>
      </c>
      <c r="V494" s="369">
        <v>18.920000000000002</v>
      </c>
      <c r="AF494" s="368">
        <v>45329</v>
      </c>
      <c r="AG494" s="370">
        <f t="shared" ref="AG494:AM494" si="984">(P494-AG$1256)/AG$1256</f>
        <v>0.34547364734722474</v>
      </c>
      <c r="AH494" s="370">
        <f t="shared" si="984"/>
        <v>0.38806763285024148</v>
      </c>
      <c r="AI494" s="370">
        <f t="shared" si="984"/>
        <v>0.27073122917075076</v>
      </c>
      <c r="AJ494" s="370">
        <f t="shared" si="984"/>
        <v>-2.6157147236129583E-2</v>
      </c>
      <c r="AK494" s="370">
        <f t="shared" si="984"/>
        <v>0.81878256362694002</v>
      </c>
      <c r="AL494" s="370">
        <f t="shared" si="984"/>
        <v>-0.39103999999999994</v>
      </c>
      <c r="AM494" s="370">
        <f t="shared" si="984"/>
        <v>-8.4220716360116091E-2</v>
      </c>
      <c r="BA494" s="368">
        <v>45329</v>
      </c>
      <c r="BB494" s="369">
        <v>76.84</v>
      </c>
      <c r="BC494" s="369">
        <v>4995.0600000000004</v>
      </c>
      <c r="BD494" s="86"/>
      <c r="BE494" s="368">
        <v>45329</v>
      </c>
      <c r="BF494" s="370">
        <f t="shared" ref="BF494:BG494" si="985">(BB494-BF$1256)/BF$1256</f>
        <v>0.34547364734722474</v>
      </c>
      <c r="BG494" s="370">
        <f t="shared" si="985"/>
        <v>0.33174254886330018</v>
      </c>
      <c r="BT494" s="367">
        <v>45330</v>
      </c>
      <c r="BU494" s="365">
        <f t="shared" si="515"/>
        <v>2.8500999999999999E-2</v>
      </c>
      <c r="BV494" s="365">
        <v>2.8500999999999999</v>
      </c>
    </row>
    <row r="495" spans="2:74" ht="12" customHeight="1">
      <c r="B495" s="367">
        <v>45328</v>
      </c>
      <c r="C495" s="365">
        <v>76.34</v>
      </c>
      <c r="O495" s="368">
        <v>45328</v>
      </c>
      <c r="P495" s="369">
        <v>76.34</v>
      </c>
      <c r="Q495" s="369">
        <v>284.64999999999998</v>
      </c>
      <c r="R495" s="369">
        <v>127.27</v>
      </c>
      <c r="S495" s="369">
        <v>95.67</v>
      </c>
      <c r="T495" s="369">
        <v>49.754800000000003</v>
      </c>
      <c r="U495" s="369">
        <v>74.430000000000007</v>
      </c>
      <c r="V495" s="369">
        <v>18.98</v>
      </c>
      <c r="AF495" s="368">
        <v>45328</v>
      </c>
      <c r="AG495" s="370">
        <f t="shared" ref="AG495:AM495" si="986">(P495-AG$1256)/AG$1256</f>
        <v>0.33671861320259155</v>
      </c>
      <c r="AH495" s="370">
        <f t="shared" si="986"/>
        <v>0.3751207729468598</v>
      </c>
      <c r="AI495" s="370">
        <f t="shared" si="986"/>
        <v>0.2475004900999804</v>
      </c>
      <c r="AJ495" s="370">
        <f t="shared" si="986"/>
        <v>-2.2478798406048869E-2</v>
      </c>
      <c r="AK495" s="370">
        <f t="shared" si="986"/>
        <v>0.69654109495621819</v>
      </c>
      <c r="AL495" s="370">
        <f t="shared" si="986"/>
        <v>-0.40455999999999992</v>
      </c>
      <c r="AM495" s="370">
        <f t="shared" si="986"/>
        <v>-8.1316553727008703E-2</v>
      </c>
      <c r="BA495" s="368">
        <v>45328</v>
      </c>
      <c r="BB495" s="369">
        <v>76.34</v>
      </c>
      <c r="BC495" s="369">
        <v>4954.2299999999996</v>
      </c>
      <c r="BD495" s="86"/>
      <c r="BE495" s="368">
        <v>45328</v>
      </c>
      <c r="BF495" s="370">
        <f t="shared" ref="BF495:BG495" si="987">(BB495-BF$1256)/BF$1256</f>
        <v>0.33671861320259155</v>
      </c>
      <c r="BG495" s="370">
        <f t="shared" si="987"/>
        <v>0.32085678407367008</v>
      </c>
      <c r="BT495" s="367">
        <v>45329</v>
      </c>
      <c r="BU495" s="365">
        <f t="shared" si="515"/>
        <v>2.8631000000000004E-2</v>
      </c>
      <c r="BV495" s="365">
        <v>2.8631000000000002</v>
      </c>
    </row>
    <row r="496" spans="2:74" ht="12" customHeight="1">
      <c r="B496" s="367">
        <v>45327</v>
      </c>
      <c r="C496" s="365">
        <v>77.42</v>
      </c>
      <c r="O496" s="368">
        <v>45327</v>
      </c>
      <c r="P496" s="369">
        <v>77.42</v>
      </c>
      <c r="Q496" s="369">
        <v>285.97000000000003</v>
      </c>
      <c r="R496" s="369">
        <v>126.33</v>
      </c>
      <c r="S496" s="369">
        <v>92.51</v>
      </c>
      <c r="T496" s="369">
        <v>49.417000000000002</v>
      </c>
      <c r="U496" s="369">
        <v>75.77</v>
      </c>
      <c r="V496" s="369">
        <v>18.809999999999999</v>
      </c>
      <c r="AF496" s="368">
        <v>45327</v>
      </c>
      <c r="AG496" s="370">
        <f t="shared" ref="AG496:AM496" si="988">(P496-AG$1256)/AG$1256</f>
        <v>0.35562948695499919</v>
      </c>
      <c r="AH496" s="370">
        <f t="shared" si="988"/>
        <v>0.38149758454106292</v>
      </c>
      <c r="AI496" s="370">
        <f t="shared" si="988"/>
        <v>0.23828661046853561</v>
      </c>
      <c r="AJ496" s="370">
        <f t="shared" si="988"/>
        <v>-5.4766527025646258E-2</v>
      </c>
      <c r="AK496" s="370">
        <f t="shared" si="988"/>
        <v>0.68502277748983875</v>
      </c>
      <c r="AL496" s="370">
        <f t="shared" si="988"/>
        <v>-0.39384000000000002</v>
      </c>
      <c r="AM496" s="370">
        <f t="shared" si="988"/>
        <v>-8.9545014520813232E-2</v>
      </c>
      <c r="BA496" s="368">
        <v>45327</v>
      </c>
      <c r="BB496" s="369">
        <v>77.42</v>
      </c>
      <c r="BC496" s="369">
        <v>4942.8100000000004</v>
      </c>
      <c r="BD496" s="86"/>
      <c r="BE496" s="368">
        <v>45327</v>
      </c>
      <c r="BF496" s="370">
        <f t="shared" ref="BF496:BG496" si="989">(BB496-BF$1256)/BF$1256</f>
        <v>0.35562948695499919</v>
      </c>
      <c r="BG496" s="370">
        <f t="shared" si="989"/>
        <v>0.31781207592041111</v>
      </c>
      <c r="BT496" s="367">
        <v>45328</v>
      </c>
      <c r="BU496" s="365">
        <f t="shared" si="515"/>
        <v>2.8818E-2</v>
      </c>
      <c r="BV496" s="365">
        <v>2.8818000000000001</v>
      </c>
    </row>
    <row r="497" spans="2:74" ht="12" customHeight="1">
      <c r="B497" s="367">
        <v>45324</v>
      </c>
      <c r="C497" s="365">
        <v>79.31</v>
      </c>
      <c r="O497" s="368">
        <v>45324</v>
      </c>
      <c r="P497" s="369">
        <v>79.31</v>
      </c>
      <c r="Q497" s="369">
        <v>297.05</v>
      </c>
      <c r="R497" s="369">
        <v>128.75</v>
      </c>
      <c r="S497" s="369">
        <v>92.99</v>
      </c>
      <c r="T497" s="369">
        <v>49.645600000000002</v>
      </c>
      <c r="U497" s="369">
        <v>77.5</v>
      </c>
      <c r="V497" s="369">
        <v>19.07</v>
      </c>
      <c r="AF497" s="368">
        <v>45324</v>
      </c>
      <c r="AG497" s="370">
        <f t="shared" ref="AG497:AM497" si="990">(P497-AG$1256)/AG$1256</f>
        <v>0.38872351602171251</v>
      </c>
      <c r="AH497" s="370">
        <f t="shared" si="990"/>
        <v>0.43502415458937205</v>
      </c>
      <c r="AI497" s="370">
        <f t="shared" si="990"/>
        <v>0.26200744951970206</v>
      </c>
      <c r="AJ497" s="370">
        <f t="shared" si="990"/>
        <v>-4.9862061918872068E-2</v>
      </c>
      <c r="AK497" s="370">
        <f t="shared" si="990"/>
        <v>0.69281758913227309</v>
      </c>
      <c r="AL497" s="370">
        <f t="shared" si="990"/>
        <v>-0.38</v>
      </c>
      <c r="AM497" s="370">
        <f t="shared" si="990"/>
        <v>-7.6960309777347524E-2</v>
      </c>
      <c r="BA497" s="368">
        <v>45324</v>
      </c>
      <c r="BB497" s="369">
        <v>79.31</v>
      </c>
      <c r="BC497" s="369">
        <v>4958.6099999999997</v>
      </c>
      <c r="BD497" s="86"/>
      <c r="BE497" s="368">
        <v>45324</v>
      </c>
      <c r="BF497" s="370">
        <f t="shared" ref="BF497:BG497" si="991">(BB497-BF$1256)/BF$1256</f>
        <v>0.38872351602171251</v>
      </c>
      <c r="BG497" s="370">
        <f t="shared" si="991"/>
        <v>0.32202454429357164</v>
      </c>
      <c r="BT497" s="367">
        <v>45327</v>
      </c>
      <c r="BU497" s="365">
        <f t="shared" si="515"/>
        <v>2.8416E-2</v>
      </c>
      <c r="BV497" s="365">
        <v>2.8416000000000001</v>
      </c>
    </row>
    <row r="498" spans="2:74" ht="12" customHeight="1">
      <c r="B498" s="367">
        <v>45323</v>
      </c>
      <c r="C498" s="365">
        <v>79.400000000000006</v>
      </c>
      <c r="O498" s="368">
        <v>45323</v>
      </c>
      <c r="P498" s="369">
        <v>79.400000000000006</v>
      </c>
      <c r="Q498" s="369">
        <v>298.08</v>
      </c>
      <c r="R498" s="369">
        <v>130.44999999999999</v>
      </c>
      <c r="S498" s="369">
        <v>93.37</v>
      </c>
      <c r="T498" s="369">
        <v>48.840400000000002</v>
      </c>
      <c r="U498" s="369">
        <v>78.75</v>
      </c>
      <c r="V498" s="369">
        <v>19.29</v>
      </c>
      <c r="AF498" s="368">
        <v>45323</v>
      </c>
      <c r="AG498" s="370">
        <f t="shared" ref="AG498:AM498" si="992">(P498-AG$1256)/AG$1256</f>
        <v>0.39029942216774655</v>
      </c>
      <c r="AH498" s="370">
        <f t="shared" si="992"/>
        <v>0.43999999999999995</v>
      </c>
      <c r="AI498" s="370">
        <f t="shared" si="992"/>
        <v>0.27867084885316601</v>
      </c>
      <c r="AJ498" s="370">
        <f t="shared" si="992"/>
        <v>-4.5979360376008992E-2</v>
      </c>
      <c r="AK498" s="370">
        <f t="shared" si="992"/>
        <v>0.66536184838648083</v>
      </c>
      <c r="AL498" s="370">
        <f t="shared" si="992"/>
        <v>-0.37</v>
      </c>
      <c r="AM498" s="370">
        <f t="shared" si="992"/>
        <v>-6.6311713455953575E-2</v>
      </c>
      <c r="BA498" s="368">
        <v>45323</v>
      </c>
      <c r="BB498" s="369">
        <v>79.400000000000006</v>
      </c>
      <c r="BC498" s="369">
        <v>4906.1899999999996</v>
      </c>
      <c r="BD498" s="86"/>
      <c r="BE498" s="368">
        <v>45323</v>
      </c>
      <c r="BF498" s="370">
        <f t="shared" ref="BF498:BG498" si="993">(BB498-BF$1256)/BF$1256</f>
        <v>0.39029942216774655</v>
      </c>
      <c r="BG498" s="370">
        <f t="shared" si="993"/>
        <v>0.30804874732388271</v>
      </c>
      <c r="BT498" s="367">
        <v>45324</v>
      </c>
      <c r="BU498" s="365">
        <f t="shared" si="515"/>
        <v>2.7739E-2</v>
      </c>
      <c r="BV498" s="365">
        <v>2.7738999999999998</v>
      </c>
    </row>
    <row r="499" spans="2:74" ht="12" customHeight="1">
      <c r="B499" s="367">
        <v>45322</v>
      </c>
      <c r="C499" s="365">
        <v>78.08</v>
      </c>
      <c r="O499" s="368">
        <v>45322</v>
      </c>
      <c r="P499" s="369">
        <v>78.08</v>
      </c>
      <c r="Q499" s="369">
        <v>292.72000000000003</v>
      </c>
      <c r="R499" s="369">
        <v>129.49</v>
      </c>
      <c r="S499" s="369">
        <v>93.03</v>
      </c>
      <c r="T499" s="369">
        <v>48.175400000000003</v>
      </c>
      <c r="U499" s="369">
        <v>75.56</v>
      </c>
      <c r="V499" s="369">
        <v>19.079999999999998</v>
      </c>
      <c r="AF499" s="368">
        <v>45322</v>
      </c>
      <c r="AG499" s="370">
        <f t="shared" ref="AG499:AM499" si="994">(P499-AG$1256)/AG$1256</f>
        <v>0.36718613202591488</v>
      </c>
      <c r="AH499" s="370">
        <f t="shared" si="994"/>
        <v>0.41410628019323686</v>
      </c>
      <c r="AI499" s="370">
        <f t="shared" si="994"/>
        <v>0.26926092922956296</v>
      </c>
      <c r="AJ499" s="370">
        <f t="shared" si="994"/>
        <v>-4.9453356493307482E-2</v>
      </c>
      <c r="AK499" s="370">
        <f t="shared" si="994"/>
        <v>0.64268665266373881</v>
      </c>
      <c r="AL499" s="370">
        <f t="shared" si="994"/>
        <v>-0.39551999999999998</v>
      </c>
      <c r="AM499" s="370">
        <f t="shared" si="994"/>
        <v>-7.647628267182971E-2</v>
      </c>
      <c r="BA499" s="368">
        <v>45322</v>
      </c>
      <c r="BB499" s="369">
        <v>78.08</v>
      </c>
      <c r="BC499" s="369">
        <v>4845.6499999999996</v>
      </c>
      <c r="BD499" s="86"/>
      <c r="BE499" s="368">
        <v>45322</v>
      </c>
      <c r="BF499" s="370">
        <f t="shared" ref="BF499:BG499" si="995">(BB499-BF$1256)/BF$1256</f>
        <v>0.36718613202591488</v>
      </c>
      <c r="BG499" s="370">
        <f t="shared" si="995"/>
        <v>0.29190806154469606</v>
      </c>
      <c r="BT499" s="367">
        <v>45323</v>
      </c>
      <c r="BU499" s="365">
        <f t="shared" si="515"/>
        <v>2.7708E-2</v>
      </c>
      <c r="BV499" s="365">
        <v>2.7707999999999999</v>
      </c>
    </row>
    <row r="500" spans="2:74" ht="12" customHeight="1">
      <c r="B500" s="367">
        <v>45321</v>
      </c>
      <c r="C500" s="365">
        <v>78.69</v>
      </c>
      <c r="O500" s="368">
        <v>45321</v>
      </c>
      <c r="P500" s="369">
        <v>78.69</v>
      </c>
      <c r="Q500" s="369">
        <v>294.64999999999998</v>
      </c>
      <c r="R500" s="369">
        <v>130.62</v>
      </c>
      <c r="S500" s="369">
        <v>94.08</v>
      </c>
      <c r="T500" s="369">
        <v>48.385599999999997</v>
      </c>
      <c r="U500" s="369">
        <v>75.77</v>
      </c>
      <c r="V500" s="369">
        <v>19.22</v>
      </c>
      <c r="AF500" s="368">
        <v>45321</v>
      </c>
      <c r="AG500" s="370">
        <f t="shared" ref="AG500:AM500" si="996">(P500-AG$1256)/AG$1256</f>
        <v>0.37786727368236733</v>
      </c>
      <c r="AH500" s="370">
        <f t="shared" si="996"/>
        <v>0.42342995169082115</v>
      </c>
      <c r="AI500" s="370">
        <f t="shared" si="996"/>
        <v>0.28033718878651254</v>
      </c>
      <c r="AJ500" s="370">
        <f t="shared" si="996"/>
        <v>-3.8724839072238747E-2</v>
      </c>
      <c r="AK500" s="370">
        <f t="shared" si="996"/>
        <v>0.64985406039444593</v>
      </c>
      <c r="AL500" s="370">
        <f t="shared" si="996"/>
        <v>-0.39384000000000002</v>
      </c>
      <c r="AM500" s="370">
        <f t="shared" si="996"/>
        <v>-6.9699903194578958E-2</v>
      </c>
      <c r="BA500" s="368">
        <v>45321</v>
      </c>
      <c r="BB500" s="369">
        <v>78.69</v>
      </c>
      <c r="BC500" s="369">
        <v>4924.97</v>
      </c>
      <c r="BD500" s="86"/>
      <c r="BE500" s="368">
        <v>45321</v>
      </c>
      <c r="BF500" s="370">
        <f t="shared" ref="BF500:BG500" si="997">(BB500-BF$1256)/BF$1256</f>
        <v>0.37786727368236733</v>
      </c>
      <c r="BG500" s="370">
        <f t="shared" si="997"/>
        <v>0.3130557192256524</v>
      </c>
      <c r="BT500" s="367">
        <v>45322</v>
      </c>
      <c r="BU500" s="365">
        <f t="shared" si="515"/>
        <v>2.8176E-2</v>
      </c>
      <c r="BV500" s="365">
        <v>2.8176000000000001</v>
      </c>
    </row>
    <row r="501" spans="2:74" ht="12" customHeight="1">
      <c r="B501" s="367">
        <v>45320</v>
      </c>
      <c r="C501" s="365">
        <v>78.73</v>
      </c>
      <c r="O501" s="368">
        <v>45320</v>
      </c>
      <c r="P501" s="369">
        <v>78.73</v>
      </c>
      <c r="Q501" s="369">
        <v>292.31</v>
      </c>
      <c r="R501" s="369">
        <v>130.55000000000001</v>
      </c>
      <c r="S501" s="369">
        <v>93.8</v>
      </c>
      <c r="T501" s="369">
        <v>48.090600000000002</v>
      </c>
      <c r="U501" s="369">
        <v>78.7</v>
      </c>
      <c r="V501" s="369">
        <v>19.399999999999999</v>
      </c>
      <c r="AF501" s="368">
        <v>45320</v>
      </c>
      <c r="AG501" s="370">
        <f t="shared" ref="AG501:AM501" si="998">(P501-AG$1256)/AG$1256</f>
        <v>0.37856767641393807</v>
      </c>
      <c r="AH501" s="370">
        <f t="shared" si="998"/>
        <v>0.41212560386473429</v>
      </c>
      <c r="AI501" s="370">
        <f t="shared" si="998"/>
        <v>0.27965104881395819</v>
      </c>
      <c r="AJ501" s="370">
        <f t="shared" si="998"/>
        <v>-4.1585777051190431E-2</v>
      </c>
      <c r="AK501" s="370">
        <f t="shared" si="998"/>
        <v>0.63979513898360563</v>
      </c>
      <c r="AL501" s="370">
        <f t="shared" si="998"/>
        <v>-0.37039999999999995</v>
      </c>
      <c r="AM501" s="370">
        <f t="shared" si="998"/>
        <v>-6.0987415295256607E-2</v>
      </c>
      <c r="BA501" s="368">
        <v>45320</v>
      </c>
      <c r="BB501" s="369">
        <v>78.73</v>
      </c>
      <c r="BC501" s="369">
        <v>4927.93</v>
      </c>
      <c r="BD501" s="86"/>
      <c r="BE501" s="368">
        <v>45320</v>
      </c>
      <c r="BF501" s="370">
        <f t="shared" ref="BF501:BG501" si="999">(BB501-BF$1256)/BF$1256</f>
        <v>0.37856767641393807</v>
      </c>
      <c r="BG501" s="370">
        <f t="shared" si="999"/>
        <v>0.31384489051581416</v>
      </c>
      <c r="BT501" s="367">
        <v>45321</v>
      </c>
      <c r="BU501" s="365">
        <f t="shared" si="515"/>
        <v>2.7957999999999997E-2</v>
      </c>
      <c r="BV501" s="365">
        <v>2.7957999999999998</v>
      </c>
    </row>
    <row r="502" spans="2:74" ht="12" customHeight="1">
      <c r="B502" s="367">
        <v>45317</v>
      </c>
      <c r="C502" s="365">
        <v>76.88</v>
      </c>
      <c r="O502" s="368">
        <v>45317</v>
      </c>
      <c r="P502" s="369">
        <v>76.88</v>
      </c>
      <c r="Q502" s="369">
        <v>292.26</v>
      </c>
      <c r="R502" s="369">
        <v>129.09</v>
      </c>
      <c r="S502" s="369">
        <v>92.8</v>
      </c>
      <c r="T502" s="369">
        <v>46.524999999999999</v>
      </c>
      <c r="U502" s="369">
        <v>73.680000000000007</v>
      </c>
      <c r="V502" s="369">
        <v>19.18</v>
      </c>
      <c r="AF502" s="368">
        <v>45317</v>
      </c>
      <c r="AG502" s="370">
        <f t="shared" ref="AG502:AM502" si="1000">(P502-AG$1256)/AG$1256</f>
        <v>0.34617405007879526</v>
      </c>
      <c r="AH502" s="370">
        <f t="shared" si="1000"/>
        <v>0.41188405797101446</v>
      </c>
      <c r="AI502" s="370">
        <f t="shared" si="1000"/>
        <v>0.2653401293863949</v>
      </c>
      <c r="AJ502" s="370">
        <f t="shared" si="1000"/>
        <v>-5.1803412690303537E-2</v>
      </c>
      <c r="AK502" s="370">
        <f t="shared" si="1000"/>
        <v>0.58641124962492142</v>
      </c>
      <c r="AL502" s="370">
        <f t="shared" si="1000"/>
        <v>-0.41055999999999993</v>
      </c>
      <c r="AM502" s="370">
        <f t="shared" si="1000"/>
        <v>-7.163601161665055E-2</v>
      </c>
      <c r="BA502" s="368">
        <v>45317</v>
      </c>
      <c r="BB502" s="369">
        <v>76.88</v>
      </c>
      <c r="BC502" s="369">
        <v>4890.97</v>
      </c>
      <c r="BD502" s="86"/>
      <c r="BE502" s="368">
        <v>45317</v>
      </c>
      <c r="BF502" s="370">
        <f t="shared" ref="BF502:BG502" si="1001">(BB502-BF$1256)/BF$1256</f>
        <v>0.34617405007879526</v>
      </c>
      <c r="BG502" s="370">
        <f t="shared" si="1001"/>
        <v>0.30399091386568633</v>
      </c>
      <c r="BT502" s="367">
        <v>45320</v>
      </c>
      <c r="BU502" s="365">
        <f t="shared" si="515"/>
        <v>2.7944E-2</v>
      </c>
      <c r="BV502" s="365">
        <v>2.7944</v>
      </c>
    </row>
    <row r="503" spans="2:74" ht="12" customHeight="1">
      <c r="B503" s="367">
        <v>45316</v>
      </c>
      <c r="C503" s="365">
        <v>76.84</v>
      </c>
      <c r="O503" s="368">
        <v>45316</v>
      </c>
      <c r="P503" s="369">
        <v>76.84</v>
      </c>
      <c r="Q503" s="369">
        <v>297.20999999999998</v>
      </c>
      <c r="R503" s="369">
        <v>130.22</v>
      </c>
      <c r="S503" s="369">
        <v>92.61</v>
      </c>
      <c r="T503" s="369">
        <v>46.235399999999998</v>
      </c>
      <c r="U503" s="369">
        <v>73.3</v>
      </c>
      <c r="V503" s="369">
        <v>19.100000000000001</v>
      </c>
      <c r="AF503" s="368">
        <v>45316</v>
      </c>
      <c r="AG503" s="370">
        <f t="shared" ref="AG503:AM503" si="1002">(P503-AG$1256)/AG$1256</f>
        <v>0.34547364734722474</v>
      </c>
      <c r="AH503" s="370">
        <f t="shared" si="1002"/>
        <v>0.43579710144927525</v>
      </c>
      <c r="AI503" s="370">
        <f t="shared" si="1002"/>
        <v>0.27641638894334447</v>
      </c>
      <c r="AJ503" s="370">
        <f t="shared" si="1002"/>
        <v>-5.3744763461735005E-2</v>
      </c>
      <c r="AK503" s="370">
        <f t="shared" si="1002"/>
        <v>0.57653645762295735</v>
      </c>
      <c r="AL503" s="370">
        <f t="shared" si="1002"/>
        <v>-0.41360000000000002</v>
      </c>
      <c r="AM503" s="370">
        <f t="shared" si="1002"/>
        <v>-7.5508228460793747E-2</v>
      </c>
      <c r="BA503" s="368">
        <v>45316</v>
      </c>
      <c r="BB503" s="369">
        <v>76.84</v>
      </c>
      <c r="BC503" s="369">
        <v>4894.16</v>
      </c>
      <c r="BD503" s="86"/>
      <c r="BE503" s="368">
        <v>45316</v>
      </c>
      <c r="BF503" s="370">
        <f t="shared" ref="BF503:BG503" si="1003">(BB503-BF$1256)/BF$1256</f>
        <v>0.34547364734722474</v>
      </c>
      <c r="BG503" s="370">
        <f t="shared" si="1003"/>
        <v>0.30484140589798892</v>
      </c>
      <c r="BT503" s="367">
        <v>45317</v>
      </c>
      <c r="BU503" s="365">
        <f t="shared" si="515"/>
        <v>2.8616000000000003E-2</v>
      </c>
      <c r="BV503" s="365">
        <v>2.8616000000000001</v>
      </c>
    </row>
    <row r="504" spans="2:74" ht="12" customHeight="1">
      <c r="B504" s="367">
        <v>45315</v>
      </c>
      <c r="C504" s="365">
        <v>76.150000000000006</v>
      </c>
      <c r="O504" s="368">
        <v>45315</v>
      </c>
      <c r="P504" s="369">
        <v>76.150000000000006</v>
      </c>
      <c r="Q504" s="369">
        <v>300.44</v>
      </c>
      <c r="R504" s="369">
        <v>129.44</v>
      </c>
      <c r="S504" s="369">
        <v>92.04</v>
      </c>
      <c r="T504" s="369">
        <v>46.695999999999998</v>
      </c>
      <c r="U504" s="369">
        <v>70.97</v>
      </c>
      <c r="V504" s="369">
        <v>18.98</v>
      </c>
      <c r="AF504" s="368">
        <v>45315</v>
      </c>
      <c r="AG504" s="370">
        <f t="shared" ref="AG504:AM504" si="1004">(P504-AG$1256)/AG$1256</f>
        <v>0.33339170022763098</v>
      </c>
      <c r="AH504" s="370">
        <f t="shared" si="1004"/>
        <v>0.45140096618357489</v>
      </c>
      <c r="AI504" s="370">
        <f t="shared" si="1004"/>
        <v>0.26877082924916684</v>
      </c>
      <c r="AJ504" s="370">
        <f t="shared" si="1004"/>
        <v>-5.9568815776029405E-2</v>
      </c>
      <c r="AK504" s="370">
        <f t="shared" si="1004"/>
        <v>0.59224201423934086</v>
      </c>
      <c r="AL504" s="370">
        <f t="shared" si="1004"/>
        <v>-0.43224000000000001</v>
      </c>
      <c r="AM504" s="370">
        <f t="shared" si="1004"/>
        <v>-8.1316553727008703E-2</v>
      </c>
      <c r="BA504" s="368">
        <v>45315</v>
      </c>
      <c r="BB504" s="369">
        <v>76.150000000000006</v>
      </c>
      <c r="BC504" s="369">
        <v>4868.55</v>
      </c>
      <c r="BD504" s="86"/>
      <c r="BE504" s="368">
        <v>45315</v>
      </c>
      <c r="BF504" s="370">
        <f t="shared" ref="BF504:BG504" si="1005">(BB504-BF$1256)/BF$1256</f>
        <v>0.33339170022763098</v>
      </c>
      <c r="BG504" s="370">
        <f t="shared" si="1005"/>
        <v>0.29801347456655575</v>
      </c>
      <c r="BT504" s="367">
        <v>45316</v>
      </c>
      <c r="BU504" s="365">
        <f t="shared" si="515"/>
        <v>2.8631000000000004E-2</v>
      </c>
      <c r="BV504" s="365">
        <v>2.8631000000000002</v>
      </c>
    </row>
    <row r="505" spans="2:74" ht="12" customHeight="1">
      <c r="B505" s="367">
        <v>45314</v>
      </c>
      <c r="C505" s="365">
        <v>76.06</v>
      </c>
      <c r="O505" s="368">
        <v>45314</v>
      </c>
      <c r="P505" s="369">
        <v>76.06</v>
      </c>
      <c r="Q505" s="369">
        <v>300.05</v>
      </c>
      <c r="R505" s="369">
        <v>131.75</v>
      </c>
      <c r="S505" s="369">
        <v>91.97</v>
      </c>
      <c r="T505" s="369">
        <v>46.436399999999999</v>
      </c>
      <c r="U505" s="369">
        <v>71.16</v>
      </c>
      <c r="V505" s="369">
        <v>19.079999999999998</v>
      </c>
      <c r="AF505" s="368">
        <v>45314</v>
      </c>
      <c r="AG505" s="370">
        <f t="shared" ref="AG505:AM505" si="1006">(P505-AG$1256)/AG$1256</f>
        <v>0.33181579408159695</v>
      </c>
      <c r="AH505" s="370">
        <f t="shared" si="1006"/>
        <v>0.44951690821256046</v>
      </c>
      <c r="AI505" s="370">
        <f t="shared" si="1006"/>
        <v>0.29141344834346211</v>
      </c>
      <c r="AJ505" s="370">
        <f t="shared" si="1006"/>
        <v>-6.02840502707674E-2</v>
      </c>
      <c r="AK505" s="370">
        <f t="shared" si="1006"/>
        <v>0.58339016339780125</v>
      </c>
      <c r="AL505" s="370">
        <f t="shared" si="1006"/>
        <v>-0.43072000000000005</v>
      </c>
      <c r="AM505" s="370">
        <f t="shared" si="1006"/>
        <v>-7.647628267182971E-2</v>
      </c>
      <c r="BA505" s="368">
        <v>45314</v>
      </c>
      <c r="BB505" s="369">
        <v>76.06</v>
      </c>
      <c r="BC505" s="369">
        <v>4864.6000000000004</v>
      </c>
      <c r="BD505" s="86"/>
      <c r="BE505" s="368">
        <v>45314</v>
      </c>
      <c r="BF505" s="370">
        <f t="shared" ref="BF505:BG505" si="1007">(BB505-BF$1256)/BF$1256</f>
        <v>0.33181579408159695</v>
      </c>
      <c r="BG505" s="370">
        <f t="shared" si="1007"/>
        <v>0.2969603574732656</v>
      </c>
      <c r="BT505" s="367">
        <v>45315</v>
      </c>
      <c r="BU505" s="365">
        <f t="shared" si="515"/>
        <v>2.8889999999999999E-2</v>
      </c>
      <c r="BV505" s="365">
        <v>2.8889999999999998</v>
      </c>
    </row>
    <row r="506" spans="2:74" ht="12" customHeight="1">
      <c r="B506" s="367">
        <v>45313</v>
      </c>
      <c r="C506" s="365">
        <v>75.569999999999993</v>
      </c>
      <c r="O506" s="368">
        <v>45313</v>
      </c>
      <c r="P506" s="369">
        <v>75.569999999999993</v>
      </c>
      <c r="Q506" s="369">
        <v>298.41000000000003</v>
      </c>
      <c r="R506" s="369">
        <v>131.06</v>
      </c>
      <c r="S506" s="369">
        <v>93.07</v>
      </c>
      <c r="T506" s="369">
        <v>46.5</v>
      </c>
      <c r="U506" s="369">
        <v>68.680000000000007</v>
      </c>
      <c r="V506" s="369">
        <v>18.97</v>
      </c>
      <c r="AF506" s="368">
        <v>45313</v>
      </c>
      <c r="AG506" s="370">
        <f t="shared" ref="AG506:AM506" si="1008">(P506-AG$1256)/AG$1256</f>
        <v>0.32323586061985632</v>
      </c>
      <c r="AH506" s="370">
        <f t="shared" si="1008"/>
        <v>0.44159420289855084</v>
      </c>
      <c r="AI506" s="370">
        <f t="shared" si="1008"/>
        <v>0.28465006861399733</v>
      </c>
      <c r="AJ506" s="370">
        <f t="shared" si="1008"/>
        <v>-4.9044651067743035E-2</v>
      </c>
      <c r="AK506" s="370">
        <f t="shared" si="1008"/>
        <v>0.58555879865790117</v>
      </c>
      <c r="AL506" s="370">
        <f t="shared" si="1008"/>
        <v>-0.45055999999999996</v>
      </c>
      <c r="AM506" s="370">
        <f t="shared" si="1008"/>
        <v>-8.1800580832526684E-2</v>
      </c>
      <c r="BA506" s="368">
        <v>45313</v>
      </c>
      <c r="BB506" s="369">
        <v>75.569999999999993</v>
      </c>
      <c r="BC506" s="369">
        <v>4850.43</v>
      </c>
      <c r="BD506" s="86"/>
      <c r="BE506" s="368">
        <v>45313</v>
      </c>
      <c r="BF506" s="370">
        <f t="shared" ref="BF506:BG506" si="1009">(BB506-BF$1256)/BF$1256</f>
        <v>0.32323586061985632</v>
      </c>
      <c r="BG506" s="370">
        <f t="shared" si="1009"/>
        <v>0.29318246653353852</v>
      </c>
      <c r="BT506" s="367">
        <v>45314</v>
      </c>
      <c r="BU506" s="365">
        <f t="shared" si="515"/>
        <v>2.8924999999999999E-2</v>
      </c>
      <c r="BV506" s="365">
        <v>2.8925000000000001</v>
      </c>
    </row>
    <row r="507" spans="2:74" ht="12" customHeight="1">
      <c r="B507" s="367">
        <v>45310</v>
      </c>
      <c r="C507" s="365">
        <v>76.88</v>
      </c>
      <c r="O507" s="368">
        <v>45310</v>
      </c>
      <c r="P507" s="369">
        <v>76.88</v>
      </c>
      <c r="Q507" s="369">
        <v>300.52999999999997</v>
      </c>
      <c r="R507" s="369">
        <v>132.30000000000001</v>
      </c>
      <c r="S507" s="369">
        <v>93.86</v>
      </c>
      <c r="T507" s="369">
        <v>46.692</v>
      </c>
      <c r="U507" s="369">
        <v>67.47</v>
      </c>
      <c r="V507" s="369">
        <v>19.190000000000001</v>
      </c>
      <c r="AF507" s="368">
        <v>45310</v>
      </c>
      <c r="AG507" s="370">
        <f t="shared" ref="AG507:AM507" si="1010">(P507-AG$1256)/AG$1256</f>
        <v>0.34617405007879526</v>
      </c>
      <c r="AH507" s="370">
        <f t="shared" si="1010"/>
        <v>0.4518357487922704</v>
      </c>
      <c r="AI507" s="370">
        <f t="shared" si="1010"/>
        <v>0.29680454812781826</v>
      </c>
      <c r="AJ507" s="370">
        <f t="shared" si="1010"/>
        <v>-4.0972718912843618E-2</v>
      </c>
      <c r="AK507" s="370">
        <f t="shared" si="1010"/>
        <v>0.59210562208461759</v>
      </c>
      <c r="AL507" s="370">
        <f t="shared" si="1010"/>
        <v>-0.46023999999999998</v>
      </c>
      <c r="AM507" s="370">
        <f t="shared" si="1010"/>
        <v>-7.1151984511132568E-2</v>
      </c>
      <c r="BA507" s="368">
        <v>45310</v>
      </c>
      <c r="BB507" s="369">
        <v>76.88</v>
      </c>
      <c r="BC507" s="369">
        <v>4839.8100000000004</v>
      </c>
      <c r="BD507" s="86"/>
      <c r="BE507" s="368">
        <v>45310</v>
      </c>
      <c r="BF507" s="370">
        <f t="shared" ref="BF507:BG507" si="1011">(BB507-BF$1256)/BF$1256</f>
        <v>0.34617405007879526</v>
      </c>
      <c r="BG507" s="370">
        <f t="shared" si="1011"/>
        <v>0.29035104791816091</v>
      </c>
      <c r="BT507" s="367">
        <v>45313</v>
      </c>
      <c r="BU507" s="365">
        <f t="shared" si="515"/>
        <v>2.9111999999999999E-2</v>
      </c>
      <c r="BV507" s="365">
        <v>2.9112</v>
      </c>
    </row>
    <row r="508" spans="2:74" ht="12" customHeight="1">
      <c r="B508" s="367">
        <v>45309</v>
      </c>
      <c r="C508" s="365">
        <v>76.739999999999995</v>
      </c>
      <c r="O508" s="368">
        <v>45309</v>
      </c>
      <c r="P508" s="369">
        <v>76.739999999999995</v>
      </c>
      <c r="Q508" s="369">
        <v>294.36</v>
      </c>
      <c r="R508" s="369">
        <v>130.46</v>
      </c>
      <c r="S508" s="369">
        <v>93.34</v>
      </c>
      <c r="T508" s="369">
        <v>46.456400000000002</v>
      </c>
      <c r="U508" s="369">
        <v>68.319999999999993</v>
      </c>
      <c r="V508" s="369">
        <v>19.260000000000002</v>
      </c>
      <c r="AF508" s="368">
        <v>45309</v>
      </c>
      <c r="AG508" s="370">
        <f t="shared" ref="AG508:AM508" si="1012">(P508-AG$1256)/AG$1256</f>
        <v>0.34372264051829793</v>
      </c>
      <c r="AH508" s="370">
        <f t="shared" si="1012"/>
        <v>0.42202898550724643</v>
      </c>
      <c r="AI508" s="370">
        <f t="shared" si="1012"/>
        <v>0.2787688688492454</v>
      </c>
      <c r="AJ508" s="370">
        <f t="shared" si="1012"/>
        <v>-4.6285889445182395E-2</v>
      </c>
      <c r="AK508" s="370">
        <f t="shared" si="1012"/>
        <v>0.58407212417141763</v>
      </c>
      <c r="AL508" s="370">
        <f t="shared" si="1012"/>
        <v>-0.45344000000000007</v>
      </c>
      <c r="AM508" s="370">
        <f t="shared" si="1012"/>
        <v>-6.7763794772507185E-2</v>
      </c>
      <c r="BA508" s="368">
        <v>45309</v>
      </c>
      <c r="BB508" s="369">
        <v>76.739999999999995</v>
      </c>
      <c r="BC508" s="369">
        <v>4780.9399999999996</v>
      </c>
      <c r="BD508" s="86"/>
      <c r="BE508" s="368">
        <v>45309</v>
      </c>
      <c r="BF508" s="370">
        <f t="shared" ref="BF508:BG508" si="1013">(BB508-BF$1256)/BF$1256</f>
        <v>0.34372264051829793</v>
      </c>
      <c r="BG508" s="370">
        <f t="shared" si="1013"/>
        <v>0.27465560404930178</v>
      </c>
      <c r="BT508" s="367">
        <v>45310</v>
      </c>
      <c r="BU508" s="365">
        <f t="shared" si="515"/>
        <v>2.8616000000000003E-2</v>
      </c>
      <c r="BV508" s="365">
        <v>2.8616000000000001</v>
      </c>
    </row>
    <row r="509" spans="2:74" ht="12" customHeight="1">
      <c r="B509" s="367">
        <v>45308</v>
      </c>
      <c r="C509" s="365">
        <v>75.81</v>
      </c>
      <c r="O509" s="368">
        <v>45308</v>
      </c>
      <c r="P509" s="369">
        <v>75.81</v>
      </c>
      <c r="Q509" s="369">
        <v>291.16000000000003</v>
      </c>
      <c r="R509" s="369">
        <v>129.08000000000001</v>
      </c>
      <c r="S509" s="369">
        <v>91.77</v>
      </c>
      <c r="T509" s="369">
        <v>46.208799999999997</v>
      </c>
      <c r="U509" s="369">
        <v>66.09</v>
      </c>
      <c r="V509" s="369">
        <v>19.09</v>
      </c>
      <c r="AF509" s="368">
        <v>45308</v>
      </c>
      <c r="AG509" s="370">
        <f t="shared" ref="AG509:AM509" si="1014">(P509-AG$1256)/AG$1256</f>
        <v>0.32743827700928041</v>
      </c>
      <c r="AH509" s="370">
        <f t="shared" si="1014"/>
        <v>0.40657004830917887</v>
      </c>
      <c r="AI509" s="370">
        <f t="shared" si="1014"/>
        <v>0.26524210939031578</v>
      </c>
      <c r="AJ509" s="370">
        <f t="shared" si="1014"/>
        <v>-6.2327577398590052E-2</v>
      </c>
      <c r="AK509" s="370">
        <f t="shared" si="1014"/>
        <v>0.57562944979404762</v>
      </c>
      <c r="AL509" s="370">
        <f t="shared" si="1014"/>
        <v>-0.47127999999999998</v>
      </c>
      <c r="AM509" s="370">
        <f t="shared" si="1014"/>
        <v>-7.5992255566311728E-2</v>
      </c>
      <c r="BA509" s="368">
        <v>45308</v>
      </c>
      <c r="BB509" s="369">
        <v>75.81</v>
      </c>
      <c r="BC509" s="369">
        <v>4739.21</v>
      </c>
      <c r="BD509" s="86"/>
      <c r="BE509" s="368">
        <v>45308</v>
      </c>
      <c r="BF509" s="370">
        <f t="shared" ref="BF509:BG509" si="1015">(BB509-BF$1256)/BF$1256</f>
        <v>0.32743827700928041</v>
      </c>
      <c r="BG509" s="370">
        <f t="shared" si="1015"/>
        <v>0.26352988852955528</v>
      </c>
      <c r="BT509" s="367">
        <v>45309</v>
      </c>
      <c r="BU509" s="365">
        <f t="shared" si="515"/>
        <v>2.8667999999999999E-2</v>
      </c>
      <c r="BV509" s="365">
        <v>2.8668</v>
      </c>
    </row>
    <row r="510" spans="2:74" ht="12" customHeight="1">
      <c r="B510" s="367">
        <v>45307</v>
      </c>
      <c r="C510" s="365">
        <v>75.83</v>
      </c>
      <c r="O510" s="368">
        <v>45307</v>
      </c>
      <c r="P510" s="369">
        <v>75.83</v>
      </c>
      <c r="Q510" s="369">
        <v>291.08999999999997</v>
      </c>
      <c r="R510" s="369">
        <v>129.81</v>
      </c>
      <c r="S510" s="369">
        <v>92.7</v>
      </c>
      <c r="T510" s="369">
        <v>45.799399999999999</v>
      </c>
      <c r="U510" s="369">
        <v>65.23</v>
      </c>
      <c r="V510" s="369">
        <v>19.03</v>
      </c>
      <c r="AF510" s="368">
        <v>45307</v>
      </c>
      <c r="AG510" s="370">
        <f t="shared" ref="AG510:AM510" si="1016">(P510-AG$1256)/AG$1256</f>
        <v>0.32778847837506564</v>
      </c>
      <c r="AH510" s="370">
        <f t="shared" si="1016"/>
        <v>0.40623188405797089</v>
      </c>
      <c r="AI510" s="370">
        <f t="shared" si="1016"/>
        <v>0.27239756910409729</v>
      </c>
      <c r="AJ510" s="370">
        <f t="shared" si="1016"/>
        <v>-5.282517625421479E-2</v>
      </c>
      <c r="AK510" s="370">
        <f t="shared" si="1016"/>
        <v>0.56166971275812205</v>
      </c>
      <c r="AL510" s="370">
        <f t="shared" si="1016"/>
        <v>-0.47815999999999997</v>
      </c>
      <c r="AM510" s="370">
        <f t="shared" si="1016"/>
        <v>-7.8896418199419116E-2</v>
      </c>
      <c r="BA510" s="368">
        <v>45307</v>
      </c>
      <c r="BB510" s="369">
        <v>75.83</v>
      </c>
      <c r="BC510" s="369">
        <v>4765.9799999999996</v>
      </c>
      <c r="BD510" s="86"/>
      <c r="BE510" s="368">
        <v>45307</v>
      </c>
      <c r="BF510" s="370">
        <f t="shared" ref="BF510:BG510" si="1017">(BB510-BF$1256)/BF$1256</f>
        <v>0.32778847837506564</v>
      </c>
      <c r="BG510" s="370">
        <f t="shared" si="1017"/>
        <v>0.27066708969091668</v>
      </c>
      <c r="BT510" s="367">
        <v>45308</v>
      </c>
      <c r="BU510" s="365">
        <f t="shared" si="515"/>
        <v>2.9020000000000001E-2</v>
      </c>
      <c r="BV510" s="365">
        <v>2.9020000000000001</v>
      </c>
    </row>
    <row r="511" spans="2:74" ht="12" customHeight="1">
      <c r="B511" s="367">
        <v>45303</v>
      </c>
      <c r="C511" s="365">
        <v>78.45</v>
      </c>
      <c r="O511" s="368">
        <v>45303</v>
      </c>
      <c r="P511" s="369">
        <v>78.45</v>
      </c>
      <c r="Q511" s="369">
        <v>293.47000000000003</v>
      </c>
      <c r="R511" s="369">
        <v>129.13</v>
      </c>
      <c r="S511" s="369">
        <v>91.98</v>
      </c>
      <c r="T511" s="369">
        <v>45.438000000000002</v>
      </c>
      <c r="U511" s="369">
        <v>65.900000000000006</v>
      </c>
      <c r="V511" s="369">
        <v>19.47</v>
      </c>
      <c r="AF511" s="368">
        <v>45303</v>
      </c>
      <c r="AG511" s="370">
        <f t="shared" ref="AG511:AM511" si="1018">(P511-AG$1256)/AG$1256</f>
        <v>0.37366485729294352</v>
      </c>
      <c r="AH511" s="370">
        <f t="shared" si="1018"/>
        <v>0.41772946859903393</v>
      </c>
      <c r="AI511" s="370">
        <f t="shared" si="1018"/>
        <v>0.26573220937071163</v>
      </c>
      <c r="AJ511" s="370">
        <f t="shared" si="1018"/>
        <v>-6.0181873914376217E-2</v>
      </c>
      <c r="AK511" s="370">
        <f t="shared" si="1018"/>
        <v>0.54934668157887556</v>
      </c>
      <c r="AL511" s="370">
        <f t="shared" si="1018"/>
        <v>-0.47279999999999994</v>
      </c>
      <c r="AM511" s="370">
        <f t="shared" si="1018"/>
        <v>-5.7599225556631231E-2</v>
      </c>
      <c r="BA511" s="368">
        <v>45303</v>
      </c>
      <c r="BB511" s="369">
        <v>78.45</v>
      </c>
      <c r="BC511" s="369">
        <v>4783.83</v>
      </c>
      <c r="BD511" s="86"/>
      <c r="BE511" s="368">
        <v>45303</v>
      </c>
      <c r="BF511" s="370">
        <f t="shared" ref="BF511:BG511" si="1019">(BB511-BF$1256)/BF$1256</f>
        <v>0.37366485729294352</v>
      </c>
      <c r="BG511" s="370">
        <f t="shared" si="1019"/>
        <v>0.27542611250489896</v>
      </c>
      <c r="BT511" s="367">
        <v>45307</v>
      </c>
      <c r="BU511" s="365">
        <f t="shared" si="515"/>
        <v>2.9011999999999996E-2</v>
      </c>
      <c r="BV511" s="365">
        <v>2.9011999999999998</v>
      </c>
    </row>
    <row r="512" spans="2:74" ht="12" customHeight="1">
      <c r="B512" s="367">
        <v>45302</v>
      </c>
      <c r="C512" s="365">
        <v>78.19</v>
      </c>
      <c r="O512" s="368">
        <v>45302</v>
      </c>
      <c r="P512" s="369">
        <v>78.19</v>
      </c>
      <c r="Q512" s="369">
        <v>294.14999999999998</v>
      </c>
      <c r="R512" s="369">
        <v>129</v>
      </c>
      <c r="S512" s="369">
        <v>92.94</v>
      </c>
      <c r="T512" s="369">
        <v>45.531399999999998</v>
      </c>
      <c r="U512" s="369">
        <v>67.430000000000007</v>
      </c>
      <c r="V512" s="369">
        <v>19.440000000000001</v>
      </c>
      <c r="AF512" s="368">
        <v>45302</v>
      </c>
      <c r="AG512" s="370">
        <f t="shared" ref="AG512:AM512" si="1020">(P512-AG$1256)/AG$1256</f>
        <v>0.36911223953773414</v>
      </c>
      <c r="AH512" s="370">
        <f t="shared" si="1020"/>
        <v>0.42101449275362307</v>
      </c>
      <c r="AI512" s="370">
        <f t="shared" si="1020"/>
        <v>0.26445794942168205</v>
      </c>
      <c r="AJ512" s="370">
        <f t="shared" si="1020"/>
        <v>-5.0372943700827698E-2</v>
      </c>
      <c r="AK512" s="370">
        <f t="shared" si="1020"/>
        <v>0.55253143839166352</v>
      </c>
      <c r="AL512" s="370">
        <f t="shared" si="1020"/>
        <v>-0.46055999999999997</v>
      </c>
      <c r="AM512" s="370">
        <f t="shared" si="1020"/>
        <v>-5.9051306873184842E-2</v>
      </c>
      <c r="BA512" s="368">
        <v>45302</v>
      </c>
      <c r="BB512" s="369">
        <v>78.19</v>
      </c>
      <c r="BC512" s="369">
        <v>4780.24</v>
      </c>
      <c r="BD512" s="86"/>
      <c r="BE512" s="368">
        <v>45302</v>
      </c>
      <c r="BF512" s="370">
        <f t="shared" ref="BF512:BG512" si="1021">(BB512-BF$1256)/BF$1256</f>
        <v>0.36911223953773414</v>
      </c>
      <c r="BG512" s="370">
        <f t="shared" si="1021"/>
        <v>0.27446897570365547</v>
      </c>
      <c r="BT512" s="367">
        <v>45303</v>
      </c>
      <c r="BU512" s="365">
        <f t="shared" si="515"/>
        <v>2.8042999999999998E-2</v>
      </c>
      <c r="BV512" s="365">
        <v>2.8043</v>
      </c>
    </row>
    <row r="513" spans="2:74" ht="12" customHeight="1">
      <c r="B513" s="367">
        <v>45301</v>
      </c>
      <c r="C513" s="365">
        <v>78.63</v>
      </c>
      <c r="O513" s="368">
        <v>45301</v>
      </c>
      <c r="P513" s="369">
        <v>78.63</v>
      </c>
      <c r="Q513" s="369">
        <v>294.08999999999997</v>
      </c>
      <c r="R513" s="369">
        <v>129.19999999999999</v>
      </c>
      <c r="S513" s="369">
        <v>93.5</v>
      </c>
      <c r="T513" s="369">
        <v>44.9</v>
      </c>
      <c r="U513" s="369">
        <v>68.540000000000006</v>
      </c>
      <c r="V513" s="369">
        <v>19.52</v>
      </c>
      <c r="AF513" s="368">
        <v>45301</v>
      </c>
      <c r="AG513" s="370">
        <f t="shared" ref="AG513:AM513" si="1022">(P513-AG$1256)/AG$1256</f>
        <v>0.37681666958501131</v>
      </c>
      <c r="AH513" s="370">
        <f t="shared" si="1022"/>
        <v>0.42072463768115931</v>
      </c>
      <c r="AI513" s="370">
        <f t="shared" si="1022"/>
        <v>0.26641834934326597</v>
      </c>
      <c r="AJ513" s="370">
        <f t="shared" si="1022"/>
        <v>-4.4651067742924329E-2</v>
      </c>
      <c r="AK513" s="370">
        <f t="shared" si="1022"/>
        <v>0.53100193676859697</v>
      </c>
      <c r="AL513" s="370">
        <f t="shared" si="1022"/>
        <v>-0.45167999999999997</v>
      </c>
      <c r="AM513" s="370">
        <f t="shared" si="1022"/>
        <v>-5.5179090029041651E-2</v>
      </c>
      <c r="BA513" s="368">
        <v>45301</v>
      </c>
      <c r="BB513" s="369">
        <v>78.63</v>
      </c>
      <c r="BC513" s="369">
        <v>4783.45</v>
      </c>
      <c r="BD513" s="86"/>
      <c r="BE513" s="368">
        <v>45301</v>
      </c>
      <c r="BF513" s="370">
        <f t="shared" ref="BF513:BG513" si="1023">(BB513-BF$1256)/BF$1256</f>
        <v>0.37681666958501131</v>
      </c>
      <c r="BG513" s="370">
        <f t="shared" si="1023"/>
        <v>0.27532479997440523</v>
      </c>
      <c r="BT513" s="367">
        <v>45302</v>
      </c>
      <c r="BU513" s="365">
        <f t="shared" si="515"/>
        <v>2.8136999999999999E-2</v>
      </c>
      <c r="BV513" s="365">
        <v>2.8136999999999999</v>
      </c>
    </row>
    <row r="514" spans="2:74" ht="12" customHeight="1">
      <c r="B514" s="367">
        <v>45300</v>
      </c>
      <c r="C514" s="365">
        <v>77.91</v>
      </c>
      <c r="O514" s="368">
        <v>45300</v>
      </c>
      <c r="P514" s="369">
        <v>77.91</v>
      </c>
      <c r="Q514" s="369">
        <v>290.87</v>
      </c>
      <c r="R514" s="369">
        <v>128.22</v>
      </c>
      <c r="S514" s="369">
        <v>93.09</v>
      </c>
      <c r="T514" s="369">
        <v>44.64</v>
      </c>
      <c r="U514" s="369">
        <v>69.92</v>
      </c>
      <c r="V514" s="369">
        <v>19.670000000000002</v>
      </c>
      <c r="AF514" s="368">
        <v>45300</v>
      </c>
      <c r="AG514" s="370">
        <f t="shared" ref="AG514:AM514" si="1024">(P514-AG$1256)/AG$1256</f>
        <v>0.36420942041673959</v>
      </c>
      <c r="AH514" s="370">
        <f t="shared" si="1024"/>
        <v>0.40516908212560387</v>
      </c>
      <c r="AI514" s="370">
        <f t="shared" si="1024"/>
        <v>0.25681238972750448</v>
      </c>
      <c r="AJ514" s="370">
        <f t="shared" si="1024"/>
        <v>-4.8840298354960669E-2</v>
      </c>
      <c r="AK514" s="370">
        <f t="shared" si="1024"/>
        <v>0.5221364467115851</v>
      </c>
      <c r="AL514" s="370">
        <f t="shared" si="1024"/>
        <v>-0.44063999999999998</v>
      </c>
      <c r="AM514" s="370">
        <f t="shared" si="1024"/>
        <v>-4.7918683446272918E-2</v>
      </c>
      <c r="BA514" s="368">
        <v>45300</v>
      </c>
      <c r="BB514" s="369">
        <v>77.91</v>
      </c>
      <c r="BC514" s="369">
        <v>4756.5</v>
      </c>
      <c r="BD514" s="86"/>
      <c r="BE514" s="368">
        <v>45300</v>
      </c>
      <c r="BF514" s="370">
        <f t="shared" ref="BF514:BG514" si="1025">(BB514-BF$1256)/BF$1256</f>
        <v>0.36420942041673959</v>
      </c>
      <c r="BG514" s="370">
        <f t="shared" si="1025"/>
        <v>0.26813960866702036</v>
      </c>
      <c r="BT514" s="367">
        <v>45301</v>
      </c>
      <c r="BU514" s="365">
        <f t="shared" ref="BU514:BU768" si="1026">BV514/100</f>
        <v>2.7978999999999997E-2</v>
      </c>
      <c r="BV514" s="365">
        <v>2.7978999999999998</v>
      </c>
    </row>
    <row r="515" spans="2:74" ht="12" customHeight="1">
      <c r="B515" s="367">
        <v>45299</v>
      </c>
      <c r="C515" s="365">
        <v>78.16</v>
      </c>
      <c r="O515" s="368">
        <v>45299</v>
      </c>
      <c r="P515" s="369">
        <v>78.16</v>
      </c>
      <c r="Q515" s="369">
        <v>291.89999999999998</v>
      </c>
      <c r="R515" s="369">
        <v>128.63999999999999</v>
      </c>
      <c r="S515" s="369">
        <v>94.19</v>
      </c>
      <c r="T515" s="369">
        <v>44.727800000000002</v>
      </c>
      <c r="U515" s="369">
        <v>71.28</v>
      </c>
      <c r="V515" s="369">
        <v>19.53</v>
      </c>
      <c r="AF515" s="368">
        <v>45299</v>
      </c>
      <c r="AG515" s="370">
        <f t="shared" ref="AG515:AM515" si="1027">(P515-AG$1256)/AG$1256</f>
        <v>0.36858693748905619</v>
      </c>
      <c r="AH515" s="370">
        <f t="shared" si="1027"/>
        <v>0.41014492753623177</v>
      </c>
      <c r="AI515" s="370">
        <f t="shared" si="1027"/>
        <v>0.26092922956283071</v>
      </c>
      <c r="AJ515" s="370">
        <f t="shared" si="1027"/>
        <v>-3.7600899151936311E-2</v>
      </c>
      <c r="AK515" s="370">
        <f t="shared" si="1027"/>
        <v>0.52513025450776074</v>
      </c>
      <c r="AL515" s="370">
        <f t="shared" si="1027"/>
        <v>-0.42975999999999998</v>
      </c>
      <c r="AM515" s="370">
        <f t="shared" si="1027"/>
        <v>-5.469506292352367E-2</v>
      </c>
      <c r="BA515" s="368">
        <v>45299</v>
      </c>
      <c r="BB515" s="369">
        <v>78.16</v>
      </c>
      <c r="BC515" s="369">
        <v>4763.54</v>
      </c>
      <c r="BD515" s="86"/>
      <c r="BE515" s="368">
        <v>45299</v>
      </c>
      <c r="BF515" s="370">
        <f t="shared" ref="BF515:BG515" si="1028">(BB515-BF$1256)/BF$1256</f>
        <v>0.36858693748905619</v>
      </c>
      <c r="BG515" s="370">
        <f t="shared" si="1028"/>
        <v>0.27001655660037804</v>
      </c>
      <c r="BT515" s="367">
        <v>45300</v>
      </c>
      <c r="BU515" s="365">
        <f t="shared" si="1026"/>
        <v>2.8237999999999999E-2</v>
      </c>
      <c r="BV515" s="365">
        <v>2.8237999999999999</v>
      </c>
    </row>
    <row r="516" spans="2:74" ht="12" customHeight="1">
      <c r="B516" s="367">
        <v>45296</v>
      </c>
      <c r="C516" s="365">
        <v>76.430000000000007</v>
      </c>
      <c r="O516" s="368">
        <v>45296</v>
      </c>
      <c r="P516" s="369">
        <v>76.430000000000007</v>
      </c>
      <c r="Q516" s="369">
        <v>288.99</v>
      </c>
      <c r="R516" s="369">
        <v>128.34</v>
      </c>
      <c r="S516" s="369">
        <v>92.99</v>
      </c>
      <c r="T516" s="369">
        <v>44.256</v>
      </c>
      <c r="U516" s="369">
        <v>70.02</v>
      </c>
      <c r="V516" s="369">
        <v>18.989999999999998</v>
      </c>
      <c r="AF516" s="368">
        <v>45296</v>
      </c>
      <c r="AG516" s="370">
        <f t="shared" ref="AG516:AM516" si="1029">(P516-AG$1256)/AG$1256</f>
        <v>0.33829451934862559</v>
      </c>
      <c r="AH516" s="370">
        <f t="shared" si="1029"/>
        <v>0.3960869565217392</v>
      </c>
      <c r="AI516" s="370">
        <f t="shared" si="1029"/>
        <v>0.25798862968045488</v>
      </c>
      <c r="AJ516" s="370">
        <f t="shared" si="1029"/>
        <v>-4.9862061918872068E-2</v>
      </c>
      <c r="AK516" s="370">
        <f t="shared" si="1029"/>
        <v>0.50904279985815215</v>
      </c>
      <c r="AL516" s="370">
        <f t="shared" si="1029"/>
        <v>-0.43984000000000001</v>
      </c>
      <c r="AM516" s="370">
        <f t="shared" si="1029"/>
        <v>-8.0832526621490888E-2</v>
      </c>
      <c r="BA516" s="368">
        <v>45296</v>
      </c>
      <c r="BB516" s="369">
        <v>76.430000000000007</v>
      </c>
      <c r="BC516" s="369">
        <v>4697.24</v>
      </c>
      <c r="BD516" s="86"/>
      <c r="BE516" s="368">
        <v>45296</v>
      </c>
      <c r="BF516" s="370">
        <f t="shared" ref="BF516:BG516" si="1030">(BB516-BF$1256)/BF$1256</f>
        <v>0.33829451934862559</v>
      </c>
      <c r="BG516" s="370">
        <f t="shared" si="1030"/>
        <v>0.25234018614844411</v>
      </c>
      <c r="BT516" s="367">
        <v>45299</v>
      </c>
      <c r="BU516" s="365">
        <f t="shared" si="1026"/>
        <v>2.8147000000000002E-2</v>
      </c>
      <c r="BV516" s="365">
        <v>2.8147000000000002</v>
      </c>
    </row>
    <row r="517" spans="2:74" ht="12" customHeight="1">
      <c r="B517" s="367">
        <v>45295</v>
      </c>
      <c r="C517" s="365">
        <v>76.33</v>
      </c>
      <c r="O517" s="368">
        <v>45295</v>
      </c>
      <c r="P517" s="369">
        <v>76.33</v>
      </c>
      <c r="Q517" s="369">
        <v>291.74</v>
      </c>
      <c r="R517" s="369">
        <v>128.69</v>
      </c>
      <c r="S517" s="369">
        <v>93.55</v>
      </c>
      <c r="T517" s="369">
        <v>44.409399999999998</v>
      </c>
      <c r="U517" s="369">
        <v>69.97</v>
      </c>
      <c r="V517" s="369">
        <v>18.899999999999999</v>
      </c>
      <c r="AF517" s="368">
        <v>45295</v>
      </c>
      <c r="AG517" s="370">
        <f t="shared" ref="AG517:AM517" si="1031">(P517-AG$1256)/AG$1256</f>
        <v>0.33654351251969883</v>
      </c>
      <c r="AH517" s="370">
        <f t="shared" si="1031"/>
        <v>0.40937198067632857</v>
      </c>
      <c r="AI517" s="370">
        <f t="shared" si="1031"/>
        <v>0.26141932954322683</v>
      </c>
      <c r="AJ517" s="370">
        <f t="shared" si="1031"/>
        <v>-4.4140185960968706E-2</v>
      </c>
      <c r="AK517" s="370">
        <f t="shared" si="1031"/>
        <v>0.51427343899178901</v>
      </c>
      <c r="AL517" s="370">
        <f t="shared" si="1031"/>
        <v>-0.44024000000000002</v>
      </c>
      <c r="AM517" s="370">
        <f t="shared" si="1031"/>
        <v>-8.5188770571152053E-2</v>
      </c>
      <c r="BA517" s="368">
        <v>45295</v>
      </c>
      <c r="BB517" s="369">
        <v>76.33</v>
      </c>
      <c r="BC517" s="369">
        <v>4688.68</v>
      </c>
      <c r="BD517" s="86"/>
      <c r="BE517" s="368">
        <v>45295</v>
      </c>
      <c r="BF517" s="370">
        <f t="shared" ref="BF517:BG517" si="1032">(BB517-BF$1256)/BF$1256</f>
        <v>0.33654351251969883</v>
      </c>
      <c r="BG517" s="370">
        <f t="shared" si="1032"/>
        <v>0.25005798809311164</v>
      </c>
      <c r="BT517" s="367">
        <v>45296</v>
      </c>
      <c r="BU517" s="365">
        <f t="shared" si="1026"/>
        <v>2.8784999999999998E-2</v>
      </c>
      <c r="BV517" s="365">
        <v>2.8784999999999998</v>
      </c>
    </row>
    <row r="518" spans="2:74" ht="12" customHeight="1">
      <c r="B518" s="367">
        <v>45294</v>
      </c>
      <c r="C518" s="365">
        <v>76.400000000000006</v>
      </c>
      <c r="O518" s="368">
        <v>45294</v>
      </c>
      <c r="P518" s="369">
        <v>76.400000000000006</v>
      </c>
      <c r="Q518" s="369">
        <v>294.39</v>
      </c>
      <c r="R518" s="369">
        <v>129.1</v>
      </c>
      <c r="S518" s="369">
        <v>93.23</v>
      </c>
      <c r="T518" s="369">
        <v>44.673000000000002</v>
      </c>
      <c r="U518" s="369">
        <v>68.459999999999994</v>
      </c>
      <c r="V518" s="369">
        <v>19.09</v>
      </c>
      <c r="AF518" s="368">
        <v>45294</v>
      </c>
      <c r="AG518" s="370">
        <f t="shared" ref="AG518:AM518" si="1033">(P518-AG$1256)/AG$1256</f>
        <v>0.33776921729994758</v>
      </c>
      <c r="AH518" s="370">
        <f t="shared" si="1033"/>
        <v>0.42217391304347818</v>
      </c>
      <c r="AI518" s="370">
        <f t="shared" si="1033"/>
        <v>0.26543814938247401</v>
      </c>
      <c r="AJ518" s="370">
        <f t="shared" si="1033"/>
        <v>-4.740982936548483E-2</v>
      </c>
      <c r="AK518" s="370">
        <f t="shared" si="1033"/>
        <v>0.52326168198805201</v>
      </c>
      <c r="AL518" s="370">
        <f t="shared" si="1033"/>
        <v>-0.45232000000000006</v>
      </c>
      <c r="AM518" s="370">
        <f t="shared" si="1033"/>
        <v>-7.5992255566311728E-2</v>
      </c>
      <c r="BA518" s="368">
        <v>45294</v>
      </c>
      <c r="BB518" s="369">
        <v>76.400000000000006</v>
      </c>
      <c r="BC518" s="369">
        <v>4704.8100000000004</v>
      </c>
      <c r="BD518" s="86"/>
      <c r="BE518" s="368">
        <v>45294</v>
      </c>
      <c r="BF518" s="370">
        <f t="shared" ref="BF518:BG518" si="1034">(BB518-BF$1256)/BF$1256</f>
        <v>0.33776921729994758</v>
      </c>
      <c r="BG518" s="370">
        <f t="shared" si="1034"/>
        <v>0.25435843840064853</v>
      </c>
      <c r="BT518" s="367">
        <v>45295</v>
      </c>
      <c r="BU518" s="365">
        <f t="shared" si="1026"/>
        <v>2.8822E-2</v>
      </c>
      <c r="BV518" s="365">
        <v>2.8822000000000001</v>
      </c>
    </row>
    <row r="519" spans="2:74" ht="12" customHeight="1">
      <c r="B519" s="367">
        <v>45293</v>
      </c>
      <c r="C519" s="365">
        <v>76.86</v>
      </c>
      <c r="O519" s="368">
        <v>45293</v>
      </c>
      <c r="P519" s="369">
        <v>76.86</v>
      </c>
      <c r="Q519" s="369">
        <v>297.04000000000002</v>
      </c>
      <c r="R519" s="369">
        <v>129.03</v>
      </c>
      <c r="S519" s="369">
        <v>93.67</v>
      </c>
      <c r="T519" s="369">
        <v>44.895000000000003</v>
      </c>
      <c r="U519" s="369">
        <v>73.31</v>
      </c>
      <c r="V519" s="369">
        <v>19.350000000000001</v>
      </c>
      <c r="AF519" s="368">
        <v>45293</v>
      </c>
      <c r="AG519" s="370">
        <f t="shared" ref="AG519:AM519" si="1035">(P519-AG$1256)/AG$1256</f>
        <v>0.34582384871300997</v>
      </c>
      <c r="AH519" s="370">
        <f t="shared" si="1035"/>
        <v>0.43497584541062811</v>
      </c>
      <c r="AI519" s="370">
        <f t="shared" si="1035"/>
        <v>0.26475200940991966</v>
      </c>
      <c r="AJ519" s="370">
        <f t="shared" si="1035"/>
        <v>-4.2914069684275087E-2</v>
      </c>
      <c r="AK519" s="370">
        <f t="shared" si="1035"/>
        <v>0.53083144657519299</v>
      </c>
      <c r="AL519" s="370">
        <f t="shared" si="1035"/>
        <v>-0.41352</v>
      </c>
      <c r="AM519" s="370">
        <f t="shared" si="1035"/>
        <v>-6.3407550822846021E-2</v>
      </c>
      <c r="BA519" s="368">
        <v>45293</v>
      </c>
      <c r="BB519" s="369">
        <v>76.86</v>
      </c>
      <c r="BC519" s="369">
        <v>4742.83</v>
      </c>
      <c r="BD519" s="86"/>
      <c r="BE519" s="368">
        <v>45293</v>
      </c>
      <c r="BF519" s="370">
        <f t="shared" ref="BF519:BG519" si="1036">(BB519-BF$1256)/BF$1256</f>
        <v>0.34582384871300997</v>
      </c>
      <c r="BG519" s="370">
        <f t="shared" si="1036"/>
        <v>0.26449502368846928</v>
      </c>
      <c r="BT519" s="367">
        <v>45294</v>
      </c>
      <c r="BU519" s="365">
        <f t="shared" si="1026"/>
        <v>2.8795999999999999E-2</v>
      </c>
      <c r="BV519" s="365">
        <v>2.8795999999999999</v>
      </c>
    </row>
    <row r="520" spans="2:74" ht="12" customHeight="1">
      <c r="B520" s="367">
        <v>45289</v>
      </c>
      <c r="C520" s="365">
        <v>78.13</v>
      </c>
      <c r="O520" s="368">
        <v>45289</v>
      </c>
      <c r="P520" s="369">
        <v>78.13</v>
      </c>
      <c r="Q520" s="369">
        <v>296.51</v>
      </c>
      <c r="R520" s="369">
        <v>130.66</v>
      </c>
      <c r="S520" s="369">
        <v>96.01</v>
      </c>
      <c r="T520" s="369">
        <v>45.739199999999997</v>
      </c>
      <c r="U520" s="369">
        <v>74.12</v>
      </c>
      <c r="V520" s="369">
        <v>19.48</v>
      </c>
      <c r="AF520" s="368">
        <v>45289</v>
      </c>
      <c r="AG520" s="370">
        <f t="shared" ref="AG520:AM520" si="1037">(P520-AG$1256)/AG$1256</f>
        <v>0.36806163544037818</v>
      </c>
      <c r="AH520" s="370">
        <f t="shared" si="1037"/>
        <v>0.43241545893719802</v>
      </c>
      <c r="AI520" s="370">
        <f t="shared" si="1037"/>
        <v>0.28072926877082927</v>
      </c>
      <c r="AJ520" s="370">
        <f t="shared" si="1037"/>
        <v>-1.9004802288750375E-2</v>
      </c>
      <c r="AK520" s="370">
        <f t="shared" si="1037"/>
        <v>0.55961701082953685</v>
      </c>
      <c r="AL520" s="370">
        <f t="shared" si="1037"/>
        <v>-0.40703999999999996</v>
      </c>
      <c r="AM520" s="370">
        <f t="shared" si="1037"/>
        <v>-5.711519845111325E-2</v>
      </c>
      <c r="BA520" s="368">
        <v>45289</v>
      </c>
      <c r="BB520" s="369">
        <v>78.13</v>
      </c>
      <c r="BC520" s="369">
        <v>4769.83</v>
      </c>
      <c r="BD520" s="86"/>
      <c r="BE520" s="368">
        <v>45289</v>
      </c>
      <c r="BF520" s="370">
        <f t="shared" ref="BF520:BG520" si="1038">(BB520-BF$1256)/BF$1256</f>
        <v>0.36806163544037818</v>
      </c>
      <c r="BG520" s="370">
        <f t="shared" si="1038"/>
        <v>0.27169354559197179</v>
      </c>
      <c r="BT520" s="367">
        <v>45293</v>
      </c>
      <c r="BU520" s="365">
        <f t="shared" si="1026"/>
        <v>2.8622999999999999E-2</v>
      </c>
      <c r="BV520" s="365">
        <v>2.8622999999999998</v>
      </c>
    </row>
    <row r="521" spans="2:74" ht="12" customHeight="1">
      <c r="B521" s="367">
        <v>45288</v>
      </c>
      <c r="C521" s="365">
        <v>78.09</v>
      </c>
      <c r="O521" s="368">
        <v>45288</v>
      </c>
      <c r="P521" s="369">
        <v>78.09</v>
      </c>
      <c r="Q521" s="369">
        <v>295.83999999999997</v>
      </c>
      <c r="R521" s="369">
        <v>130.52000000000001</v>
      </c>
      <c r="S521" s="369">
        <v>95.93</v>
      </c>
      <c r="T521" s="369">
        <v>45.567599999999999</v>
      </c>
      <c r="U521" s="369">
        <v>75.489999999999995</v>
      </c>
      <c r="V521" s="369">
        <v>19.53</v>
      </c>
      <c r="AF521" s="368">
        <v>45288</v>
      </c>
      <c r="AG521" s="370">
        <f t="shared" ref="AG521:AM521" si="1039">(P521-AG$1256)/AG$1256</f>
        <v>0.36736123270880766</v>
      </c>
      <c r="AH521" s="370">
        <f t="shared" si="1039"/>
        <v>0.42917874396135253</v>
      </c>
      <c r="AI521" s="370">
        <f t="shared" si="1039"/>
        <v>0.27935698882572058</v>
      </c>
      <c r="AJ521" s="370">
        <f t="shared" si="1039"/>
        <v>-1.9822213139879408E-2</v>
      </c>
      <c r="AK521" s="370">
        <f t="shared" si="1039"/>
        <v>0.55376578739190907</v>
      </c>
      <c r="AL521" s="370">
        <f t="shared" si="1039"/>
        <v>-0.39608000000000004</v>
      </c>
      <c r="AM521" s="370">
        <f t="shared" si="1039"/>
        <v>-5.469506292352367E-2</v>
      </c>
      <c r="BA521" s="368">
        <v>45288</v>
      </c>
      <c r="BB521" s="369">
        <v>78.09</v>
      </c>
      <c r="BC521" s="369">
        <v>4783.3500000000004</v>
      </c>
      <c r="BD521" s="86"/>
      <c r="BE521" s="368">
        <v>45288</v>
      </c>
      <c r="BF521" s="370">
        <f t="shared" ref="BF521:BG521" si="1040">(BB521-BF$1256)/BF$1256</f>
        <v>0.36736123270880766</v>
      </c>
      <c r="BG521" s="370">
        <f t="shared" si="1040"/>
        <v>0.27529813878217019</v>
      </c>
      <c r="BT521" s="367">
        <v>45289</v>
      </c>
      <c r="BU521" s="365">
        <f t="shared" si="1026"/>
        <v>2.8157999999999999E-2</v>
      </c>
      <c r="BV521" s="365">
        <v>2.8157999999999999</v>
      </c>
    </row>
    <row r="522" spans="2:74" ht="12" customHeight="1">
      <c r="B522" s="367">
        <v>45287</v>
      </c>
      <c r="C522" s="365">
        <v>78.23</v>
      </c>
      <c r="O522" s="368">
        <v>45287</v>
      </c>
      <c r="P522" s="369">
        <v>78.23</v>
      </c>
      <c r="Q522" s="369">
        <v>294.55</v>
      </c>
      <c r="R522" s="369">
        <v>130.84</v>
      </c>
      <c r="S522" s="369">
        <v>95.29</v>
      </c>
      <c r="T522" s="369">
        <v>46.148800000000001</v>
      </c>
      <c r="U522" s="369">
        <v>75.94</v>
      </c>
      <c r="V522" s="369">
        <v>19.57</v>
      </c>
      <c r="AF522" s="368">
        <v>45287</v>
      </c>
      <c r="AG522" s="370">
        <f t="shared" ref="AG522:AM522" si="1041">(P522-AG$1256)/AG$1256</f>
        <v>0.36981264226930494</v>
      </c>
      <c r="AH522" s="370">
        <f t="shared" si="1041"/>
        <v>0.42294685990338171</v>
      </c>
      <c r="AI522" s="370">
        <f t="shared" si="1041"/>
        <v>0.28249362870025496</v>
      </c>
      <c r="AJ522" s="370">
        <f t="shared" si="1041"/>
        <v>-2.6361499948911803E-2</v>
      </c>
      <c r="AK522" s="370">
        <f t="shared" si="1041"/>
        <v>0.57358356747319894</v>
      </c>
      <c r="AL522" s="370">
        <f t="shared" si="1041"/>
        <v>-0.39248</v>
      </c>
      <c r="AM522" s="370">
        <f t="shared" si="1041"/>
        <v>-5.2758954501452071E-2</v>
      </c>
      <c r="BA522" s="368">
        <v>45287</v>
      </c>
      <c r="BB522" s="369">
        <v>78.23</v>
      </c>
      <c r="BC522" s="369">
        <v>4781.58</v>
      </c>
      <c r="BD522" s="86"/>
      <c r="BE522" s="368">
        <v>45287</v>
      </c>
      <c r="BF522" s="370">
        <f t="shared" ref="BF522:BG522" si="1042">(BB522-BF$1256)/BF$1256</f>
        <v>0.36981264226930494</v>
      </c>
      <c r="BG522" s="370">
        <f t="shared" si="1042"/>
        <v>0.27482623567960712</v>
      </c>
      <c r="BT522" s="367">
        <v>45288</v>
      </c>
      <c r="BU522" s="365">
        <f t="shared" si="1026"/>
        <v>2.8173E-2</v>
      </c>
      <c r="BV522" s="365">
        <v>2.8172999999999999</v>
      </c>
    </row>
    <row r="523" spans="2:74" ht="12" customHeight="1">
      <c r="B523" s="367">
        <v>45286</v>
      </c>
      <c r="C523" s="365">
        <v>77.94</v>
      </c>
      <c r="O523" s="368">
        <v>45286</v>
      </c>
      <c r="P523" s="369">
        <v>77.94</v>
      </c>
      <c r="Q523" s="369">
        <v>292.86</v>
      </c>
      <c r="R523" s="369">
        <v>130.26</v>
      </c>
      <c r="S523" s="369">
        <v>95.67</v>
      </c>
      <c r="T523" s="369">
        <v>46.3904</v>
      </c>
      <c r="U523" s="369">
        <v>76.44</v>
      </c>
      <c r="V523" s="369">
        <v>19.87</v>
      </c>
      <c r="AF523" s="368">
        <v>45286</v>
      </c>
      <c r="AG523" s="370">
        <f t="shared" ref="AG523:AM523" si="1043">(P523-AG$1256)/AG$1256</f>
        <v>0.3647347224654176</v>
      </c>
      <c r="AH523" s="370">
        <f t="shared" si="1043"/>
        <v>0.41478260869565226</v>
      </c>
      <c r="AI523" s="370">
        <f t="shared" si="1043"/>
        <v>0.2768084689276612</v>
      </c>
      <c r="AJ523" s="370">
        <f t="shared" si="1043"/>
        <v>-2.2478798406048869E-2</v>
      </c>
      <c r="AK523" s="370">
        <f t="shared" si="1043"/>
        <v>0.58182165361848381</v>
      </c>
      <c r="AL523" s="370">
        <f t="shared" si="1043"/>
        <v>-0.38847999999999999</v>
      </c>
      <c r="AM523" s="370">
        <f t="shared" si="1043"/>
        <v>-3.8238141335914771E-2</v>
      </c>
      <c r="BA523" s="368">
        <v>45286</v>
      </c>
      <c r="BB523" s="369">
        <v>77.94</v>
      </c>
      <c r="BC523" s="369">
        <v>4774.75</v>
      </c>
      <c r="BD523" s="86"/>
      <c r="BE523" s="368">
        <v>45286</v>
      </c>
      <c r="BF523" s="370">
        <f t="shared" ref="BF523:BG523" si="1044">(BB523-BF$1256)/BF$1256</f>
        <v>0.3647347224654176</v>
      </c>
      <c r="BG523" s="370">
        <f t="shared" si="1044"/>
        <v>0.27300527624994336</v>
      </c>
      <c r="BT523" s="367">
        <v>45287</v>
      </c>
      <c r="BU523" s="365">
        <f t="shared" si="1026"/>
        <v>2.8121999999999998E-2</v>
      </c>
      <c r="BV523" s="365">
        <v>2.8121999999999998</v>
      </c>
    </row>
    <row r="524" spans="2:74" ht="12" customHeight="1">
      <c r="B524" s="367">
        <v>45282</v>
      </c>
      <c r="C524" s="365">
        <v>77.42</v>
      </c>
      <c r="O524" s="368">
        <v>45282</v>
      </c>
      <c r="P524" s="369">
        <v>77.42</v>
      </c>
      <c r="Q524" s="369">
        <v>291.7</v>
      </c>
      <c r="R524" s="369">
        <v>130</v>
      </c>
      <c r="S524" s="369">
        <v>95.28</v>
      </c>
      <c r="T524" s="369">
        <v>46.087000000000003</v>
      </c>
      <c r="U524" s="369">
        <v>74.28</v>
      </c>
      <c r="V524" s="369">
        <v>19.79</v>
      </c>
      <c r="AF524" s="368">
        <v>45282</v>
      </c>
      <c r="AG524" s="370">
        <f t="shared" ref="AG524:AM524" si="1045">(P524-AG$1256)/AG$1256</f>
        <v>0.35562948695499919</v>
      </c>
      <c r="AH524" s="370">
        <f t="shared" si="1045"/>
        <v>0.40917874396135262</v>
      </c>
      <c r="AI524" s="370">
        <f t="shared" si="1045"/>
        <v>0.2742599490296021</v>
      </c>
      <c r="AJ524" s="370">
        <f t="shared" si="1045"/>
        <v>-2.6463676305302986E-2</v>
      </c>
      <c r="AK524" s="370">
        <f t="shared" si="1045"/>
        <v>0.57147630868272459</v>
      </c>
      <c r="AL524" s="370">
        <f t="shared" si="1045"/>
        <v>-0.40576000000000001</v>
      </c>
      <c r="AM524" s="370">
        <f t="shared" si="1045"/>
        <v>-4.2110358180058129E-2</v>
      </c>
      <c r="BA524" s="368">
        <v>45282</v>
      </c>
      <c r="BB524" s="369">
        <v>77.42</v>
      </c>
      <c r="BC524" s="369">
        <v>4754.63</v>
      </c>
      <c r="BD524" s="86"/>
      <c r="BE524" s="368">
        <v>45282</v>
      </c>
      <c r="BF524" s="370">
        <f t="shared" ref="BF524:BG524" si="1046">(BB524-BF$1256)/BF$1256</f>
        <v>0.35562948695499919</v>
      </c>
      <c r="BG524" s="370">
        <f t="shared" si="1046"/>
        <v>0.26764104437222225</v>
      </c>
      <c r="BT524" s="367">
        <v>45286</v>
      </c>
      <c r="BU524" s="365">
        <f t="shared" si="1026"/>
        <v>2.8227000000000002E-2</v>
      </c>
      <c r="BV524" s="365">
        <v>2.8227000000000002</v>
      </c>
    </row>
    <row r="525" spans="2:74" ht="12" customHeight="1">
      <c r="B525" s="367">
        <v>45281</v>
      </c>
      <c r="C525" s="365">
        <v>76.34</v>
      </c>
      <c r="O525" s="368">
        <v>45281</v>
      </c>
      <c r="P525" s="369">
        <v>76.34</v>
      </c>
      <c r="Q525" s="369">
        <v>291.39</v>
      </c>
      <c r="R525" s="369">
        <v>129.97999999999999</v>
      </c>
      <c r="S525" s="369">
        <v>95.33</v>
      </c>
      <c r="T525" s="369">
        <v>46.142000000000003</v>
      </c>
      <c r="U525" s="369">
        <v>73.739999999999995</v>
      </c>
      <c r="V525" s="369">
        <v>19.73</v>
      </c>
      <c r="AF525" s="368">
        <v>45281</v>
      </c>
      <c r="AG525" s="370">
        <f t="shared" ref="AG525:AM525" si="1047">(P525-AG$1256)/AG$1256</f>
        <v>0.33671861320259155</v>
      </c>
      <c r="AH525" s="370">
        <f t="shared" si="1047"/>
        <v>0.40768115942028976</v>
      </c>
      <c r="AI525" s="370">
        <f t="shared" si="1047"/>
        <v>0.2740639090374436</v>
      </c>
      <c r="AJ525" s="370">
        <f t="shared" si="1047"/>
        <v>-2.595279452334736E-2</v>
      </c>
      <c r="AK525" s="370">
        <f t="shared" si="1047"/>
        <v>0.5733517008101694</v>
      </c>
      <c r="AL525" s="370">
        <f t="shared" si="1047"/>
        <v>-0.41008000000000006</v>
      </c>
      <c r="AM525" s="370">
        <f t="shared" si="1047"/>
        <v>-4.5014520813165523E-2</v>
      </c>
      <c r="BA525" s="368">
        <v>45281</v>
      </c>
      <c r="BB525" s="369">
        <v>76.34</v>
      </c>
      <c r="BC525" s="369">
        <v>4746.75</v>
      </c>
      <c r="BD525" s="86"/>
      <c r="BE525" s="368">
        <v>45281</v>
      </c>
      <c r="BF525" s="370">
        <f t="shared" ref="BF525:BG525" si="1048">(BB525-BF$1256)/BF$1256</f>
        <v>0.33671861320259155</v>
      </c>
      <c r="BG525" s="370">
        <f t="shared" si="1048"/>
        <v>0.26554014242408891</v>
      </c>
      <c r="BT525" s="367">
        <v>45282</v>
      </c>
      <c r="BU525" s="365">
        <f t="shared" si="1026"/>
        <v>2.8416E-2</v>
      </c>
      <c r="BV525" s="365">
        <v>2.8416000000000001</v>
      </c>
    </row>
    <row r="526" spans="2:74" ht="12" customHeight="1">
      <c r="B526" s="367">
        <v>45280</v>
      </c>
      <c r="C526" s="365">
        <v>74.739999999999995</v>
      </c>
      <c r="O526" s="368">
        <v>45280</v>
      </c>
      <c r="P526" s="369">
        <v>74.739999999999995</v>
      </c>
      <c r="Q526" s="369">
        <v>288.99</v>
      </c>
      <c r="R526" s="369">
        <v>129.04</v>
      </c>
      <c r="S526" s="369">
        <v>94.71</v>
      </c>
      <c r="T526" s="369">
        <v>46.2774</v>
      </c>
      <c r="U526" s="369">
        <v>72.61</v>
      </c>
      <c r="V526" s="369">
        <v>19.850000000000001</v>
      </c>
      <c r="AF526" s="368">
        <v>45280</v>
      </c>
      <c r="AG526" s="370">
        <f t="shared" ref="AG526:AM526" si="1049">(P526-AG$1256)/AG$1256</f>
        <v>0.30870250393976528</v>
      </c>
      <c r="AH526" s="370">
        <f t="shared" si="1049"/>
        <v>0.3960869565217392</v>
      </c>
      <c r="AI526" s="370">
        <f t="shared" si="1049"/>
        <v>0.26485002940599878</v>
      </c>
      <c r="AJ526" s="370">
        <f t="shared" si="1049"/>
        <v>-3.2287728619597535E-2</v>
      </c>
      <c r="AK526" s="370">
        <f t="shared" si="1049"/>
        <v>0.57796857524755174</v>
      </c>
      <c r="AL526" s="370">
        <f t="shared" si="1049"/>
        <v>-0.41911999999999999</v>
      </c>
      <c r="AM526" s="370">
        <f t="shared" si="1049"/>
        <v>-3.9206195546950567E-2</v>
      </c>
      <c r="BA526" s="368">
        <v>45280</v>
      </c>
      <c r="BB526" s="369">
        <v>74.739999999999995</v>
      </c>
      <c r="BC526" s="369">
        <v>4698.3500000000004</v>
      </c>
      <c r="BD526" s="86"/>
      <c r="BE526" s="368">
        <v>45280</v>
      </c>
      <c r="BF526" s="370">
        <f t="shared" ref="BF526:BG526" si="1050">(BB526-BF$1256)/BF$1256</f>
        <v>0.30870250393976528</v>
      </c>
      <c r="BG526" s="370">
        <f t="shared" si="1050"/>
        <v>0.25263612538225494</v>
      </c>
      <c r="BT526" s="367">
        <v>45281</v>
      </c>
      <c r="BU526" s="365">
        <f t="shared" si="1026"/>
        <v>2.8818E-2</v>
      </c>
      <c r="BV526" s="365">
        <v>2.8818000000000001</v>
      </c>
    </row>
    <row r="527" spans="2:74" ht="12" customHeight="1">
      <c r="B527" s="367">
        <v>45279</v>
      </c>
      <c r="C527" s="365">
        <v>76.89</v>
      </c>
      <c r="O527" s="368">
        <v>45279</v>
      </c>
      <c r="P527" s="369">
        <v>76.89</v>
      </c>
      <c r="Q527" s="369">
        <v>290.73</v>
      </c>
      <c r="R527" s="369">
        <v>130.24</v>
      </c>
      <c r="S527" s="369">
        <v>97.72</v>
      </c>
      <c r="T527" s="369">
        <v>46.540599999999998</v>
      </c>
      <c r="U527" s="369">
        <v>72.680000000000007</v>
      </c>
      <c r="V527" s="369">
        <v>20.14</v>
      </c>
      <c r="AF527" s="368">
        <v>45279</v>
      </c>
      <c r="AG527" s="370">
        <f t="shared" ref="AG527:AM527" si="1051">(P527-AG$1256)/AG$1256</f>
        <v>0.34634915076168798</v>
      </c>
      <c r="AH527" s="370">
        <f t="shared" si="1051"/>
        <v>0.40449275362318848</v>
      </c>
      <c r="AI527" s="370">
        <f t="shared" si="1051"/>
        <v>0.27661242893550297</v>
      </c>
      <c r="AJ527" s="370">
        <f t="shared" si="1051"/>
        <v>-1.5326453458670245E-3</v>
      </c>
      <c r="AK527" s="370">
        <f t="shared" si="1051"/>
        <v>0.58694317902834214</v>
      </c>
      <c r="AL527" s="370">
        <f t="shared" si="1051"/>
        <v>-0.41855999999999993</v>
      </c>
      <c r="AM527" s="370">
        <f t="shared" si="1051"/>
        <v>-2.5169409486931249E-2</v>
      </c>
      <c r="BA527" s="368">
        <v>45279</v>
      </c>
      <c r="BB527" s="369">
        <v>76.89</v>
      </c>
      <c r="BC527" s="369">
        <v>4768.37</v>
      </c>
      <c r="BD527" s="86"/>
      <c r="BE527" s="368">
        <v>45279</v>
      </c>
      <c r="BF527" s="370">
        <f t="shared" ref="BF527:BG527" si="1052">(BB527-BF$1256)/BF$1256</f>
        <v>0.34634915076168798</v>
      </c>
      <c r="BG527" s="370">
        <f t="shared" si="1052"/>
        <v>0.27130429218533791</v>
      </c>
      <c r="BT527" s="367">
        <v>45280</v>
      </c>
      <c r="BU527" s="365">
        <f t="shared" si="1026"/>
        <v>2.9434999999999999E-2</v>
      </c>
      <c r="BV527" s="365">
        <v>2.9434999999999998</v>
      </c>
    </row>
    <row r="528" spans="2:74" ht="12" customHeight="1">
      <c r="B528" s="367">
        <v>45278</v>
      </c>
      <c r="C528" s="365">
        <v>75.31</v>
      </c>
      <c r="O528" s="368">
        <v>45278</v>
      </c>
      <c r="P528" s="369">
        <v>75.31</v>
      </c>
      <c r="Q528" s="369">
        <v>290.23</v>
      </c>
      <c r="R528" s="369">
        <v>130.47</v>
      </c>
      <c r="S528" s="369">
        <v>96.56</v>
      </c>
      <c r="T528" s="369">
        <v>45.940600000000003</v>
      </c>
      <c r="U528" s="369">
        <v>71.680000000000007</v>
      </c>
      <c r="V528" s="369">
        <v>20.079999999999998</v>
      </c>
      <c r="AF528" s="368">
        <v>45278</v>
      </c>
      <c r="AG528" s="370">
        <f t="shared" ref="AG528:AM528" si="1053">(P528-AG$1256)/AG$1256</f>
        <v>0.31868324286464722</v>
      </c>
      <c r="AH528" s="370">
        <f t="shared" si="1053"/>
        <v>0.40207729468599041</v>
      </c>
      <c r="AI528" s="370">
        <f t="shared" si="1053"/>
        <v>0.27886688884532451</v>
      </c>
      <c r="AJ528" s="370">
        <f t="shared" si="1053"/>
        <v>-1.3385102687238196E-2</v>
      </c>
      <c r="AK528" s="370">
        <f t="shared" si="1053"/>
        <v>0.56648435581985335</v>
      </c>
      <c r="AL528" s="370">
        <f t="shared" si="1053"/>
        <v>-0.42655999999999994</v>
      </c>
      <c r="AM528" s="370">
        <f t="shared" si="1053"/>
        <v>-2.807357212003881E-2</v>
      </c>
      <c r="BA528" s="368">
        <v>45278</v>
      </c>
      <c r="BB528" s="369">
        <v>75.31</v>
      </c>
      <c r="BC528" s="369">
        <v>4740.5600000000004</v>
      </c>
      <c r="BD528" s="86"/>
      <c r="BE528" s="368">
        <v>45278</v>
      </c>
      <c r="BF528" s="370">
        <f t="shared" ref="BF528:BG528" si="1054">(BB528-BF$1256)/BF$1256</f>
        <v>0.31868324286464722</v>
      </c>
      <c r="BG528" s="370">
        <f t="shared" si="1054"/>
        <v>0.26388981462473049</v>
      </c>
      <c r="BT528" s="367">
        <v>45279</v>
      </c>
      <c r="BU528" s="365">
        <f t="shared" si="1026"/>
        <v>2.8612000000000002E-2</v>
      </c>
      <c r="BV528" s="365">
        <v>2.8612000000000002</v>
      </c>
    </row>
    <row r="529" spans="2:74" ht="12" customHeight="1">
      <c r="B529" s="367">
        <v>45275</v>
      </c>
      <c r="C529" s="365">
        <v>73.709999999999994</v>
      </c>
      <c r="O529" s="368">
        <v>45275</v>
      </c>
      <c r="P529" s="369">
        <v>73.709999999999994</v>
      </c>
      <c r="Q529" s="369">
        <v>287.27</v>
      </c>
      <c r="R529" s="369">
        <v>128.63999999999999</v>
      </c>
      <c r="S529" s="369">
        <v>96.75</v>
      </c>
      <c r="T529" s="369">
        <v>45.429400000000001</v>
      </c>
      <c r="U529" s="369">
        <v>72.33</v>
      </c>
      <c r="V529" s="369">
        <v>19.93</v>
      </c>
      <c r="AF529" s="368">
        <v>45275</v>
      </c>
      <c r="AG529" s="370">
        <f t="shared" ref="AG529:AM529" si="1055">(P529-AG$1256)/AG$1256</f>
        <v>0.29066713360182095</v>
      </c>
      <c r="AH529" s="370">
        <f t="shared" si="1055"/>
        <v>0.38777777777777767</v>
      </c>
      <c r="AI529" s="370">
        <f t="shared" si="1055"/>
        <v>0.26092922956283071</v>
      </c>
      <c r="AJ529" s="370">
        <f t="shared" si="1055"/>
        <v>-1.1443751915806728E-2</v>
      </c>
      <c r="AK529" s="370">
        <f t="shared" si="1055"/>
        <v>0.54905343844622057</v>
      </c>
      <c r="AL529" s="370">
        <f t="shared" si="1055"/>
        <v>-0.42136000000000001</v>
      </c>
      <c r="AM529" s="370">
        <f t="shared" si="1055"/>
        <v>-3.5333978702807377E-2</v>
      </c>
      <c r="BA529" s="368">
        <v>45275</v>
      </c>
      <c r="BB529" s="369">
        <v>73.709999999999994</v>
      </c>
      <c r="BC529" s="369">
        <v>4719.1899999999996</v>
      </c>
      <c r="BD529" s="86"/>
      <c r="BE529" s="368">
        <v>45275</v>
      </c>
      <c r="BF529" s="370">
        <f t="shared" ref="BF529:BG529" si="1056">(BB529-BF$1256)/BF$1256</f>
        <v>0.29066713360182095</v>
      </c>
      <c r="BG529" s="370">
        <f t="shared" si="1056"/>
        <v>0.25819231784406926</v>
      </c>
      <c r="BT529" s="367">
        <v>45278</v>
      </c>
      <c r="BU529" s="365">
        <f t="shared" si="1026"/>
        <v>2.9212999999999999E-2</v>
      </c>
      <c r="BV529" s="365">
        <v>2.9213</v>
      </c>
    </row>
    <row r="530" spans="2:74" ht="12" customHeight="1">
      <c r="B530" s="367">
        <v>45274</v>
      </c>
      <c r="C530" s="365">
        <v>74.12</v>
      </c>
      <c r="O530" s="368">
        <v>45274</v>
      </c>
      <c r="P530" s="369">
        <v>74.12</v>
      </c>
      <c r="Q530" s="369">
        <v>290.02</v>
      </c>
      <c r="R530" s="369">
        <v>131.11000000000001</v>
      </c>
      <c r="S530" s="369">
        <v>97.84</v>
      </c>
      <c r="T530" s="369">
        <v>45.514000000000003</v>
      </c>
      <c r="U530" s="369">
        <v>73.33</v>
      </c>
      <c r="V530" s="369">
        <v>20.43</v>
      </c>
      <c r="AF530" s="368">
        <v>45274</v>
      </c>
      <c r="AG530" s="370">
        <f t="shared" ref="AG530:AM530" si="1057">(P530-AG$1256)/AG$1256</f>
        <v>0.29784626160042033</v>
      </c>
      <c r="AH530" s="370">
        <f t="shared" si="1057"/>
        <v>0.40106280193236704</v>
      </c>
      <c r="AI530" s="370">
        <f t="shared" si="1057"/>
        <v>0.28514016859439345</v>
      </c>
      <c r="AJ530" s="370">
        <f t="shared" si="1057"/>
        <v>-3.065290691734049E-4</v>
      </c>
      <c r="AK530" s="370">
        <f t="shared" si="1057"/>
        <v>0.55193813251861756</v>
      </c>
      <c r="AL530" s="370">
        <f t="shared" si="1057"/>
        <v>-0.41336000000000001</v>
      </c>
      <c r="AM530" s="370">
        <f t="shared" si="1057"/>
        <v>-1.1132623426911927E-2</v>
      </c>
      <c r="BA530" s="368">
        <v>45274</v>
      </c>
      <c r="BB530" s="369">
        <v>74.12</v>
      </c>
      <c r="BC530" s="369">
        <v>4719.55</v>
      </c>
      <c r="BD530" s="86"/>
      <c r="BE530" s="368">
        <v>45274</v>
      </c>
      <c r="BF530" s="370">
        <f t="shared" ref="BF530:BG530" si="1058">(BB530-BF$1256)/BF$1256</f>
        <v>0.29784626160042033</v>
      </c>
      <c r="BG530" s="370">
        <f t="shared" si="1058"/>
        <v>0.25828829813611609</v>
      </c>
      <c r="BT530" s="367">
        <v>45275</v>
      </c>
      <c r="BU530" s="365">
        <f t="shared" si="1026"/>
        <v>2.9847000000000002E-2</v>
      </c>
      <c r="BV530" s="365">
        <v>2.9847000000000001</v>
      </c>
    </row>
    <row r="531" spans="2:74" ht="12" customHeight="1">
      <c r="B531" s="367">
        <v>45273</v>
      </c>
      <c r="C531" s="365">
        <v>74.489999999999995</v>
      </c>
      <c r="O531" s="368">
        <v>45273</v>
      </c>
      <c r="P531" s="369">
        <v>74.489999999999995</v>
      </c>
      <c r="Q531" s="369">
        <v>295.93</v>
      </c>
      <c r="R531" s="369">
        <v>130.93</v>
      </c>
      <c r="S531" s="369">
        <v>98.11</v>
      </c>
      <c r="T531" s="369">
        <v>46.8</v>
      </c>
      <c r="U531" s="369">
        <v>69.180000000000007</v>
      </c>
      <c r="V531" s="369">
        <v>19.95</v>
      </c>
      <c r="AF531" s="368">
        <v>45273</v>
      </c>
      <c r="AG531" s="370">
        <f t="shared" ref="AG531:AM531" si="1059">(P531-AG$1256)/AG$1256</f>
        <v>0.30432498686744869</v>
      </c>
      <c r="AH531" s="370">
        <f t="shared" si="1059"/>
        <v>0.42961352657004837</v>
      </c>
      <c r="AI531" s="370">
        <f t="shared" si="1059"/>
        <v>0.28337580866496775</v>
      </c>
      <c r="AJ531" s="370">
        <f t="shared" si="1059"/>
        <v>2.4522325533870939E-3</v>
      </c>
      <c r="AK531" s="370">
        <f t="shared" si="1059"/>
        <v>0.59578821026214557</v>
      </c>
      <c r="AL531" s="370">
        <f t="shared" si="1059"/>
        <v>-0.44655999999999996</v>
      </c>
      <c r="AM531" s="370">
        <f t="shared" si="1059"/>
        <v>-3.4365924491771581E-2</v>
      </c>
      <c r="BA531" s="368">
        <v>45273</v>
      </c>
      <c r="BB531" s="369">
        <v>74.489999999999995</v>
      </c>
      <c r="BC531" s="369">
        <v>4707.09</v>
      </c>
      <c r="BD531" s="86"/>
      <c r="BE531" s="368">
        <v>45273</v>
      </c>
      <c r="BF531" s="370">
        <f t="shared" ref="BF531:BG531" si="1060">(BB531-BF$1256)/BF$1256</f>
        <v>0.30432498686744869</v>
      </c>
      <c r="BG531" s="370">
        <f t="shared" si="1060"/>
        <v>0.25496631358361088</v>
      </c>
      <c r="BT531" s="367">
        <v>45274</v>
      </c>
      <c r="BU531" s="365">
        <f t="shared" si="1026"/>
        <v>2.9682E-2</v>
      </c>
      <c r="BV531" s="365">
        <v>2.9681999999999999</v>
      </c>
    </row>
    <row r="532" spans="2:74" ht="12" customHeight="1">
      <c r="B532" s="367">
        <v>45272</v>
      </c>
      <c r="C532" s="365">
        <v>73.59</v>
      </c>
      <c r="O532" s="368">
        <v>45272</v>
      </c>
      <c r="P532" s="369">
        <v>73.59</v>
      </c>
      <c r="Q532" s="369">
        <v>291.42</v>
      </c>
      <c r="R532" s="369">
        <v>128.07</v>
      </c>
      <c r="S532" s="369">
        <v>98.15</v>
      </c>
      <c r="T532" s="369">
        <v>46.407800000000002</v>
      </c>
      <c r="U532" s="369">
        <v>67.42</v>
      </c>
      <c r="V532" s="369">
        <v>19.34</v>
      </c>
      <c r="AF532" s="368">
        <v>45272</v>
      </c>
      <c r="AG532" s="370">
        <f t="shared" ref="AG532:AM532" si="1061">(P532-AG$1256)/AG$1256</f>
        <v>0.28856592540710918</v>
      </c>
      <c r="AH532" s="370">
        <f t="shared" si="1061"/>
        <v>0.40782608695652184</v>
      </c>
      <c r="AI532" s="370">
        <f t="shared" si="1061"/>
        <v>0.2553420897863164</v>
      </c>
      <c r="AJ532" s="370">
        <f t="shared" si="1061"/>
        <v>2.8609379789516819E-3</v>
      </c>
      <c r="AK532" s="370">
        <f t="shared" si="1061"/>
        <v>0.58241495949152999</v>
      </c>
      <c r="AL532" s="370">
        <f t="shared" si="1061"/>
        <v>-0.46063999999999999</v>
      </c>
      <c r="AM532" s="370">
        <f t="shared" si="1061"/>
        <v>-6.3891577928364002E-2</v>
      </c>
      <c r="BA532" s="368">
        <v>45272</v>
      </c>
      <c r="BB532" s="369">
        <v>73.59</v>
      </c>
      <c r="BC532" s="369">
        <v>4643.7</v>
      </c>
      <c r="BD532" s="86"/>
      <c r="BE532" s="368">
        <v>45272</v>
      </c>
      <c r="BF532" s="370">
        <f t="shared" ref="BF532:BG532" si="1062">(BB532-BF$1256)/BF$1256</f>
        <v>0.28856592540710918</v>
      </c>
      <c r="BG532" s="370">
        <f t="shared" si="1062"/>
        <v>0.23806578382572108</v>
      </c>
      <c r="BT532" s="367">
        <v>45273</v>
      </c>
      <c r="BU532" s="365">
        <f t="shared" si="1026"/>
        <v>2.9533999999999998E-2</v>
      </c>
      <c r="BV532" s="365">
        <v>2.9533999999999998</v>
      </c>
    </row>
    <row r="533" spans="2:74" ht="12" customHeight="1">
      <c r="B533" s="367">
        <v>45271</v>
      </c>
      <c r="C533" s="365">
        <v>72.3</v>
      </c>
      <c r="O533" s="368">
        <v>45271</v>
      </c>
      <c r="P533" s="369">
        <v>72.3</v>
      </c>
      <c r="Q533" s="369">
        <v>289.14999999999998</v>
      </c>
      <c r="R533" s="369">
        <v>126.63</v>
      </c>
      <c r="S533" s="369">
        <v>98.12</v>
      </c>
      <c r="T533" s="369">
        <v>45.909599999999998</v>
      </c>
      <c r="U533" s="369">
        <v>66.83</v>
      </c>
      <c r="V533" s="369">
        <v>19.47</v>
      </c>
      <c r="AF533" s="368">
        <v>45271</v>
      </c>
      <c r="AG533" s="370">
        <f t="shared" ref="AG533:AM533" si="1063">(P533-AG$1256)/AG$1256</f>
        <v>0.26597793731395547</v>
      </c>
      <c r="AH533" s="370">
        <f t="shared" si="1063"/>
        <v>0.3968599033816424</v>
      </c>
      <c r="AI533" s="370">
        <f t="shared" si="1063"/>
        <v>0.2412272103509116</v>
      </c>
      <c r="AJ533" s="370">
        <f t="shared" si="1063"/>
        <v>2.5544089097782772E-3</v>
      </c>
      <c r="AK533" s="370">
        <f t="shared" si="1063"/>
        <v>0.56542731662074786</v>
      </c>
      <c r="AL533" s="370">
        <f t="shared" si="1063"/>
        <v>-0.46536</v>
      </c>
      <c r="AM533" s="370">
        <f t="shared" si="1063"/>
        <v>-5.7599225556631231E-2</v>
      </c>
      <c r="BA533" s="368">
        <v>45271</v>
      </c>
      <c r="BB533" s="369">
        <v>72.3</v>
      </c>
      <c r="BC533" s="369">
        <v>4622.4399999999996</v>
      </c>
      <c r="BD533" s="86"/>
      <c r="BE533" s="368">
        <v>45271</v>
      </c>
      <c r="BF533" s="370">
        <f t="shared" ref="BF533:BG533" si="1064">(BB533-BF$1256)/BF$1256</f>
        <v>0.26597793731395547</v>
      </c>
      <c r="BG533" s="370">
        <f t="shared" si="1064"/>
        <v>0.23239761435651871</v>
      </c>
      <c r="BT533" s="367">
        <v>45272</v>
      </c>
      <c r="BU533" s="365">
        <f t="shared" si="1026"/>
        <v>2.9895000000000001E-2</v>
      </c>
      <c r="BV533" s="365">
        <v>2.9895</v>
      </c>
    </row>
    <row r="534" spans="2:74" ht="12" customHeight="1">
      <c r="B534" s="367">
        <v>45268</v>
      </c>
      <c r="C534" s="365">
        <v>71.91</v>
      </c>
      <c r="O534" s="368">
        <v>45268</v>
      </c>
      <c r="P534" s="369">
        <v>71.91</v>
      </c>
      <c r="Q534" s="369">
        <v>285.52999999999997</v>
      </c>
      <c r="R534" s="369">
        <v>124.34</v>
      </c>
      <c r="S534" s="369">
        <v>96.61</v>
      </c>
      <c r="T534" s="369">
        <v>44.859000000000002</v>
      </c>
      <c r="U534" s="369">
        <v>60.98</v>
      </c>
      <c r="V534" s="369">
        <v>19.13</v>
      </c>
      <c r="AF534" s="368">
        <v>45268</v>
      </c>
      <c r="AG534" s="370">
        <f t="shared" ref="AG534:AM534" si="1065">(P534-AG$1256)/AG$1256</f>
        <v>0.2591490106811416</v>
      </c>
      <c r="AH534" s="370">
        <f t="shared" si="1065"/>
        <v>0.37937198067632838</v>
      </c>
      <c r="AI534" s="370">
        <f t="shared" si="1065"/>
        <v>0.21878063124877484</v>
      </c>
      <c r="AJ534" s="370">
        <f t="shared" si="1065"/>
        <v>-1.287422090528257E-2</v>
      </c>
      <c r="AK534" s="370">
        <f t="shared" si="1065"/>
        <v>0.52960391718268363</v>
      </c>
      <c r="AL534" s="370">
        <f t="shared" si="1065"/>
        <v>-0.51216000000000006</v>
      </c>
      <c r="AM534" s="370">
        <f t="shared" si="1065"/>
        <v>-7.4056147144240136E-2</v>
      </c>
      <c r="BA534" s="368">
        <v>45268</v>
      </c>
      <c r="BB534" s="369">
        <v>71.91</v>
      </c>
      <c r="BC534" s="369">
        <v>4604.37</v>
      </c>
      <c r="BD534" s="86"/>
      <c r="BE534" s="368">
        <v>45268</v>
      </c>
      <c r="BF534" s="370">
        <f t="shared" ref="BF534:BG534" si="1066">(BB534-BF$1256)/BF$1256</f>
        <v>0.2591490106811416</v>
      </c>
      <c r="BG534" s="370">
        <f t="shared" si="1066"/>
        <v>0.22757993691961914</v>
      </c>
      <c r="BT534" s="367">
        <v>45271</v>
      </c>
      <c r="BU534" s="365">
        <f t="shared" si="1026"/>
        <v>3.0428999999999998E-2</v>
      </c>
      <c r="BV534" s="365">
        <v>3.0428999999999999</v>
      </c>
    </row>
    <row r="535" spans="2:74" ht="12" customHeight="1">
      <c r="B535" s="367">
        <v>45267</v>
      </c>
      <c r="C535" s="365">
        <v>72.73</v>
      </c>
      <c r="O535" s="368">
        <v>45267</v>
      </c>
      <c r="P535" s="369">
        <v>72.73</v>
      </c>
      <c r="Q535" s="369">
        <v>286.79000000000002</v>
      </c>
      <c r="R535" s="369">
        <v>124.27</v>
      </c>
      <c r="S535" s="369">
        <v>96.44</v>
      </c>
      <c r="T535" s="369">
        <v>44.524999999999999</v>
      </c>
      <c r="U535" s="369">
        <v>61.72</v>
      </c>
      <c r="V535" s="369">
        <v>19.14</v>
      </c>
      <c r="AF535" s="368">
        <v>45267</v>
      </c>
      <c r="AG535" s="370">
        <f t="shared" ref="AG535:AM535" si="1067">(P535-AG$1256)/AG$1256</f>
        <v>0.27350726667834013</v>
      </c>
      <c r="AH535" s="370">
        <f t="shared" si="1067"/>
        <v>0.38545893719806773</v>
      </c>
      <c r="AI535" s="370">
        <f t="shared" si="1067"/>
        <v>0.21809449127622035</v>
      </c>
      <c r="AJ535" s="370">
        <f t="shared" si="1067"/>
        <v>-1.4611218963931815E-2</v>
      </c>
      <c r="AK535" s="370">
        <f t="shared" si="1067"/>
        <v>0.51821517226329128</v>
      </c>
      <c r="AL535" s="370">
        <f t="shared" si="1067"/>
        <v>-0.50624000000000002</v>
      </c>
      <c r="AM535" s="370">
        <f t="shared" si="1067"/>
        <v>-7.3572120038722141E-2</v>
      </c>
      <c r="BA535" s="368">
        <v>45267</v>
      </c>
      <c r="BB535" s="369">
        <v>72.73</v>
      </c>
      <c r="BC535" s="369">
        <v>4585.59</v>
      </c>
      <c r="BD535" s="86"/>
      <c r="BE535" s="368">
        <v>45267</v>
      </c>
      <c r="BF535" s="370">
        <f t="shared" ref="BF535:BG535" si="1068">(BB535-BF$1256)/BF$1256</f>
        <v>0.27350726667834013</v>
      </c>
      <c r="BG535" s="370">
        <f t="shared" si="1068"/>
        <v>0.22257296501784971</v>
      </c>
      <c r="BT535" s="367">
        <v>45268</v>
      </c>
      <c r="BU535" s="365">
        <f t="shared" si="1026"/>
        <v>3.0594E-2</v>
      </c>
      <c r="BV535" s="365">
        <v>3.0594000000000001</v>
      </c>
    </row>
    <row r="536" spans="2:74" ht="12" customHeight="1">
      <c r="B536" s="367">
        <v>45266</v>
      </c>
      <c r="C536" s="365">
        <v>73.349999999999994</v>
      </c>
      <c r="O536" s="368">
        <v>45266</v>
      </c>
      <c r="P536" s="369">
        <v>73.349999999999994</v>
      </c>
      <c r="Q536" s="369">
        <v>286.86</v>
      </c>
      <c r="R536" s="369">
        <v>124.81</v>
      </c>
      <c r="S536" s="369">
        <v>97.02</v>
      </c>
      <c r="T536" s="369">
        <v>44.201000000000001</v>
      </c>
      <c r="U536" s="369">
        <v>62.77</v>
      </c>
      <c r="V536" s="369">
        <v>19.28</v>
      </c>
      <c r="AF536" s="368">
        <v>45266</v>
      </c>
      <c r="AG536" s="370">
        <f t="shared" ref="AG536:AM536" si="1069">(P536-AG$1256)/AG$1256</f>
        <v>0.28436350901768509</v>
      </c>
      <c r="AH536" s="370">
        <f t="shared" si="1069"/>
        <v>0.38579710144927543</v>
      </c>
      <c r="AI536" s="370">
        <f t="shared" si="1069"/>
        <v>0.22338757106449722</v>
      </c>
      <c r="AJ536" s="370">
        <f t="shared" si="1069"/>
        <v>-8.6849902932462295E-3</v>
      </c>
      <c r="AK536" s="370">
        <f t="shared" si="1069"/>
        <v>0.50716740773070723</v>
      </c>
      <c r="AL536" s="370">
        <f t="shared" si="1069"/>
        <v>-0.49783999999999995</v>
      </c>
      <c r="AM536" s="370">
        <f t="shared" si="1069"/>
        <v>-6.6795740561471389E-2</v>
      </c>
      <c r="BA536" s="368">
        <v>45266</v>
      </c>
      <c r="BB536" s="369">
        <v>73.349999999999994</v>
      </c>
      <c r="BC536" s="369">
        <v>4549.34</v>
      </c>
      <c r="BD536" s="86"/>
      <c r="BE536" s="368">
        <v>45266</v>
      </c>
      <c r="BF536" s="370">
        <f t="shared" ref="BF536:BG536" si="1070">(BB536-BF$1256)/BF$1256</f>
        <v>0.28436350901768509</v>
      </c>
      <c r="BG536" s="370">
        <f t="shared" si="1070"/>
        <v>0.21290828283259175</v>
      </c>
      <c r="BT536" s="367">
        <v>45267</v>
      </c>
      <c r="BU536" s="365">
        <f t="shared" si="1026"/>
        <v>3.0249000000000002E-2</v>
      </c>
      <c r="BV536" s="365">
        <v>3.0249000000000001</v>
      </c>
    </row>
    <row r="537" spans="2:74" ht="12" customHeight="1">
      <c r="B537" s="367">
        <v>45265</v>
      </c>
      <c r="C537" s="365">
        <v>73.010000000000005</v>
      </c>
      <c r="O537" s="368">
        <v>45265</v>
      </c>
      <c r="P537" s="369">
        <v>73.010000000000005</v>
      </c>
      <c r="Q537" s="369">
        <v>286.54000000000002</v>
      </c>
      <c r="R537" s="369">
        <v>124.38</v>
      </c>
      <c r="S537" s="369">
        <v>95.54</v>
      </c>
      <c r="T537" s="369">
        <v>44.524999999999999</v>
      </c>
      <c r="U537" s="369">
        <v>61.53</v>
      </c>
      <c r="V537" s="369">
        <v>19.329999999999998</v>
      </c>
      <c r="AF537" s="368">
        <v>45265</v>
      </c>
      <c r="AG537" s="370">
        <f t="shared" ref="AG537:AM537" si="1071">(P537-AG$1256)/AG$1256</f>
        <v>0.27841008579933474</v>
      </c>
      <c r="AH537" s="370">
        <f t="shared" si="1071"/>
        <v>0.38425120772946869</v>
      </c>
      <c r="AI537" s="370">
        <f t="shared" si="1071"/>
        <v>0.21917271123309157</v>
      </c>
      <c r="AJ537" s="370">
        <f t="shared" si="1071"/>
        <v>-2.3807091039133525E-2</v>
      </c>
      <c r="AK537" s="370">
        <f t="shared" si="1071"/>
        <v>0.51821517226329128</v>
      </c>
      <c r="AL537" s="370">
        <f t="shared" si="1071"/>
        <v>-0.50775999999999999</v>
      </c>
      <c r="AM537" s="370">
        <f t="shared" si="1071"/>
        <v>-6.4375605033881983E-2</v>
      </c>
      <c r="BA537" s="368">
        <v>45265</v>
      </c>
      <c r="BB537" s="369">
        <v>73.010000000000005</v>
      </c>
      <c r="BC537" s="369">
        <v>4567.18</v>
      </c>
      <c r="BD537" s="86"/>
      <c r="BE537" s="368">
        <v>45265</v>
      </c>
      <c r="BF537" s="370">
        <f t="shared" ref="BF537:BG537" si="1072">(BB537-BF$1256)/BF$1256</f>
        <v>0.27841008579933474</v>
      </c>
      <c r="BG537" s="370">
        <f t="shared" si="1072"/>
        <v>0.21766463952735046</v>
      </c>
      <c r="BT537" s="367">
        <v>45266</v>
      </c>
      <c r="BU537" s="365">
        <f t="shared" si="1026"/>
        <v>2.9992999999999999E-2</v>
      </c>
      <c r="BV537" s="365">
        <v>2.9992999999999999</v>
      </c>
    </row>
    <row r="538" spans="2:74" ht="12" customHeight="1">
      <c r="B538" s="367">
        <v>45264</v>
      </c>
      <c r="C538" s="365">
        <v>73.209999999999994</v>
      </c>
      <c r="O538" s="368">
        <v>45264</v>
      </c>
      <c r="P538" s="369">
        <v>73.209999999999994</v>
      </c>
      <c r="Q538" s="369">
        <v>286.13</v>
      </c>
      <c r="R538" s="369">
        <v>125.65</v>
      </c>
      <c r="S538" s="369">
        <v>97.6</v>
      </c>
      <c r="T538" s="369">
        <v>44.384</v>
      </c>
      <c r="U538" s="369">
        <v>62.06</v>
      </c>
      <c r="V538" s="369">
        <v>19.84</v>
      </c>
      <c r="AF538" s="368">
        <v>45264</v>
      </c>
      <c r="AG538" s="370">
        <f t="shared" ref="AG538:AM538" si="1073">(P538-AG$1256)/AG$1256</f>
        <v>0.28191209945718776</v>
      </c>
      <c r="AH538" s="370">
        <f t="shared" si="1073"/>
        <v>0.38227053140096617</v>
      </c>
      <c r="AI538" s="370">
        <f t="shared" si="1073"/>
        <v>0.23162125073515008</v>
      </c>
      <c r="AJ538" s="370">
        <f t="shared" si="1073"/>
        <v>-2.7587616225606439E-3</v>
      </c>
      <c r="AK538" s="370">
        <f t="shared" si="1073"/>
        <v>0.51340734880929639</v>
      </c>
      <c r="AL538" s="370">
        <f t="shared" si="1073"/>
        <v>-0.50351999999999997</v>
      </c>
      <c r="AM538" s="370">
        <f t="shared" si="1073"/>
        <v>-3.9690222652468549E-2</v>
      </c>
      <c r="BA538" s="368">
        <v>45264</v>
      </c>
      <c r="BB538" s="369">
        <v>73.209999999999994</v>
      </c>
      <c r="BC538" s="369">
        <v>4569.78</v>
      </c>
      <c r="BD538" s="86"/>
      <c r="BE538" s="368">
        <v>45264</v>
      </c>
      <c r="BF538" s="370">
        <f t="shared" ref="BF538:BG538" si="1074">(BB538-BF$1256)/BF$1256</f>
        <v>0.28191209945718776</v>
      </c>
      <c r="BG538" s="370">
        <f t="shared" si="1074"/>
        <v>0.21835783052546537</v>
      </c>
      <c r="BT538" s="367">
        <v>45265</v>
      </c>
      <c r="BU538" s="365">
        <f t="shared" si="1026"/>
        <v>3.0133E-2</v>
      </c>
      <c r="BV538" s="365">
        <v>3.0133000000000001</v>
      </c>
    </row>
    <row r="539" spans="2:74" ht="12" customHeight="1">
      <c r="B539" s="367">
        <v>45261</v>
      </c>
      <c r="C539" s="365">
        <v>72.599999999999994</v>
      </c>
      <c r="O539" s="368">
        <v>45261</v>
      </c>
      <c r="P539" s="369">
        <v>72.599999999999994</v>
      </c>
      <c r="Q539" s="369">
        <v>285.95999999999998</v>
      </c>
      <c r="R539" s="369">
        <v>127.33</v>
      </c>
      <c r="S539" s="369">
        <v>99.2</v>
      </c>
      <c r="T539" s="369">
        <v>44.676600000000001</v>
      </c>
      <c r="U539" s="369">
        <v>61.66</v>
      </c>
      <c r="V539" s="369">
        <v>19.54</v>
      </c>
      <c r="AF539" s="368">
        <v>45261</v>
      </c>
      <c r="AG539" s="370">
        <f t="shared" ref="AG539:AM539" si="1075">(P539-AG$1256)/AG$1256</f>
        <v>0.27123095780073536</v>
      </c>
      <c r="AH539" s="370">
        <f t="shared" si="1075"/>
        <v>0.38144927536231876</v>
      </c>
      <c r="AI539" s="370">
        <f t="shared" si="1075"/>
        <v>0.24808861007645563</v>
      </c>
      <c r="AJ539" s="370">
        <f t="shared" si="1075"/>
        <v>1.3589455400020416E-2</v>
      </c>
      <c r="AK539" s="370">
        <f t="shared" si="1075"/>
        <v>0.52338443492730291</v>
      </c>
      <c r="AL539" s="370">
        <f t="shared" si="1075"/>
        <v>-0.50672000000000006</v>
      </c>
      <c r="AM539" s="370">
        <f t="shared" si="1075"/>
        <v>-5.4211035818005855E-2</v>
      </c>
      <c r="BA539" s="368">
        <v>45261</v>
      </c>
      <c r="BB539" s="369">
        <v>72.599999999999994</v>
      </c>
      <c r="BC539" s="369">
        <v>4594.63</v>
      </c>
      <c r="BD539" s="86"/>
      <c r="BE539" s="368">
        <v>45261</v>
      </c>
      <c r="BF539" s="370">
        <f t="shared" ref="BF539:BG539" si="1076">(BB539-BF$1256)/BF$1256</f>
        <v>0.27123095780073536</v>
      </c>
      <c r="BG539" s="370">
        <f t="shared" si="1076"/>
        <v>0.22498313679591128</v>
      </c>
      <c r="BT539" s="367">
        <v>45264</v>
      </c>
      <c r="BU539" s="365">
        <f t="shared" si="1026"/>
        <v>3.0051000000000001E-2</v>
      </c>
      <c r="BV539" s="365">
        <v>3.0051000000000001</v>
      </c>
    </row>
    <row r="540" spans="2:74" ht="12" customHeight="1">
      <c r="B540" s="367">
        <v>45260</v>
      </c>
      <c r="C540" s="365">
        <v>71.08</v>
      </c>
      <c r="O540" s="368">
        <v>45260</v>
      </c>
      <c r="P540" s="369">
        <v>71.08</v>
      </c>
      <c r="Q540" s="369">
        <v>281.83999999999997</v>
      </c>
      <c r="R540" s="369">
        <v>125.55</v>
      </c>
      <c r="S540" s="369">
        <v>99.3</v>
      </c>
      <c r="T540" s="369">
        <v>44.045000000000002</v>
      </c>
      <c r="U540" s="369">
        <v>60.56</v>
      </c>
      <c r="V540" s="369">
        <v>18.75</v>
      </c>
      <c r="AF540" s="368">
        <v>45260</v>
      </c>
      <c r="AG540" s="370">
        <f t="shared" ref="AG540:AM540" si="1077">(P540-AG$1256)/AG$1256</f>
        <v>0.24461565400105059</v>
      </c>
      <c r="AH540" s="370">
        <f t="shared" si="1077"/>
        <v>0.36154589371980667</v>
      </c>
      <c r="AI540" s="370">
        <f t="shared" si="1077"/>
        <v>0.23064105077435798</v>
      </c>
      <c r="AJ540" s="370">
        <f t="shared" si="1077"/>
        <v>1.4611218963931669E-2</v>
      </c>
      <c r="AK540" s="370">
        <f t="shared" si="1077"/>
        <v>0.50184811369650018</v>
      </c>
      <c r="AL540" s="370">
        <f t="shared" si="1077"/>
        <v>-0.51551999999999998</v>
      </c>
      <c r="AM540" s="370">
        <f t="shared" si="1077"/>
        <v>-9.244917715392062E-2</v>
      </c>
      <c r="BA540" s="368">
        <v>45260</v>
      </c>
      <c r="BB540" s="369">
        <v>71.08</v>
      </c>
      <c r="BC540" s="369">
        <v>4567.8</v>
      </c>
      <c r="BD540" s="86"/>
      <c r="BE540" s="368">
        <v>45260</v>
      </c>
      <c r="BF540" s="370">
        <f t="shared" ref="BF540:BG540" si="1078">(BB540-BF$1256)/BF$1256</f>
        <v>0.24461565400105059</v>
      </c>
      <c r="BG540" s="370">
        <f t="shared" si="1078"/>
        <v>0.21782993891920865</v>
      </c>
      <c r="BT540" s="367">
        <v>45261</v>
      </c>
      <c r="BU540" s="365">
        <f t="shared" si="1026"/>
        <v>3.0303E-2</v>
      </c>
      <c r="BV540" s="365">
        <v>3.0303</v>
      </c>
    </row>
    <row r="541" spans="2:74" ht="12" customHeight="1">
      <c r="B541" s="367">
        <v>45259</v>
      </c>
      <c r="C541" s="365">
        <v>69.66</v>
      </c>
      <c r="O541" s="368">
        <v>45259</v>
      </c>
      <c r="P541" s="369">
        <v>69.66</v>
      </c>
      <c r="Q541" s="369">
        <v>280.38</v>
      </c>
      <c r="R541" s="369">
        <v>125.52</v>
      </c>
      <c r="S541" s="369">
        <v>99.85</v>
      </c>
      <c r="T541" s="369">
        <v>43.782200000000003</v>
      </c>
      <c r="U541" s="369">
        <v>60.37</v>
      </c>
      <c r="V541" s="369">
        <v>18.79</v>
      </c>
      <c r="AF541" s="368">
        <v>45259</v>
      </c>
      <c r="AG541" s="370">
        <f t="shared" ref="AG541:AM541" si="1079">(P541-AG$1256)/AG$1256</f>
        <v>0.21975135703029236</v>
      </c>
      <c r="AH541" s="370">
        <f t="shared" si="1079"/>
        <v>0.35449275362318838</v>
      </c>
      <c r="AI541" s="370">
        <f t="shared" si="1079"/>
        <v>0.23034699078612036</v>
      </c>
      <c r="AJ541" s="370">
        <f t="shared" si="1079"/>
        <v>2.0230918565443852E-2</v>
      </c>
      <c r="AK541" s="370">
        <f t="shared" si="1079"/>
        <v>0.49288714913118203</v>
      </c>
      <c r="AL541" s="370">
        <f t="shared" si="1079"/>
        <v>-0.51703999999999994</v>
      </c>
      <c r="AM541" s="370">
        <f t="shared" si="1079"/>
        <v>-9.0513068731849028E-2</v>
      </c>
      <c r="BA541" s="368">
        <v>45259</v>
      </c>
      <c r="BB541" s="369">
        <v>69.66</v>
      </c>
      <c r="BC541" s="369">
        <v>4550.58</v>
      </c>
      <c r="BD541" s="86"/>
      <c r="BE541" s="368">
        <v>45259</v>
      </c>
      <c r="BF541" s="370">
        <f t="shared" ref="BF541:BG541" si="1080">(BB541-BF$1256)/BF$1256</f>
        <v>0.21975135703029236</v>
      </c>
      <c r="BG541" s="370">
        <f t="shared" si="1080"/>
        <v>0.21323888161630811</v>
      </c>
      <c r="BT541" s="367">
        <v>45260</v>
      </c>
      <c r="BU541" s="365">
        <f t="shared" si="1026"/>
        <v>3.0950999999999999E-2</v>
      </c>
      <c r="BV541" s="365">
        <v>3.0951</v>
      </c>
    </row>
    <row r="542" spans="2:74" ht="12" customHeight="1">
      <c r="B542" s="367">
        <v>45258</v>
      </c>
      <c r="C542" s="365">
        <v>70.209999999999994</v>
      </c>
      <c r="O542" s="368">
        <v>45258</v>
      </c>
      <c r="P542" s="369">
        <v>70.209999999999994</v>
      </c>
      <c r="Q542" s="369">
        <v>282.08999999999997</v>
      </c>
      <c r="R542" s="369">
        <v>126.39</v>
      </c>
      <c r="S542" s="369">
        <v>101.18</v>
      </c>
      <c r="T542" s="369">
        <v>44.133400000000002</v>
      </c>
      <c r="U542" s="369">
        <v>61.99</v>
      </c>
      <c r="V542" s="369">
        <v>18.920000000000002</v>
      </c>
      <c r="AF542" s="368">
        <v>45258</v>
      </c>
      <c r="AG542" s="370">
        <f t="shared" ref="AG542:AM542" si="1081">(P542-AG$1256)/AG$1256</f>
        <v>0.22938189458938879</v>
      </c>
      <c r="AH542" s="370">
        <f t="shared" si="1081"/>
        <v>0.36275362318840565</v>
      </c>
      <c r="AI542" s="370">
        <f t="shared" si="1081"/>
        <v>0.23887473044501084</v>
      </c>
      <c r="AJ542" s="370">
        <f t="shared" si="1081"/>
        <v>3.3820373965464411E-2</v>
      </c>
      <c r="AK542" s="370">
        <f t="shared" si="1081"/>
        <v>0.50486238031588426</v>
      </c>
      <c r="AL542" s="370">
        <f t="shared" si="1081"/>
        <v>-0.50407999999999997</v>
      </c>
      <c r="AM542" s="370">
        <f t="shared" si="1081"/>
        <v>-8.4220716360116091E-2</v>
      </c>
      <c r="BA542" s="368">
        <v>45258</v>
      </c>
      <c r="BB542" s="369">
        <v>70.209999999999994</v>
      </c>
      <c r="BC542" s="369">
        <v>4554.8900000000003</v>
      </c>
      <c r="BD542" s="86"/>
      <c r="BE542" s="368">
        <v>45258</v>
      </c>
      <c r="BF542" s="370">
        <f t="shared" ref="BF542:BG542" si="1082">(BB542-BF$1256)/BF$1256</f>
        <v>0.22938189458938879</v>
      </c>
      <c r="BG542" s="370">
        <f t="shared" si="1082"/>
        <v>0.21438797900164508</v>
      </c>
      <c r="BT542" s="367">
        <v>45259</v>
      </c>
      <c r="BU542" s="365">
        <f t="shared" si="1026"/>
        <v>3.1581999999999999E-2</v>
      </c>
      <c r="BV542" s="365">
        <v>3.1581999999999999</v>
      </c>
    </row>
    <row r="543" spans="2:74" ht="12" customHeight="1">
      <c r="B543" s="367">
        <v>45257</v>
      </c>
      <c r="C543" s="365">
        <v>70.36</v>
      </c>
      <c r="O543" s="368">
        <v>45257</v>
      </c>
      <c r="P543" s="369">
        <v>70.36</v>
      </c>
      <c r="Q543" s="369">
        <v>281.83999999999997</v>
      </c>
      <c r="R543" s="369">
        <v>127.69</v>
      </c>
      <c r="S543" s="369">
        <v>102.36</v>
      </c>
      <c r="T543" s="369">
        <v>44.183799999999998</v>
      </c>
      <c r="U543" s="369">
        <v>62.42</v>
      </c>
      <c r="V543" s="369">
        <v>19.28</v>
      </c>
      <c r="AF543" s="368">
        <v>45257</v>
      </c>
      <c r="AG543" s="370">
        <f t="shared" ref="AG543:AM543" si="1083">(P543-AG$1256)/AG$1256</f>
        <v>0.23200840483277885</v>
      </c>
      <c r="AH543" s="370">
        <f t="shared" si="1083"/>
        <v>0.36154589371980667</v>
      </c>
      <c r="AI543" s="370">
        <f t="shared" si="1083"/>
        <v>0.25161732993530683</v>
      </c>
      <c r="AJ543" s="370">
        <f t="shared" si="1083"/>
        <v>4.5877184019617809E-2</v>
      </c>
      <c r="AK543" s="370">
        <f t="shared" si="1083"/>
        <v>0.50658092146539713</v>
      </c>
      <c r="AL543" s="370">
        <f t="shared" si="1083"/>
        <v>-0.50063999999999997</v>
      </c>
      <c r="AM543" s="370">
        <f t="shared" si="1083"/>
        <v>-6.6795740561471389E-2</v>
      </c>
      <c r="BA543" s="368">
        <v>45257</v>
      </c>
      <c r="BB543" s="369">
        <v>70.36</v>
      </c>
      <c r="BC543" s="369">
        <v>4550.43</v>
      </c>
      <c r="BD543" s="86"/>
      <c r="BE543" s="368">
        <v>45257</v>
      </c>
      <c r="BF543" s="370">
        <f t="shared" ref="BF543:BG543" si="1084">(BB543-BF$1256)/BF$1256</f>
        <v>0.23200840483277885</v>
      </c>
      <c r="BG543" s="370">
        <f t="shared" si="1084"/>
        <v>0.2131988898279554</v>
      </c>
      <c r="BT543" s="367">
        <v>45258</v>
      </c>
      <c r="BU543" s="365">
        <f t="shared" si="1026"/>
        <v>3.1335000000000002E-2</v>
      </c>
      <c r="BV543" s="365">
        <v>3.1335000000000002</v>
      </c>
    </row>
    <row r="544" spans="2:74" ht="12" customHeight="1">
      <c r="B544" s="367">
        <v>45254</v>
      </c>
      <c r="C544" s="365">
        <v>69.37</v>
      </c>
      <c r="O544" s="368">
        <v>45254</v>
      </c>
      <c r="P544" s="369">
        <v>69.37</v>
      </c>
      <c r="Q544" s="369">
        <v>282.54000000000002</v>
      </c>
      <c r="R544" s="369">
        <v>128.51</v>
      </c>
      <c r="S544" s="369">
        <v>102.78</v>
      </c>
      <c r="T544" s="369">
        <v>44.3934</v>
      </c>
      <c r="U544" s="369">
        <v>62.52</v>
      </c>
      <c r="V544" s="369">
        <v>19.399999999999999</v>
      </c>
      <c r="AF544" s="368">
        <v>45254</v>
      </c>
      <c r="AG544" s="370">
        <f t="shared" ref="AG544:AM544" si="1085">(P544-AG$1256)/AG$1256</f>
        <v>0.21467343722640528</v>
      </c>
      <c r="AH544" s="370">
        <f t="shared" si="1085"/>
        <v>0.36492753623188418</v>
      </c>
      <c r="AI544" s="370">
        <f t="shared" si="1085"/>
        <v>0.25965496961380119</v>
      </c>
      <c r="AJ544" s="370">
        <f t="shared" si="1085"/>
        <v>5.0168590988045332E-2</v>
      </c>
      <c r="AK544" s="370">
        <f t="shared" si="1085"/>
        <v>0.51372787037289602</v>
      </c>
      <c r="AL544" s="370">
        <f t="shared" si="1085"/>
        <v>-0.49983999999999995</v>
      </c>
      <c r="AM544" s="370">
        <f t="shared" si="1085"/>
        <v>-6.0987415295256607E-2</v>
      </c>
      <c r="BA544" s="368">
        <v>45254</v>
      </c>
      <c r="BB544" s="369">
        <v>69.37</v>
      </c>
      <c r="BC544" s="369">
        <v>4559.34</v>
      </c>
      <c r="BD544" s="86"/>
      <c r="BE544" s="368">
        <v>45254</v>
      </c>
      <c r="BF544" s="370">
        <f t="shared" ref="BF544:BG544" si="1086">(BB544-BF$1256)/BF$1256</f>
        <v>0.21467343722640528</v>
      </c>
      <c r="BG544" s="370">
        <f t="shared" si="1086"/>
        <v>0.2155744020561112</v>
      </c>
      <c r="BT544" s="367">
        <v>45257</v>
      </c>
      <c r="BU544" s="365">
        <f t="shared" si="1026"/>
        <v>3.1267999999999997E-2</v>
      </c>
      <c r="BV544" s="365">
        <v>3.1267999999999998</v>
      </c>
    </row>
    <row r="545" spans="2:74" ht="12" customHeight="1">
      <c r="B545" s="367">
        <v>45252</v>
      </c>
      <c r="C545" s="365">
        <v>70.37</v>
      </c>
      <c r="O545" s="368">
        <v>45252</v>
      </c>
      <c r="P545" s="369">
        <v>70.37</v>
      </c>
      <c r="Q545" s="369">
        <v>281.93</v>
      </c>
      <c r="R545" s="369">
        <v>128.94</v>
      </c>
      <c r="S545" s="369">
        <v>103.44</v>
      </c>
      <c r="T545" s="369">
        <v>44.378599999999999</v>
      </c>
      <c r="U545" s="369">
        <v>62.31</v>
      </c>
      <c r="V545" s="369">
        <v>19.309999999999999</v>
      </c>
      <c r="AF545" s="368">
        <v>45252</v>
      </c>
      <c r="AG545" s="370">
        <f t="shared" ref="AG545:AM545" si="1087">(P545-AG$1256)/AG$1256</f>
        <v>0.2321835055156716</v>
      </c>
      <c r="AH545" s="370">
        <f t="shared" si="1087"/>
        <v>0.36198067632850245</v>
      </c>
      <c r="AI545" s="370">
        <f t="shared" si="1087"/>
        <v>0.26386982944520687</v>
      </c>
      <c r="AJ545" s="370">
        <f t="shared" si="1087"/>
        <v>5.6912230509859947E-2</v>
      </c>
      <c r="AK545" s="370">
        <f t="shared" si="1087"/>
        <v>0.51322321940041993</v>
      </c>
      <c r="AL545" s="370">
        <f t="shared" si="1087"/>
        <v>-0.50151999999999997</v>
      </c>
      <c r="AM545" s="370">
        <f t="shared" si="1087"/>
        <v>-6.5343659244917779E-2</v>
      </c>
      <c r="BA545" s="368">
        <v>45252</v>
      </c>
      <c r="BB545" s="369">
        <v>70.37</v>
      </c>
      <c r="BC545" s="369">
        <v>4556.62</v>
      </c>
      <c r="BD545" s="86"/>
      <c r="BE545" s="368">
        <v>45252</v>
      </c>
      <c r="BF545" s="370">
        <f t="shared" ref="BF545:BG545" si="1088">(BB545-BF$1256)/BF$1256</f>
        <v>0.2321835055156716</v>
      </c>
      <c r="BG545" s="370">
        <f t="shared" si="1088"/>
        <v>0.21484921762731385</v>
      </c>
      <c r="BT545" s="367">
        <v>45254</v>
      </c>
      <c r="BU545" s="365">
        <f t="shared" si="1026"/>
        <v>3.1713999999999999E-2</v>
      </c>
      <c r="BV545" s="365">
        <v>3.1714000000000002</v>
      </c>
    </row>
    <row r="546" spans="2:74" ht="12" customHeight="1">
      <c r="B546" s="367">
        <v>45251</v>
      </c>
      <c r="C546" s="365">
        <v>70.2</v>
      </c>
      <c r="O546" s="368">
        <v>45251</v>
      </c>
      <c r="P546" s="369">
        <v>70.2</v>
      </c>
      <c r="Q546" s="369">
        <v>280.47000000000003</v>
      </c>
      <c r="R546" s="369">
        <v>128.24</v>
      </c>
      <c r="S546" s="369">
        <v>103.69</v>
      </c>
      <c r="T546" s="369">
        <v>43.952800000000003</v>
      </c>
      <c r="U546" s="369">
        <v>61.19</v>
      </c>
      <c r="V546" s="369">
        <v>18.82</v>
      </c>
      <c r="AF546" s="368">
        <v>45251</v>
      </c>
      <c r="AG546" s="370">
        <f t="shared" ref="AG546:AM546" si="1089">(P546-AG$1256)/AG$1256</f>
        <v>0.22920679390649629</v>
      </c>
      <c r="AH546" s="370">
        <f t="shared" si="1089"/>
        <v>0.35492753623188417</v>
      </c>
      <c r="AI546" s="370">
        <f t="shared" si="1089"/>
        <v>0.25700842971966292</v>
      </c>
      <c r="AJ546" s="370">
        <f t="shared" si="1089"/>
        <v>5.9466639419638222E-2</v>
      </c>
      <c r="AK546" s="370">
        <f t="shared" si="1089"/>
        <v>0.49870427453012905</v>
      </c>
      <c r="AL546" s="370">
        <f t="shared" si="1089"/>
        <v>-0.51048000000000004</v>
      </c>
      <c r="AM546" s="370">
        <f t="shared" si="1089"/>
        <v>-8.9060987415295251E-2</v>
      </c>
      <c r="BA546" s="368">
        <v>45251</v>
      </c>
      <c r="BB546" s="369">
        <v>70.2</v>
      </c>
      <c r="BC546" s="369">
        <v>4538.1899999999996</v>
      </c>
      <c r="BD546" s="86"/>
      <c r="BE546" s="368">
        <v>45251</v>
      </c>
      <c r="BF546" s="370">
        <f t="shared" ref="BF546:BG546" si="1090">(BB546-BF$1256)/BF$1256</f>
        <v>0.22920679390649629</v>
      </c>
      <c r="BG546" s="370">
        <f t="shared" si="1090"/>
        <v>0.20993555989836743</v>
      </c>
      <c r="BT546" s="367">
        <v>45252</v>
      </c>
      <c r="BU546" s="365">
        <f t="shared" si="1026"/>
        <v>3.1262999999999999E-2</v>
      </c>
      <c r="BV546" s="365">
        <v>3.1263000000000001</v>
      </c>
    </row>
    <row r="547" spans="2:74" ht="12" customHeight="1">
      <c r="B547" s="367">
        <v>45250</v>
      </c>
      <c r="C547" s="365">
        <v>71.03</v>
      </c>
      <c r="O547" s="368">
        <v>45250</v>
      </c>
      <c r="P547" s="369">
        <v>71.03</v>
      </c>
      <c r="Q547" s="369">
        <v>279.02999999999997</v>
      </c>
      <c r="R547" s="369">
        <v>128.12</v>
      </c>
      <c r="S547" s="369">
        <v>104.3</v>
      </c>
      <c r="T547" s="369">
        <v>43.733800000000002</v>
      </c>
      <c r="U547" s="369">
        <v>61.9</v>
      </c>
      <c r="V547" s="369">
        <v>19.010000000000002</v>
      </c>
      <c r="AF547" s="368">
        <v>45250</v>
      </c>
      <c r="AG547" s="370">
        <f t="shared" ref="AG547:AM547" si="1091">(P547-AG$1256)/AG$1256</f>
        <v>0.24374015058658732</v>
      </c>
      <c r="AH547" s="370">
        <f t="shared" si="1091"/>
        <v>0.34797101449275347</v>
      </c>
      <c r="AI547" s="370">
        <f t="shared" si="1091"/>
        <v>0.25583218976671251</v>
      </c>
      <c r="AJ547" s="370">
        <f t="shared" si="1091"/>
        <v>6.5699397159497214E-2</v>
      </c>
      <c r="AK547" s="370">
        <f t="shared" si="1091"/>
        <v>0.49123680405903053</v>
      </c>
      <c r="AL547" s="370">
        <f t="shared" si="1091"/>
        <v>-0.50480000000000003</v>
      </c>
      <c r="AM547" s="370">
        <f t="shared" si="1091"/>
        <v>-7.9864472410454912E-2</v>
      </c>
      <c r="BA547" s="368">
        <v>45250</v>
      </c>
      <c r="BB547" s="369">
        <v>71.03</v>
      </c>
      <c r="BC547" s="369">
        <v>4547.38</v>
      </c>
      <c r="BD547" s="86"/>
      <c r="BE547" s="368">
        <v>45250</v>
      </c>
      <c r="BF547" s="370">
        <f t="shared" ref="BF547:BG547" si="1092">(BB547-BF$1256)/BF$1256</f>
        <v>0.24374015058658732</v>
      </c>
      <c r="BG547" s="370">
        <f t="shared" si="1092"/>
        <v>0.21238572346478193</v>
      </c>
      <c r="BT547" s="367">
        <v>45251</v>
      </c>
      <c r="BU547" s="365">
        <f t="shared" si="1026"/>
        <v>3.1338999999999999E-2</v>
      </c>
      <c r="BV547" s="365">
        <v>3.1339000000000001</v>
      </c>
    </row>
    <row r="548" spans="2:74" ht="12" customHeight="1">
      <c r="B548" s="367">
        <v>45247</v>
      </c>
      <c r="C548" s="365">
        <v>71.12</v>
      </c>
      <c r="O548" s="368">
        <v>45247</v>
      </c>
      <c r="P548" s="369">
        <v>71.12</v>
      </c>
      <c r="Q548" s="369">
        <v>275.75</v>
      </c>
      <c r="R548" s="369">
        <v>127.66</v>
      </c>
      <c r="S548" s="369">
        <v>105.57</v>
      </c>
      <c r="T548" s="369">
        <v>43.244399999999999</v>
      </c>
      <c r="U548" s="369">
        <v>60.9</v>
      </c>
      <c r="V548" s="369">
        <v>19.3</v>
      </c>
      <c r="AF548" s="368">
        <v>45247</v>
      </c>
      <c r="AG548" s="370">
        <f t="shared" ref="AG548:AM548" si="1093">(P548-AG$1256)/AG$1256</f>
        <v>0.24531605673262136</v>
      </c>
      <c r="AH548" s="370">
        <f t="shared" si="1093"/>
        <v>0.33212560386473428</v>
      </c>
      <c r="AI548" s="370">
        <f t="shared" si="1093"/>
        <v>0.25132326994706922</v>
      </c>
      <c r="AJ548" s="370">
        <f t="shared" si="1093"/>
        <v>7.8675794421170828E-2</v>
      </c>
      <c r="AK548" s="370">
        <f t="shared" si="1093"/>
        <v>0.47454922392863952</v>
      </c>
      <c r="AL548" s="370">
        <f t="shared" si="1093"/>
        <v>-0.51279999999999992</v>
      </c>
      <c r="AM548" s="370">
        <f t="shared" si="1093"/>
        <v>-6.5827686350435594E-2</v>
      </c>
      <c r="BA548" s="368">
        <v>45247</v>
      </c>
      <c r="BB548" s="369">
        <v>71.12</v>
      </c>
      <c r="BC548" s="369">
        <v>4514.0200000000004</v>
      </c>
      <c r="BD548" s="86"/>
      <c r="BE548" s="368">
        <v>45247</v>
      </c>
      <c r="BF548" s="370">
        <f t="shared" ref="BF548:BG548" si="1094">(BB548-BF$1256)/BF$1256</f>
        <v>0.24531605673262136</v>
      </c>
      <c r="BG548" s="370">
        <f t="shared" si="1094"/>
        <v>0.20349154973512118</v>
      </c>
      <c r="BT548" s="367">
        <v>45250</v>
      </c>
      <c r="BU548" s="365">
        <f t="shared" si="1026"/>
        <v>3.0973000000000001E-2</v>
      </c>
      <c r="BV548" s="365">
        <v>3.0973000000000002</v>
      </c>
    </row>
    <row r="549" spans="2:74" ht="12" customHeight="1">
      <c r="B549" s="367">
        <v>45246</v>
      </c>
      <c r="C549" s="365">
        <v>70.81</v>
      </c>
      <c r="O549" s="368">
        <v>45246</v>
      </c>
      <c r="P549" s="369">
        <v>70.81</v>
      </c>
      <c r="Q549" s="369">
        <v>276.12</v>
      </c>
      <c r="R549" s="369">
        <v>127.83</v>
      </c>
      <c r="S549" s="369">
        <v>107.21</v>
      </c>
      <c r="T549" s="369">
        <v>43.462000000000003</v>
      </c>
      <c r="U549" s="369">
        <v>60.49</v>
      </c>
      <c r="V549" s="369">
        <v>18.86</v>
      </c>
      <c r="AF549" s="368">
        <v>45246</v>
      </c>
      <c r="AG549" s="370">
        <f t="shared" ref="AG549:AM549" si="1095">(P549-AG$1256)/AG$1256</f>
        <v>0.23988793556294874</v>
      </c>
      <c r="AH549" s="370">
        <f t="shared" si="1095"/>
        <v>0.3339130434782609</v>
      </c>
      <c r="AI549" s="370">
        <f t="shared" si="1095"/>
        <v>0.25298960988041563</v>
      </c>
      <c r="AJ549" s="370">
        <f t="shared" si="1095"/>
        <v>9.5432716869316328E-2</v>
      </c>
      <c r="AK549" s="370">
        <f t="shared" si="1095"/>
        <v>0.48196895714558502</v>
      </c>
      <c r="AL549" s="370">
        <f t="shared" si="1095"/>
        <v>-0.51607999999999987</v>
      </c>
      <c r="AM549" s="370">
        <f t="shared" si="1095"/>
        <v>-8.7124878993223659E-2</v>
      </c>
      <c r="BA549" s="368">
        <v>45246</v>
      </c>
      <c r="BB549" s="369">
        <v>70.81</v>
      </c>
      <c r="BC549" s="369">
        <v>4508.24</v>
      </c>
      <c r="BD549" s="86"/>
      <c r="BE549" s="368">
        <v>45246</v>
      </c>
      <c r="BF549" s="370">
        <f t="shared" ref="BF549:BG549" si="1096">(BB549-BF$1256)/BF$1256</f>
        <v>0.23988793556294874</v>
      </c>
      <c r="BG549" s="370">
        <f t="shared" si="1096"/>
        <v>0.20195053282392678</v>
      </c>
      <c r="BT549" s="367">
        <v>45247</v>
      </c>
      <c r="BU549" s="365">
        <f t="shared" si="1026"/>
        <v>3.0934E-2</v>
      </c>
      <c r="BV549" s="365">
        <v>3.0933999999999999</v>
      </c>
    </row>
    <row r="550" spans="2:74" ht="12" customHeight="1">
      <c r="B550" s="367">
        <v>45245</v>
      </c>
      <c r="C550" s="365">
        <v>70.39</v>
      </c>
      <c r="O550" s="368">
        <v>45245</v>
      </c>
      <c r="P550" s="369">
        <v>70.39</v>
      </c>
      <c r="Q550" s="369">
        <v>270.39</v>
      </c>
      <c r="R550" s="369">
        <v>126.62</v>
      </c>
      <c r="S550" s="369">
        <v>106.03</v>
      </c>
      <c r="T550" s="369">
        <v>43.116199999999999</v>
      </c>
      <c r="U550" s="369">
        <v>60.47</v>
      </c>
      <c r="V550" s="369">
        <v>19.010000000000002</v>
      </c>
      <c r="AF550" s="368">
        <v>45245</v>
      </c>
      <c r="AG550" s="370">
        <f t="shared" ref="AG550:AM550" si="1097">(P550-AG$1256)/AG$1256</f>
        <v>0.23253370688145686</v>
      </c>
      <c r="AH550" s="370">
        <f t="shared" si="1097"/>
        <v>0.30623188405797097</v>
      </c>
      <c r="AI550" s="370">
        <f t="shared" si="1097"/>
        <v>0.24112919035483249</v>
      </c>
      <c r="AJ550" s="370">
        <f t="shared" si="1097"/>
        <v>8.3375906815162937E-2</v>
      </c>
      <c r="AK550" s="370">
        <f t="shared" si="1097"/>
        <v>0.47017785536975903</v>
      </c>
      <c r="AL550" s="370">
        <f t="shared" si="1097"/>
        <v>-0.51624000000000003</v>
      </c>
      <c r="AM550" s="370">
        <f t="shared" si="1097"/>
        <v>-7.9864472410454912E-2</v>
      </c>
      <c r="BA550" s="368">
        <v>45245</v>
      </c>
      <c r="BB550" s="369">
        <v>70.39</v>
      </c>
      <c r="BC550" s="369">
        <v>4502.88</v>
      </c>
      <c r="BD550" s="86"/>
      <c r="BE550" s="368">
        <v>45245</v>
      </c>
      <c r="BF550" s="370">
        <f t="shared" ref="BF550:BG550" si="1098">(BB550-BF$1256)/BF$1256</f>
        <v>0.23253370688145686</v>
      </c>
      <c r="BG550" s="370">
        <f t="shared" si="1098"/>
        <v>0.20052149292012045</v>
      </c>
      <c r="BT550" s="367">
        <v>45246</v>
      </c>
      <c r="BU550" s="365">
        <f t="shared" si="1026"/>
        <v>3.1068999999999999E-2</v>
      </c>
      <c r="BV550" s="365">
        <v>3.1069</v>
      </c>
    </row>
    <row r="551" spans="2:74" ht="12" customHeight="1">
      <c r="B551" s="367">
        <v>45244</v>
      </c>
      <c r="C551" s="365">
        <v>70.19</v>
      </c>
      <c r="O551" s="368">
        <v>45244</v>
      </c>
      <c r="P551" s="369">
        <v>70.19</v>
      </c>
      <c r="Q551" s="369">
        <v>271.49</v>
      </c>
      <c r="R551" s="369">
        <v>127.53</v>
      </c>
      <c r="S551" s="369">
        <v>105.6</v>
      </c>
      <c r="T551" s="369">
        <v>43.320399999999999</v>
      </c>
      <c r="U551" s="369">
        <v>60.75</v>
      </c>
      <c r="V551" s="369">
        <v>18.89</v>
      </c>
      <c r="AF551" s="368">
        <v>45244</v>
      </c>
      <c r="AG551" s="370">
        <f t="shared" ref="AG551:AM551" si="1099">(P551-AG$1256)/AG$1256</f>
        <v>0.22903169322360353</v>
      </c>
      <c r="AH551" s="370">
        <f t="shared" si="1099"/>
        <v>0.31154589371980679</v>
      </c>
      <c r="AI551" s="370">
        <f t="shared" si="1099"/>
        <v>0.25004900999803964</v>
      </c>
      <c r="AJ551" s="370">
        <f t="shared" si="1099"/>
        <v>7.8982323490344231E-2</v>
      </c>
      <c r="AK551" s="370">
        <f t="shared" si="1099"/>
        <v>0.47714067486838146</v>
      </c>
      <c r="AL551" s="370">
        <f t="shared" si="1099"/>
        <v>-0.51400000000000001</v>
      </c>
      <c r="AM551" s="370">
        <f t="shared" si="1099"/>
        <v>-8.5672797676669868E-2</v>
      </c>
      <c r="BA551" s="368">
        <v>45244</v>
      </c>
      <c r="BB551" s="369">
        <v>70.19</v>
      </c>
      <c r="BC551" s="369">
        <v>4495.7</v>
      </c>
      <c r="BD551" s="86"/>
      <c r="BE551" s="368">
        <v>45244</v>
      </c>
      <c r="BF551" s="370">
        <f t="shared" ref="BF551:BG551" si="1100">(BB551-BF$1256)/BF$1256</f>
        <v>0.22903169322360353</v>
      </c>
      <c r="BG551" s="370">
        <f t="shared" si="1100"/>
        <v>0.19860721931763339</v>
      </c>
      <c r="BT551" s="367">
        <v>45245</v>
      </c>
      <c r="BU551" s="365">
        <f t="shared" si="1026"/>
        <v>3.1253999999999997E-2</v>
      </c>
      <c r="BV551" s="365">
        <v>3.1254</v>
      </c>
    </row>
    <row r="552" spans="2:74" ht="12" customHeight="1">
      <c r="B552" s="367">
        <v>45243</v>
      </c>
      <c r="C552" s="365">
        <v>68.58</v>
      </c>
      <c r="O552" s="368">
        <v>45243</v>
      </c>
      <c r="P552" s="369">
        <v>68.58</v>
      </c>
      <c r="Q552" s="369">
        <v>269.2</v>
      </c>
      <c r="R552" s="369">
        <v>125.31</v>
      </c>
      <c r="S552" s="369">
        <v>103.51</v>
      </c>
      <c r="T552" s="369">
        <v>43.008600000000001</v>
      </c>
      <c r="U552" s="369">
        <v>55.52</v>
      </c>
      <c r="V552" s="369">
        <v>18.649999999999999</v>
      </c>
      <c r="AF552" s="368">
        <v>45243</v>
      </c>
      <c r="AG552" s="370">
        <f t="shared" ref="AG552:AM552" si="1101">(P552-AG$1256)/AG$1256</f>
        <v>0.20084048327788476</v>
      </c>
      <c r="AH552" s="370">
        <f t="shared" si="1101"/>
        <v>0.30048309178743954</v>
      </c>
      <c r="AI552" s="370">
        <f t="shared" si="1101"/>
        <v>0.22828857086845725</v>
      </c>
      <c r="AJ552" s="370">
        <f t="shared" si="1101"/>
        <v>5.7627465004597936E-2</v>
      </c>
      <c r="AK552" s="370">
        <f t="shared" si="1101"/>
        <v>0.46650890640770343</v>
      </c>
      <c r="AL552" s="370">
        <f t="shared" si="1101"/>
        <v>-0.55583999999999989</v>
      </c>
      <c r="AM552" s="370">
        <f t="shared" si="1101"/>
        <v>-9.728944820909978E-2</v>
      </c>
      <c r="BA552" s="368">
        <v>45243</v>
      </c>
      <c r="BB552" s="369">
        <v>68.58</v>
      </c>
      <c r="BC552" s="369">
        <v>4411.55</v>
      </c>
      <c r="BD552" s="86"/>
      <c r="BE552" s="368">
        <v>45243</v>
      </c>
      <c r="BF552" s="370">
        <f t="shared" ref="BF552:BG552" si="1102">(BB552-BF$1256)/BF$1256</f>
        <v>0.20084048327788476</v>
      </c>
      <c r="BG552" s="370">
        <f t="shared" si="1102"/>
        <v>0.17617182605171744</v>
      </c>
      <c r="BT552" s="367">
        <v>45244</v>
      </c>
      <c r="BU552" s="365">
        <f t="shared" si="1026"/>
        <v>3.1343000000000003E-2</v>
      </c>
      <c r="BV552" s="365">
        <v>3.1343000000000001</v>
      </c>
    </row>
    <row r="553" spans="2:74" ht="12" customHeight="1">
      <c r="B553" s="367">
        <v>45240</v>
      </c>
      <c r="C553" s="365">
        <v>68.739999999999995</v>
      </c>
      <c r="O553" s="368">
        <v>45240</v>
      </c>
      <c r="P553" s="369">
        <v>68.739999999999995</v>
      </c>
      <c r="Q553" s="369">
        <v>267.79000000000002</v>
      </c>
      <c r="R553" s="369">
        <v>125.95</v>
      </c>
      <c r="S553" s="369">
        <v>104.33</v>
      </c>
      <c r="T553" s="369">
        <v>42.4116</v>
      </c>
      <c r="U553" s="369">
        <v>55.03</v>
      </c>
      <c r="V553" s="369">
        <v>18.91</v>
      </c>
      <c r="AF553" s="368">
        <v>45240</v>
      </c>
      <c r="AG553" s="370">
        <f t="shared" ref="AG553:AM553" si="1103">(P553-AG$1256)/AG$1256</f>
        <v>0.20364209420416732</v>
      </c>
      <c r="AH553" s="370">
        <f t="shared" si="1103"/>
        <v>0.29367149758454114</v>
      </c>
      <c r="AI553" s="370">
        <f t="shared" si="1103"/>
        <v>0.23456185061752605</v>
      </c>
      <c r="AJ553" s="370">
        <f t="shared" si="1103"/>
        <v>6.6005926228670617E-2</v>
      </c>
      <c r="AK553" s="370">
        <f t="shared" si="1103"/>
        <v>0.44615237731525675</v>
      </c>
      <c r="AL553" s="370">
        <f t="shared" si="1103"/>
        <v>-0.55976000000000004</v>
      </c>
      <c r="AM553" s="370">
        <f t="shared" si="1103"/>
        <v>-8.4704743465634072E-2</v>
      </c>
      <c r="BA553" s="368">
        <v>45240</v>
      </c>
      <c r="BB553" s="369">
        <v>68.739999999999995</v>
      </c>
      <c r="BC553" s="369">
        <v>4415.24</v>
      </c>
      <c r="BD553" s="86"/>
      <c r="BE553" s="368">
        <v>45240</v>
      </c>
      <c r="BF553" s="370">
        <f t="shared" ref="BF553:BG553" si="1104">(BB553-BF$1256)/BF$1256</f>
        <v>0.20364209420416732</v>
      </c>
      <c r="BG553" s="370">
        <f t="shared" si="1104"/>
        <v>0.177155624045196</v>
      </c>
      <c r="BT553" s="367">
        <v>45243</v>
      </c>
      <c r="BU553" s="365">
        <f t="shared" si="1026"/>
        <v>3.2078999999999996E-2</v>
      </c>
      <c r="BV553" s="365">
        <v>3.2079</v>
      </c>
    </row>
    <row r="554" spans="2:74" ht="12" customHeight="1">
      <c r="B554" s="367">
        <v>45239</v>
      </c>
      <c r="C554" s="365">
        <v>68.599999999999994</v>
      </c>
      <c r="O554" s="368">
        <v>45239</v>
      </c>
      <c r="P554" s="369">
        <v>68.599999999999994</v>
      </c>
      <c r="Q554" s="369">
        <v>266.91000000000003</v>
      </c>
      <c r="R554" s="369">
        <v>124.71</v>
      </c>
      <c r="S554" s="369">
        <v>102.23</v>
      </c>
      <c r="T554" s="369">
        <v>41.902200000000001</v>
      </c>
      <c r="U554" s="369">
        <v>54.84</v>
      </c>
      <c r="V554" s="369">
        <v>18.61</v>
      </c>
      <c r="AF554" s="368">
        <v>45239</v>
      </c>
      <c r="AG554" s="370">
        <f t="shared" ref="AG554:AM554" si="1105">(P554-AG$1256)/AG$1256</f>
        <v>0.20119068464367001</v>
      </c>
      <c r="AH554" s="370">
        <f t="shared" si="1105"/>
        <v>0.28942028985507257</v>
      </c>
      <c r="AI554" s="370">
        <f t="shared" si="1105"/>
        <v>0.22240737110370515</v>
      </c>
      <c r="AJ554" s="370">
        <f t="shared" si="1105"/>
        <v>4.4548891386533146E-2</v>
      </c>
      <c r="AK554" s="370">
        <f t="shared" si="1105"/>
        <v>0.42878283641124959</v>
      </c>
      <c r="AL554" s="370">
        <f t="shared" si="1105"/>
        <v>-0.56128</v>
      </c>
      <c r="AM554" s="370">
        <f t="shared" si="1105"/>
        <v>-9.9225556631171385E-2</v>
      </c>
      <c r="BA554" s="368">
        <v>45239</v>
      </c>
      <c r="BB554" s="369">
        <v>68.599999999999994</v>
      </c>
      <c r="BC554" s="369">
        <v>4347.3500000000004</v>
      </c>
      <c r="BD554" s="86"/>
      <c r="BE554" s="368">
        <v>45239</v>
      </c>
      <c r="BF554" s="370">
        <f t="shared" ref="BF554:BG554" si="1106">(BB554-BF$1256)/BF$1256</f>
        <v>0.20119068464367001</v>
      </c>
      <c r="BG554" s="370">
        <f t="shared" si="1106"/>
        <v>0.15905534063672269</v>
      </c>
      <c r="BT554" s="367">
        <v>45240</v>
      </c>
      <c r="BU554" s="365">
        <f t="shared" si="1026"/>
        <v>3.2004999999999999E-2</v>
      </c>
      <c r="BV554" s="365">
        <v>3.2004999999999999</v>
      </c>
    </row>
    <row r="555" spans="2:74" ht="12" customHeight="1">
      <c r="B555" s="367">
        <v>45238</v>
      </c>
      <c r="C555" s="365">
        <v>68.17</v>
      </c>
      <c r="O555" s="368">
        <v>45238</v>
      </c>
      <c r="P555" s="369">
        <v>68.17</v>
      </c>
      <c r="Q555" s="369">
        <v>267.49</v>
      </c>
      <c r="R555" s="369">
        <v>125.61</v>
      </c>
      <c r="S555" s="369">
        <v>104.3</v>
      </c>
      <c r="T555" s="369">
        <v>41.68</v>
      </c>
      <c r="U555" s="369">
        <v>56.26</v>
      </c>
      <c r="V555" s="369">
        <v>18.739999999999998</v>
      </c>
      <c r="AF555" s="368">
        <v>45238</v>
      </c>
      <c r="AG555" s="370">
        <f t="shared" ref="AG555:AM555" si="1107">(P555-AG$1256)/AG$1256</f>
        <v>0.19366135527928563</v>
      </c>
      <c r="AH555" s="370">
        <f t="shared" si="1107"/>
        <v>0.29222222222222227</v>
      </c>
      <c r="AI555" s="370">
        <f t="shared" si="1107"/>
        <v>0.23122917075083321</v>
      </c>
      <c r="AJ555" s="370">
        <f t="shared" si="1107"/>
        <v>6.5699397159497214E-2</v>
      </c>
      <c r="AK555" s="370">
        <f t="shared" si="1107"/>
        <v>0.42120625221637242</v>
      </c>
      <c r="AL555" s="370">
        <f t="shared" si="1107"/>
        <v>-0.54992000000000008</v>
      </c>
      <c r="AM555" s="370">
        <f t="shared" si="1107"/>
        <v>-9.2933204259438615E-2</v>
      </c>
      <c r="BA555" s="368">
        <v>45238</v>
      </c>
      <c r="BB555" s="369">
        <v>68.17</v>
      </c>
      <c r="BC555" s="369">
        <v>4382.78</v>
      </c>
      <c r="BD555" s="86"/>
      <c r="BE555" s="368">
        <v>45238</v>
      </c>
      <c r="BF555" s="370">
        <f t="shared" ref="BF555:BG555" si="1108">(BB555-BF$1256)/BF$1256</f>
        <v>0.19366135527928563</v>
      </c>
      <c r="BG555" s="370">
        <f t="shared" si="1108"/>
        <v>0.16850140104565189</v>
      </c>
      <c r="BT555" s="367">
        <v>45239</v>
      </c>
      <c r="BU555" s="365">
        <f t="shared" si="1026"/>
        <v>3.2070000000000001E-2</v>
      </c>
      <c r="BV555" s="365">
        <v>3.2069999999999999</v>
      </c>
    </row>
    <row r="556" spans="2:74" ht="12" customHeight="1">
      <c r="B556" s="367">
        <v>45237</v>
      </c>
      <c r="C556" s="365">
        <v>68.38</v>
      </c>
      <c r="O556" s="368">
        <v>45237</v>
      </c>
      <c r="P556" s="369">
        <v>68.38</v>
      </c>
      <c r="Q556" s="369">
        <v>268.67</v>
      </c>
      <c r="R556" s="369">
        <v>125.48</v>
      </c>
      <c r="S556" s="369">
        <v>103.68</v>
      </c>
      <c r="T556" s="369">
        <v>41.2956</v>
      </c>
      <c r="U556" s="369">
        <v>57.82</v>
      </c>
      <c r="V556" s="369">
        <v>18.809999999999999</v>
      </c>
      <c r="AF556" s="368">
        <v>45237</v>
      </c>
      <c r="AG556" s="370">
        <f t="shared" ref="AG556:AM556" si="1109">(P556-AG$1256)/AG$1256</f>
        <v>0.19733846962003146</v>
      </c>
      <c r="AH556" s="370">
        <f t="shared" si="1109"/>
        <v>0.29792270531400972</v>
      </c>
      <c r="AI556" s="370">
        <f t="shared" si="1109"/>
        <v>0.22995491080180366</v>
      </c>
      <c r="AJ556" s="370">
        <f t="shared" si="1109"/>
        <v>5.9364463063247185E-2</v>
      </c>
      <c r="AK556" s="370">
        <f t="shared" si="1109"/>
        <v>0.40809896614746716</v>
      </c>
      <c r="AL556" s="370">
        <f t="shared" si="1109"/>
        <v>-0.53744000000000003</v>
      </c>
      <c r="AM556" s="370">
        <f t="shared" si="1109"/>
        <v>-8.9545014520813232E-2</v>
      </c>
      <c r="BA556" s="368">
        <v>45237</v>
      </c>
      <c r="BB556" s="369">
        <v>68.38</v>
      </c>
      <c r="BC556" s="369">
        <v>4378.38</v>
      </c>
      <c r="BD556" s="86"/>
      <c r="BE556" s="368">
        <v>45237</v>
      </c>
      <c r="BF556" s="370">
        <f t="shared" ref="BF556:BG556" si="1110">(BB556-BF$1256)/BF$1256</f>
        <v>0.19733846962003146</v>
      </c>
      <c r="BG556" s="370">
        <f t="shared" si="1110"/>
        <v>0.16732830858730344</v>
      </c>
      <c r="BT556" s="367">
        <v>45238</v>
      </c>
      <c r="BU556" s="365">
        <f t="shared" si="1026"/>
        <v>3.2271999999999995E-2</v>
      </c>
      <c r="BV556" s="365">
        <v>3.2271999999999998</v>
      </c>
    </row>
    <row r="557" spans="2:74" ht="12" customHeight="1">
      <c r="B557" s="367">
        <v>45236</v>
      </c>
      <c r="C557" s="365">
        <v>67.010000000000005</v>
      </c>
      <c r="O557" s="368">
        <v>45236</v>
      </c>
      <c r="P557" s="369">
        <v>67.010000000000005</v>
      </c>
      <c r="Q557" s="369">
        <v>268.91000000000003</v>
      </c>
      <c r="R557" s="369">
        <v>126.39</v>
      </c>
      <c r="S557" s="369">
        <v>104.03</v>
      </c>
      <c r="T557" s="369">
        <v>41.381</v>
      </c>
      <c r="U557" s="369">
        <v>57.13</v>
      </c>
      <c r="V557" s="369">
        <v>19.07</v>
      </c>
      <c r="AF557" s="368">
        <v>45236</v>
      </c>
      <c r="AG557" s="370">
        <f t="shared" ref="AG557:AM557" si="1111">(P557-AG$1256)/AG$1256</f>
        <v>0.17334967606373675</v>
      </c>
      <c r="AH557" s="370">
        <f t="shared" si="1111"/>
        <v>0.29908212560386488</v>
      </c>
      <c r="AI557" s="370">
        <f t="shared" si="1111"/>
        <v>0.23887473044501084</v>
      </c>
      <c r="AJ557" s="370">
        <f t="shared" si="1111"/>
        <v>6.2940635536936712E-2</v>
      </c>
      <c r="AK557" s="370">
        <f t="shared" si="1111"/>
        <v>0.41101093865080873</v>
      </c>
      <c r="AL557" s="370">
        <f t="shared" si="1111"/>
        <v>-0.54296</v>
      </c>
      <c r="AM557" s="370">
        <f t="shared" si="1111"/>
        <v>-7.6960309777347524E-2</v>
      </c>
      <c r="BA557" s="368">
        <v>45236</v>
      </c>
      <c r="BB557" s="369">
        <v>67.010000000000005</v>
      </c>
      <c r="BC557" s="369">
        <v>4365.9799999999996</v>
      </c>
      <c r="BD557" s="86"/>
      <c r="BE557" s="368">
        <v>45236</v>
      </c>
      <c r="BF557" s="370">
        <f t="shared" ref="BF557:BG557" si="1112">(BB557-BF$1256)/BF$1256</f>
        <v>0.17334967606373675</v>
      </c>
      <c r="BG557" s="370">
        <f t="shared" si="1112"/>
        <v>0.1640223207501392</v>
      </c>
      <c r="BT557" s="367">
        <v>45237</v>
      </c>
      <c r="BU557" s="365">
        <f t="shared" si="1026"/>
        <v>3.2173E-2</v>
      </c>
      <c r="BV557" s="365">
        <v>3.2172999999999998</v>
      </c>
    </row>
    <row r="558" spans="2:74" ht="12" customHeight="1">
      <c r="B558" s="367">
        <v>45233</v>
      </c>
      <c r="C558" s="365">
        <v>67.8</v>
      </c>
      <c r="O558" s="368">
        <v>45233</v>
      </c>
      <c r="P558" s="369">
        <v>67.8</v>
      </c>
      <c r="Q558" s="369">
        <v>267.87</v>
      </c>
      <c r="R558" s="369">
        <v>126.34</v>
      </c>
      <c r="S558" s="369">
        <v>102.65</v>
      </c>
      <c r="T558" s="369">
        <v>40.810600000000001</v>
      </c>
      <c r="U558" s="369">
        <v>59.51</v>
      </c>
      <c r="V558" s="369">
        <v>19.25</v>
      </c>
      <c r="AF558" s="368">
        <v>45233</v>
      </c>
      <c r="AG558" s="370">
        <f t="shared" ref="AG558:AM558" si="1113">(P558-AG$1256)/AG$1256</f>
        <v>0.18718263001225702</v>
      </c>
      <c r="AH558" s="370">
        <f t="shared" si="1113"/>
        <v>0.29405797101449277</v>
      </c>
      <c r="AI558" s="370">
        <f t="shared" si="1113"/>
        <v>0.23838463046461486</v>
      </c>
      <c r="AJ558" s="370">
        <f t="shared" si="1113"/>
        <v>4.8840298354960669E-2</v>
      </c>
      <c r="AK558" s="370">
        <f t="shared" si="1113"/>
        <v>0.39156141738727185</v>
      </c>
      <c r="AL558" s="370">
        <f t="shared" si="1113"/>
        <v>-0.52392000000000005</v>
      </c>
      <c r="AM558" s="370">
        <f t="shared" si="1113"/>
        <v>-6.8247821878025181E-2</v>
      </c>
      <c r="BA558" s="368">
        <v>45233</v>
      </c>
      <c r="BB558" s="369">
        <v>67.8</v>
      </c>
      <c r="BC558" s="369">
        <v>4358.34</v>
      </c>
      <c r="BD558" s="86"/>
      <c r="BE558" s="368">
        <v>45233</v>
      </c>
      <c r="BF558" s="370">
        <f t="shared" ref="BF558:BG558" si="1114">(BB558-BF$1256)/BF$1256</f>
        <v>0.18718263001225702</v>
      </c>
      <c r="BG558" s="370">
        <f t="shared" si="1114"/>
        <v>0.1619854056633705</v>
      </c>
      <c r="BT558" s="367">
        <v>45236</v>
      </c>
      <c r="BU558" s="365">
        <f t="shared" si="1026"/>
        <v>3.2830999999999999E-2</v>
      </c>
      <c r="BV558" s="365">
        <v>3.2831000000000001</v>
      </c>
    </row>
    <row r="559" spans="2:74" ht="12" customHeight="1">
      <c r="B559" s="367">
        <v>45232</v>
      </c>
      <c r="C559" s="365">
        <v>69.09</v>
      </c>
      <c r="O559" s="368">
        <v>45232</v>
      </c>
      <c r="P559" s="369">
        <v>69.09</v>
      </c>
      <c r="Q559" s="369">
        <v>266.85000000000002</v>
      </c>
      <c r="R559" s="369">
        <v>124.27</v>
      </c>
      <c r="S559" s="369">
        <v>100.01</v>
      </c>
      <c r="T559" s="369">
        <v>40.7074</v>
      </c>
      <c r="U559" s="369">
        <v>56.47</v>
      </c>
      <c r="V559" s="369">
        <v>18.7</v>
      </c>
      <c r="AF559" s="368">
        <v>45232</v>
      </c>
      <c r="AG559" s="370">
        <f t="shared" ref="AG559:AM559" si="1115">(P559-AG$1256)/AG$1256</f>
        <v>0.20977061810541067</v>
      </c>
      <c r="AH559" s="370">
        <f t="shared" si="1115"/>
        <v>0.2891304347826088</v>
      </c>
      <c r="AI559" s="370">
        <f t="shared" si="1115"/>
        <v>0.21809449127622035</v>
      </c>
      <c r="AJ559" s="370">
        <f t="shared" si="1115"/>
        <v>2.186574026770206E-2</v>
      </c>
      <c r="AK559" s="370">
        <f t="shared" si="1115"/>
        <v>0.38804249979541172</v>
      </c>
      <c r="AL559" s="370">
        <f t="shared" si="1115"/>
        <v>-0.54824000000000006</v>
      </c>
      <c r="AM559" s="370">
        <f t="shared" si="1115"/>
        <v>-9.4869312681510207E-2</v>
      </c>
      <c r="BA559" s="368">
        <v>45232</v>
      </c>
      <c r="BB559" s="369">
        <v>69.09</v>
      </c>
      <c r="BC559" s="369">
        <v>4317.78</v>
      </c>
      <c r="BD559" s="86"/>
      <c r="BE559" s="368">
        <v>45232</v>
      </c>
      <c r="BF559" s="370">
        <f t="shared" ref="BF559:BG559" si="1116">(BB559-BF$1256)/BF$1256</f>
        <v>0.20977061810541067</v>
      </c>
      <c r="BG559" s="370">
        <f t="shared" si="1116"/>
        <v>0.15117162609277554</v>
      </c>
      <c r="BT559" s="367">
        <v>45233</v>
      </c>
      <c r="BU559" s="365">
        <f t="shared" si="1026"/>
        <v>3.2448000000000005E-2</v>
      </c>
      <c r="BV559" s="365">
        <v>3.2448000000000001</v>
      </c>
    </row>
    <row r="560" spans="2:74" ht="12" customHeight="1">
      <c r="B560" s="367">
        <v>45231</v>
      </c>
      <c r="C560" s="365">
        <v>67.06</v>
      </c>
      <c r="O560" s="368">
        <v>45231</v>
      </c>
      <c r="P560" s="369">
        <v>67.06</v>
      </c>
      <c r="Q560" s="369">
        <v>261.97000000000003</v>
      </c>
      <c r="R560" s="369">
        <v>121.3</v>
      </c>
      <c r="S560" s="369">
        <v>91.35</v>
      </c>
      <c r="T560" s="369">
        <v>39.732799999999997</v>
      </c>
      <c r="U560" s="369">
        <v>57.27</v>
      </c>
      <c r="V560" s="369">
        <v>18.989999999999998</v>
      </c>
      <c r="AF560" s="368">
        <v>45231</v>
      </c>
      <c r="AG560" s="370">
        <f t="shared" ref="AG560:AM560" si="1117">(P560-AG$1256)/AG$1256</f>
        <v>0.17422517947820002</v>
      </c>
      <c r="AH560" s="370">
        <f t="shared" si="1117"/>
        <v>0.26555555555555571</v>
      </c>
      <c r="AI560" s="370">
        <f t="shared" si="1117"/>
        <v>0.18898255244069792</v>
      </c>
      <c r="AJ560" s="370">
        <f t="shared" si="1117"/>
        <v>-6.6618984367017575E-2</v>
      </c>
      <c r="AK560" s="370">
        <f t="shared" si="1117"/>
        <v>0.35481055129708927</v>
      </c>
      <c r="AL560" s="370">
        <f t="shared" si="1117"/>
        <v>-0.54183999999999988</v>
      </c>
      <c r="AM560" s="370">
        <f t="shared" si="1117"/>
        <v>-8.0832526621490888E-2</v>
      </c>
      <c r="BA560" s="368">
        <v>45231</v>
      </c>
      <c r="BB560" s="369">
        <v>67.06</v>
      </c>
      <c r="BC560" s="369">
        <v>4237.8599999999997</v>
      </c>
      <c r="BD560" s="86"/>
      <c r="BE560" s="368">
        <v>45231</v>
      </c>
      <c r="BF560" s="370">
        <f t="shared" ref="BF560:BG560" si="1118">(BB560-BF$1256)/BF$1256</f>
        <v>0.17422517947820002</v>
      </c>
      <c r="BG560" s="370">
        <f t="shared" si="1118"/>
        <v>0.12986400125840819</v>
      </c>
      <c r="BT560" s="367">
        <v>45232</v>
      </c>
      <c r="BU560" s="365">
        <f t="shared" si="1026"/>
        <v>3.1842999999999996E-2</v>
      </c>
      <c r="BV560" s="365">
        <v>3.1842999999999999</v>
      </c>
    </row>
    <row r="561" spans="2:74" ht="12" customHeight="1">
      <c r="B561" s="367">
        <v>45230</v>
      </c>
      <c r="C561" s="365">
        <v>67.2</v>
      </c>
      <c r="O561" s="368">
        <v>45230</v>
      </c>
      <c r="P561" s="369">
        <v>67.2</v>
      </c>
      <c r="Q561" s="369">
        <v>262.17</v>
      </c>
      <c r="R561" s="369">
        <v>120.86</v>
      </c>
      <c r="S561" s="369">
        <v>92.24</v>
      </c>
      <c r="T561" s="369">
        <v>38.844000000000001</v>
      </c>
      <c r="U561" s="369">
        <v>56.04</v>
      </c>
      <c r="V561" s="369">
        <v>19.02</v>
      </c>
      <c r="AF561" s="368">
        <v>45230</v>
      </c>
      <c r="AG561" s="370">
        <f t="shared" ref="AG561:AM561" si="1119">(P561-AG$1256)/AG$1256</f>
        <v>0.17667658903869732</v>
      </c>
      <c r="AH561" s="370">
        <f t="shared" si="1119"/>
        <v>0.26652173913043486</v>
      </c>
      <c r="AI561" s="370">
        <f t="shared" si="1119"/>
        <v>0.18466967261321313</v>
      </c>
      <c r="AJ561" s="370">
        <f t="shared" si="1119"/>
        <v>-5.7525288648206899E-2</v>
      </c>
      <c r="AK561" s="370">
        <f t="shared" si="1119"/>
        <v>0.32450421451758094</v>
      </c>
      <c r="AL561" s="370">
        <f t="shared" si="1119"/>
        <v>-0.55168000000000006</v>
      </c>
      <c r="AM561" s="370">
        <f t="shared" si="1119"/>
        <v>-7.9380445304937097E-2</v>
      </c>
      <c r="BA561" s="368">
        <v>45230</v>
      </c>
      <c r="BB561" s="369">
        <v>67.2</v>
      </c>
      <c r="BC561" s="369">
        <v>4193.8</v>
      </c>
      <c r="BD561" s="86"/>
      <c r="BE561" s="368">
        <v>45230</v>
      </c>
      <c r="BF561" s="370">
        <f t="shared" ref="BF561:BG561" si="1120">(BB561-BF$1256)/BF$1256</f>
        <v>0.17667658903869732</v>
      </c>
      <c r="BG561" s="370">
        <f t="shared" si="1120"/>
        <v>0.11811707995958169</v>
      </c>
      <c r="BT561" s="367">
        <v>45231</v>
      </c>
      <c r="BU561" s="365">
        <f t="shared" si="1026"/>
        <v>3.2806000000000002E-2</v>
      </c>
      <c r="BV561" s="365">
        <v>3.2806000000000002</v>
      </c>
    </row>
    <row r="562" spans="2:74" ht="12" customHeight="1">
      <c r="B562" s="367">
        <v>45229</v>
      </c>
      <c r="C562" s="365">
        <v>66.42</v>
      </c>
      <c r="O562" s="368">
        <v>45229</v>
      </c>
      <c r="P562" s="369">
        <v>66.42</v>
      </c>
      <c r="Q562" s="369">
        <v>260.14999999999998</v>
      </c>
      <c r="R562" s="369">
        <v>119.87</v>
      </c>
      <c r="S562" s="369">
        <v>93.15</v>
      </c>
      <c r="T562" s="369">
        <v>38.186</v>
      </c>
      <c r="U562" s="369">
        <v>55.77</v>
      </c>
      <c r="V562" s="369">
        <v>19.239999999999998</v>
      </c>
      <c r="AF562" s="368">
        <v>45229</v>
      </c>
      <c r="AG562" s="370">
        <f t="shared" ref="AG562:AM562" si="1121">(P562-AG$1256)/AG$1256</f>
        <v>0.16301873577306955</v>
      </c>
      <c r="AH562" s="370">
        <f t="shared" si="1121"/>
        <v>0.25676328502415446</v>
      </c>
      <c r="AI562" s="370">
        <f t="shared" si="1121"/>
        <v>0.17496569300137238</v>
      </c>
      <c r="AJ562" s="370">
        <f t="shared" si="1121"/>
        <v>-4.8227240216613863E-2</v>
      </c>
      <c r="AK562" s="370">
        <f t="shared" si="1121"/>
        <v>0.30206770506560454</v>
      </c>
      <c r="AL562" s="370">
        <f t="shared" si="1121"/>
        <v>-0.55383999999999989</v>
      </c>
      <c r="AM562" s="370">
        <f t="shared" si="1121"/>
        <v>-6.8731848983543162E-2</v>
      </c>
      <c r="BA562" s="368">
        <v>45229</v>
      </c>
      <c r="BB562" s="369">
        <v>66.42</v>
      </c>
      <c r="BC562" s="369">
        <v>4166.82</v>
      </c>
      <c r="BD562" s="86"/>
      <c r="BE562" s="368">
        <v>45229</v>
      </c>
      <c r="BF562" s="370">
        <f t="shared" ref="BF562:BG562" si="1122">(BB562-BF$1256)/BF$1256</f>
        <v>0.16301873577306955</v>
      </c>
      <c r="BG562" s="370">
        <f t="shared" si="1122"/>
        <v>0.11092389029452612</v>
      </c>
      <c r="BT562" s="367">
        <v>45230</v>
      </c>
      <c r="BU562" s="365">
        <f t="shared" si="1026"/>
        <v>3.2738000000000003E-2</v>
      </c>
      <c r="BV562" s="365">
        <v>3.2738</v>
      </c>
    </row>
    <row r="563" spans="2:74" ht="12" customHeight="1">
      <c r="B563" s="367">
        <v>45226</v>
      </c>
      <c r="C563" s="365">
        <v>65.88</v>
      </c>
      <c r="O563" s="368">
        <v>45226</v>
      </c>
      <c r="P563" s="369">
        <v>65.88</v>
      </c>
      <c r="Q563" s="369">
        <v>255.76</v>
      </c>
      <c r="R563" s="369">
        <v>119.44</v>
      </c>
      <c r="S563" s="369">
        <v>92.02</v>
      </c>
      <c r="T563" s="369">
        <v>37.751800000000003</v>
      </c>
      <c r="U563" s="369">
        <v>54.99</v>
      </c>
      <c r="V563" s="369">
        <v>19.03</v>
      </c>
      <c r="AF563" s="368">
        <v>45226</v>
      </c>
      <c r="AG563" s="370">
        <f t="shared" ref="AG563:AM563" si="1123">(P563-AG$1256)/AG$1256</f>
        <v>0.15356329889686562</v>
      </c>
      <c r="AH563" s="370">
        <f t="shared" si="1123"/>
        <v>0.23555555555555552</v>
      </c>
      <c r="AI563" s="370">
        <f t="shared" si="1123"/>
        <v>0.1707508331699667</v>
      </c>
      <c r="AJ563" s="370">
        <f t="shared" si="1123"/>
        <v>-5.977316848881177E-2</v>
      </c>
      <c r="AK563" s="370">
        <f t="shared" si="1123"/>
        <v>0.28726233667039475</v>
      </c>
      <c r="AL563" s="370">
        <f t="shared" si="1123"/>
        <v>-0.56007999999999991</v>
      </c>
      <c r="AM563" s="370">
        <f t="shared" si="1123"/>
        <v>-7.8896418199419116E-2</v>
      </c>
      <c r="BA563" s="368">
        <v>45226</v>
      </c>
      <c r="BB563" s="369">
        <v>65.88</v>
      </c>
      <c r="BC563" s="369">
        <v>4117.37</v>
      </c>
      <c r="BD563" s="86"/>
      <c r="BE563" s="368">
        <v>45226</v>
      </c>
      <c r="BF563" s="370">
        <f t="shared" ref="BF563:BG563" si="1124">(BB563-BF$1256)/BF$1256</f>
        <v>0.15356329889686562</v>
      </c>
      <c r="BG563" s="370">
        <f t="shared" si="1124"/>
        <v>9.7739930734222547E-2</v>
      </c>
      <c r="BT563" s="367">
        <v>45229</v>
      </c>
      <c r="BU563" s="365">
        <f t="shared" si="1026"/>
        <v>3.3123E-2</v>
      </c>
      <c r="BV563" s="365">
        <v>3.3123</v>
      </c>
    </row>
    <row r="564" spans="2:74" ht="12" customHeight="1">
      <c r="B564" s="367">
        <v>45225</v>
      </c>
      <c r="C564" s="365">
        <v>66.44</v>
      </c>
      <c r="O564" s="368">
        <v>45225</v>
      </c>
      <c r="P564" s="369">
        <v>66.44</v>
      </c>
      <c r="Q564" s="369">
        <v>255.83</v>
      </c>
      <c r="R564" s="369">
        <v>118.75</v>
      </c>
      <c r="S564" s="369">
        <v>92.67</v>
      </c>
      <c r="T564" s="369">
        <v>36.129399999999997</v>
      </c>
      <c r="U564" s="369">
        <v>55.1</v>
      </c>
      <c r="V564" s="369">
        <v>19.12</v>
      </c>
      <c r="AF564" s="368">
        <v>45225</v>
      </c>
      <c r="AG564" s="370">
        <f t="shared" ref="AG564:AM564" si="1125">(P564-AG$1256)/AG$1256</f>
        <v>0.16336893713885481</v>
      </c>
      <c r="AH564" s="370">
        <f t="shared" si="1125"/>
        <v>0.23589371980676335</v>
      </c>
      <c r="AI564" s="370">
        <f t="shared" si="1125"/>
        <v>0.16398745344050192</v>
      </c>
      <c r="AJ564" s="370">
        <f t="shared" si="1125"/>
        <v>-5.3131705323388193E-2</v>
      </c>
      <c r="AK564" s="370">
        <f t="shared" si="1125"/>
        <v>0.23194167871464016</v>
      </c>
      <c r="AL564" s="370">
        <f t="shared" si="1125"/>
        <v>-0.55920000000000003</v>
      </c>
      <c r="AM564" s="370">
        <f t="shared" si="1125"/>
        <v>-7.4540174249757951E-2</v>
      </c>
      <c r="BA564" s="368">
        <v>45225</v>
      </c>
      <c r="BB564" s="369">
        <v>66.44</v>
      </c>
      <c r="BC564" s="369">
        <v>4137.2299999999996</v>
      </c>
      <c r="BD564" s="86"/>
      <c r="BE564" s="368">
        <v>45225</v>
      </c>
      <c r="BF564" s="370">
        <f t="shared" ref="BF564:BG564" si="1126">(BB564-BF$1256)/BF$1256</f>
        <v>0.16336893713885481</v>
      </c>
      <c r="BG564" s="370">
        <f t="shared" si="1126"/>
        <v>0.10303484351213206</v>
      </c>
      <c r="BT564" s="367">
        <v>45226</v>
      </c>
      <c r="BU564" s="365">
        <f t="shared" si="1026"/>
        <v>3.3394E-2</v>
      </c>
      <c r="BV564" s="365">
        <v>3.3393999999999999</v>
      </c>
    </row>
    <row r="565" spans="2:74" ht="12" customHeight="1">
      <c r="B565" s="367">
        <v>45224</v>
      </c>
      <c r="C565" s="365">
        <v>67.28</v>
      </c>
      <c r="O565" s="368">
        <v>45224</v>
      </c>
      <c r="P565" s="369">
        <v>67.28</v>
      </c>
      <c r="Q565" s="369">
        <v>258.02999999999997</v>
      </c>
      <c r="R565" s="369">
        <v>120.31</v>
      </c>
      <c r="S565" s="369">
        <v>94</v>
      </c>
      <c r="T565" s="369">
        <v>36.837400000000002</v>
      </c>
      <c r="U565" s="369">
        <v>56.08</v>
      </c>
      <c r="V565" s="369">
        <v>19.100000000000001</v>
      </c>
      <c r="AF565" s="368">
        <v>45224</v>
      </c>
      <c r="AG565" s="370">
        <f t="shared" ref="AG565:AM565" si="1127">(P565-AG$1256)/AG$1256</f>
        <v>0.1780773945018386</v>
      </c>
      <c r="AH565" s="370">
        <f t="shared" si="1127"/>
        <v>0.24652173913043465</v>
      </c>
      <c r="AI565" s="370">
        <f t="shared" si="1127"/>
        <v>0.17927857282885715</v>
      </c>
      <c r="AJ565" s="370">
        <f t="shared" si="1127"/>
        <v>-3.954224992336778E-2</v>
      </c>
      <c r="AK565" s="370">
        <f t="shared" si="1127"/>
        <v>0.25608309010065744</v>
      </c>
      <c r="AL565" s="370">
        <f t="shared" si="1127"/>
        <v>-0.55135999999999996</v>
      </c>
      <c r="AM565" s="370">
        <f t="shared" si="1127"/>
        <v>-7.5508228460793747E-2</v>
      </c>
      <c r="BA565" s="368">
        <v>45224</v>
      </c>
      <c r="BB565" s="369">
        <v>67.28</v>
      </c>
      <c r="BC565" s="369">
        <v>4186.7700000000004</v>
      </c>
      <c r="BD565" s="86"/>
      <c r="BE565" s="368">
        <v>45224</v>
      </c>
      <c r="BF565" s="370">
        <f t="shared" ref="BF565:BG565" si="1128">(BB565-BF$1256)/BF$1256</f>
        <v>0.1780773945018386</v>
      </c>
      <c r="BG565" s="370">
        <f t="shared" si="1128"/>
        <v>0.11624279814544759</v>
      </c>
      <c r="BT565" s="367">
        <v>45225</v>
      </c>
      <c r="BU565" s="365">
        <f t="shared" si="1026"/>
        <v>3.3113000000000004E-2</v>
      </c>
      <c r="BV565" s="365">
        <v>3.3113000000000001</v>
      </c>
    </row>
    <row r="566" spans="2:74" ht="12" customHeight="1">
      <c r="B566" s="367">
        <v>45223</v>
      </c>
      <c r="C566" s="365">
        <v>67.010000000000005</v>
      </c>
      <c r="O566" s="368">
        <v>45223</v>
      </c>
      <c r="P566" s="369">
        <v>67.010000000000005</v>
      </c>
      <c r="Q566" s="369">
        <v>257.27</v>
      </c>
      <c r="R566" s="369">
        <v>119.91</v>
      </c>
      <c r="S566" s="369">
        <v>94.62</v>
      </c>
      <c r="T566" s="369">
        <v>37.101799999999997</v>
      </c>
      <c r="U566" s="369">
        <v>56.92</v>
      </c>
      <c r="V566" s="369">
        <v>19.28</v>
      </c>
      <c r="AF566" s="368">
        <v>45223</v>
      </c>
      <c r="AG566" s="370">
        <f t="shared" ref="AG566:AM566" si="1129">(P566-AG$1256)/AG$1256</f>
        <v>0.17334967606373675</v>
      </c>
      <c r="AH566" s="370">
        <f t="shared" si="1129"/>
        <v>0.24285024154589363</v>
      </c>
      <c r="AI566" s="370">
        <f t="shared" si="1129"/>
        <v>0.17535777298568908</v>
      </c>
      <c r="AJ566" s="370">
        <f t="shared" si="1129"/>
        <v>-3.3207315827117605E-2</v>
      </c>
      <c r="AK566" s="370">
        <f t="shared" si="1129"/>
        <v>0.26509861152786479</v>
      </c>
      <c r="AL566" s="370">
        <f t="shared" si="1129"/>
        <v>-0.54464000000000001</v>
      </c>
      <c r="AM566" s="370">
        <f t="shared" si="1129"/>
        <v>-6.6795740561471389E-2</v>
      </c>
      <c r="BA566" s="368">
        <v>45223</v>
      </c>
      <c r="BB566" s="369">
        <v>67.010000000000005</v>
      </c>
      <c r="BC566" s="369">
        <v>4247.68</v>
      </c>
      <c r="BD566" s="86"/>
      <c r="BE566" s="368">
        <v>45223</v>
      </c>
      <c r="BF566" s="370">
        <f t="shared" ref="BF566:BG566" si="1130">(BB566-BF$1256)/BF$1256</f>
        <v>0.17334967606373675</v>
      </c>
      <c r="BG566" s="370">
        <f t="shared" si="1130"/>
        <v>0.13248213033590445</v>
      </c>
      <c r="BT566" s="367">
        <v>45224</v>
      </c>
      <c r="BU566" s="365">
        <f t="shared" si="1026"/>
        <v>3.2698999999999999E-2</v>
      </c>
      <c r="BV566" s="365">
        <v>3.2698999999999998</v>
      </c>
    </row>
    <row r="567" spans="2:74" ht="12" customHeight="1">
      <c r="B567" s="367">
        <v>45222</v>
      </c>
      <c r="C567" s="365">
        <v>65.66</v>
      </c>
      <c r="O567" s="368">
        <v>45222</v>
      </c>
      <c r="P567" s="369">
        <v>65.66</v>
      </c>
      <c r="Q567" s="369">
        <v>254.75</v>
      </c>
      <c r="R567" s="369">
        <v>118.76</v>
      </c>
      <c r="S567" s="369">
        <v>94.2</v>
      </c>
      <c r="T567" s="369">
        <v>36.3932</v>
      </c>
      <c r="U567" s="369">
        <v>55.59</v>
      </c>
      <c r="V567" s="369">
        <v>18.96</v>
      </c>
      <c r="AF567" s="368">
        <v>45222</v>
      </c>
      <c r="AG567" s="370">
        <f t="shared" ref="AG567:AM567" si="1131">(P567-AG$1256)/AG$1256</f>
        <v>0.14971108387322707</v>
      </c>
      <c r="AH567" s="370">
        <f t="shared" si="1131"/>
        <v>0.23067632850241546</v>
      </c>
      <c r="AI567" s="370">
        <f t="shared" si="1131"/>
        <v>0.16408547343658117</v>
      </c>
      <c r="AJ567" s="370">
        <f t="shared" si="1131"/>
        <v>-3.7498722795545128E-2</v>
      </c>
      <c r="AK567" s="370">
        <f t="shared" si="1131"/>
        <v>0.24093674131863932</v>
      </c>
      <c r="AL567" s="370">
        <f t="shared" si="1131"/>
        <v>-0.55528</v>
      </c>
      <c r="AM567" s="370">
        <f t="shared" si="1131"/>
        <v>-8.2284607938044499E-2</v>
      </c>
      <c r="BA567" s="368">
        <v>45222</v>
      </c>
      <c r="BB567" s="369">
        <v>65.66</v>
      </c>
      <c r="BC567" s="369">
        <v>4217.04</v>
      </c>
      <c r="BD567" s="86"/>
      <c r="BE567" s="368">
        <v>45222</v>
      </c>
      <c r="BF567" s="370">
        <f t="shared" ref="BF567:BG567" si="1132">(BB567-BF$1256)/BF$1256</f>
        <v>0.14971108387322707</v>
      </c>
      <c r="BG567" s="370">
        <f t="shared" si="1132"/>
        <v>0.12431314103504081</v>
      </c>
      <c r="BT567" s="367">
        <v>45223</v>
      </c>
      <c r="BU567" s="365">
        <f t="shared" si="1026"/>
        <v>3.2830999999999999E-2</v>
      </c>
      <c r="BV567" s="365">
        <v>3.2831000000000001</v>
      </c>
    </row>
    <row r="568" spans="2:74" ht="12" customHeight="1">
      <c r="B568" s="367">
        <v>45219</v>
      </c>
      <c r="C568" s="365">
        <v>65.48</v>
      </c>
      <c r="O568" s="368">
        <v>45219</v>
      </c>
      <c r="P568" s="369">
        <v>65.48</v>
      </c>
      <c r="Q568" s="369">
        <v>258.11</v>
      </c>
      <c r="R568" s="369">
        <v>119.95</v>
      </c>
      <c r="S568" s="369">
        <v>94.19</v>
      </c>
      <c r="T568" s="369">
        <v>36.625</v>
      </c>
      <c r="U568" s="369">
        <v>54.91</v>
      </c>
      <c r="V568" s="369">
        <v>19.149999999999999</v>
      </c>
      <c r="AF568" s="368">
        <v>45219</v>
      </c>
      <c r="AG568" s="370">
        <f t="shared" ref="AG568:AM568" si="1133">(P568-AG$1256)/AG$1256</f>
        <v>0.14655927158115925</v>
      </c>
      <c r="AH568" s="370">
        <f t="shared" si="1133"/>
        <v>0.24690821256038653</v>
      </c>
      <c r="AI568" s="370">
        <f t="shared" si="1133"/>
        <v>0.17574985297000595</v>
      </c>
      <c r="AJ568" s="370">
        <f t="shared" si="1133"/>
        <v>-3.7600899151936311E-2</v>
      </c>
      <c r="AK568" s="370">
        <f t="shared" si="1133"/>
        <v>0.24884066668485225</v>
      </c>
      <c r="AL568" s="370">
        <f t="shared" si="1133"/>
        <v>-0.56072</v>
      </c>
      <c r="AM568" s="370">
        <f t="shared" si="1133"/>
        <v>-7.3088092933204341E-2</v>
      </c>
      <c r="BA568" s="368">
        <v>45219</v>
      </c>
      <c r="BB568" s="369">
        <v>65.48</v>
      </c>
      <c r="BC568" s="369">
        <v>4224.16</v>
      </c>
      <c r="BD568" s="86"/>
      <c r="BE568" s="368">
        <v>45219</v>
      </c>
      <c r="BF568" s="370">
        <f t="shared" ref="BF568:BG568" si="1134">(BB568-BF$1256)/BF$1256</f>
        <v>0.14655927158115925</v>
      </c>
      <c r="BG568" s="370">
        <f t="shared" si="1134"/>
        <v>0.1262114179221866</v>
      </c>
      <c r="BT568" s="367">
        <v>45222</v>
      </c>
      <c r="BU568" s="365">
        <f t="shared" si="1026"/>
        <v>3.3506000000000001E-2</v>
      </c>
      <c r="BV568" s="365">
        <v>3.3506</v>
      </c>
    </row>
    <row r="569" spans="2:74" ht="12" customHeight="1">
      <c r="B569" s="367">
        <v>45218</v>
      </c>
      <c r="C569" s="365">
        <v>65.98</v>
      </c>
      <c r="O569" s="368">
        <v>45218</v>
      </c>
      <c r="P569" s="369">
        <v>65.98</v>
      </c>
      <c r="Q569" s="369">
        <v>258.38</v>
      </c>
      <c r="R569" s="369">
        <v>120.56</v>
      </c>
      <c r="S569" s="369">
        <v>94.42</v>
      </c>
      <c r="T569" s="369">
        <v>36.952599999999997</v>
      </c>
      <c r="U569" s="369">
        <v>55.69</v>
      </c>
      <c r="V569" s="369">
        <v>19.260000000000002</v>
      </c>
      <c r="AF569" s="368">
        <v>45218</v>
      </c>
      <c r="AG569" s="370">
        <f t="shared" ref="AG569:AM569" si="1135">(P569-AG$1256)/AG$1256</f>
        <v>0.15531430572579241</v>
      </c>
      <c r="AH569" s="370">
        <f t="shared" si="1135"/>
        <v>0.24821256038647341</v>
      </c>
      <c r="AI569" s="370">
        <f t="shared" si="1135"/>
        <v>0.18172907273083716</v>
      </c>
      <c r="AJ569" s="370">
        <f t="shared" si="1135"/>
        <v>-3.5250842954940256E-2</v>
      </c>
      <c r="AK569" s="370">
        <f t="shared" si="1135"/>
        <v>0.26001118415668717</v>
      </c>
      <c r="AL569" s="370">
        <f t="shared" si="1135"/>
        <v>-0.55447999999999997</v>
      </c>
      <c r="AM569" s="370">
        <f t="shared" si="1135"/>
        <v>-6.7763794772507185E-2</v>
      </c>
      <c r="BA569" s="368">
        <v>45218</v>
      </c>
      <c r="BB569" s="369">
        <v>65.98</v>
      </c>
      <c r="BC569" s="369">
        <v>4278</v>
      </c>
      <c r="BD569" s="86"/>
      <c r="BE569" s="368">
        <v>45218</v>
      </c>
      <c r="BF569" s="370">
        <f t="shared" ref="BF569:BG569" si="1136">(BB569-BF$1256)/BF$1256</f>
        <v>0.15531430572579241</v>
      </c>
      <c r="BG569" s="370">
        <f t="shared" si="1136"/>
        <v>0.14056580382161529</v>
      </c>
      <c r="BT569" s="367">
        <v>45219</v>
      </c>
      <c r="BU569" s="365">
        <f t="shared" si="1026"/>
        <v>3.3597999999999996E-2</v>
      </c>
      <c r="BV569" s="365">
        <v>3.3597999999999999</v>
      </c>
    </row>
    <row r="570" spans="2:74" ht="12" customHeight="1">
      <c r="B570" s="367">
        <v>45217</v>
      </c>
      <c r="C570" s="365">
        <v>64.31</v>
      </c>
      <c r="O570" s="368">
        <v>45217</v>
      </c>
      <c r="P570" s="369">
        <v>64.31</v>
      </c>
      <c r="Q570" s="369">
        <v>256.02999999999997</v>
      </c>
      <c r="R570" s="369">
        <v>120.99</v>
      </c>
      <c r="S570" s="369">
        <v>93.75</v>
      </c>
      <c r="T570" s="369">
        <v>36.814599999999999</v>
      </c>
      <c r="U570" s="369">
        <v>55.3</v>
      </c>
      <c r="V570" s="369">
        <v>19.11</v>
      </c>
      <c r="AF570" s="368">
        <v>45217</v>
      </c>
      <c r="AG570" s="370">
        <f t="shared" ref="AG570:AM570" si="1137">(P570-AG$1256)/AG$1256</f>
        <v>0.12607249168271761</v>
      </c>
      <c r="AH570" s="370">
        <f t="shared" si="1137"/>
        <v>0.23685990338164237</v>
      </c>
      <c r="AI570" s="370">
        <f t="shared" si="1137"/>
        <v>0.1859439325622427</v>
      </c>
      <c r="AJ570" s="370">
        <f t="shared" si="1137"/>
        <v>-4.2096658833146054E-2</v>
      </c>
      <c r="AK570" s="370">
        <f t="shared" si="1137"/>
        <v>0.25530565481873474</v>
      </c>
      <c r="AL570" s="370">
        <f t="shared" si="1137"/>
        <v>-0.55759999999999998</v>
      </c>
      <c r="AM570" s="370">
        <f t="shared" si="1137"/>
        <v>-7.5024201355275932E-2</v>
      </c>
      <c r="BA570" s="368">
        <v>45217</v>
      </c>
      <c r="BB570" s="369">
        <v>64.31</v>
      </c>
      <c r="BC570" s="369">
        <v>4314.6000000000004</v>
      </c>
      <c r="BD570" s="86"/>
      <c r="BE570" s="368">
        <v>45217</v>
      </c>
      <c r="BF570" s="370">
        <f t="shared" ref="BF570:BG570" si="1138">(BB570-BF$1256)/BF$1256</f>
        <v>0.12607249168271761</v>
      </c>
      <c r="BG570" s="370">
        <f t="shared" si="1138"/>
        <v>0.15032380017969654</v>
      </c>
      <c r="BT570" s="367">
        <v>45218</v>
      </c>
      <c r="BU570" s="365">
        <f t="shared" si="1026"/>
        <v>3.3342999999999998E-2</v>
      </c>
      <c r="BV570" s="365">
        <v>3.3342999999999998</v>
      </c>
    </row>
    <row r="571" spans="2:74" ht="12" customHeight="1">
      <c r="B571" s="367">
        <v>45216</v>
      </c>
      <c r="C571" s="365">
        <v>64.239999999999995</v>
      </c>
      <c r="O571" s="368">
        <v>45216</v>
      </c>
      <c r="P571" s="369">
        <v>64.239999999999995</v>
      </c>
      <c r="Q571" s="369">
        <v>251.14</v>
      </c>
      <c r="R571" s="369">
        <v>119.44</v>
      </c>
      <c r="S571" s="369">
        <v>94.18</v>
      </c>
      <c r="T571" s="369">
        <v>36.590200000000003</v>
      </c>
      <c r="U571" s="369">
        <v>56.11</v>
      </c>
      <c r="V571" s="369">
        <v>18.82</v>
      </c>
      <c r="AF571" s="368">
        <v>45216</v>
      </c>
      <c r="AG571" s="370">
        <f t="shared" ref="AG571:AM571" si="1139">(P571-AG$1256)/AG$1256</f>
        <v>0.12484678690246884</v>
      </c>
      <c r="AH571" s="370">
        <f t="shared" si="1139"/>
        <v>0.21323671497584534</v>
      </c>
      <c r="AI571" s="370">
        <f t="shared" si="1139"/>
        <v>0.1707508331699667</v>
      </c>
      <c r="AJ571" s="370">
        <f t="shared" si="1139"/>
        <v>-3.7703075508327348E-2</v>
      </c>
      <c r="AK571" s="370">
        <f t="shared" si="1139"/>
        <v>0.24765405493875997</v>
      </c>
      <c r="AL571" s="370">
        <f t="shared" si="1139"/>
        <v>-0.55112000000000005</v>
      </c>
      <c r="AM571" s="370">
        <f t="shared" si="1139"/>
        <v>-8.9060987415295251E-2</v>
      </c>
      <c r="BA571" s="368">
        <v>45216</v>
      </c>
      <c r="BB571" s="369">
        <v>64.239999999999995</v>
      </c>
      <c r="BC571" s="369">
        <v>4373.2</v>
      </c>
      <c r="BD571" s="86"/>
      <c r="BE571" s="368">
        <v>45216</v>
      </c>
      <c r="BF571" s="370">
        <f t="shared" ref="BF571:BG571" si="1140">(BB571-BF$1256)/BF$1256</f>
        <v>0.12484678690246884</v>
      </c>
      <c r="BG571" s="370">
        <f t="shared" si="1140"/>
        <v>0.1659472588295203</v>
      </c>
      <c r="BT571" s="367">
        <v>45217</v>
      </c>
      <c r="BU571" s="365">
        <f t="shared" si="1026"/>
        <v>3.4209000000000003E-2</v>
      </c>
      <c r="BV571" s="365">
        <v>3.4209000000000001</v>
      </c>
    </row>
    <row r="572" spans="2:74" ht="12" customHeight="1">
      <c r="B572" s="367">
        <v>45215</v>
      </c>
      <c r="C572" s="365">
        <v>63.38</v>
      </c>
      <c r="O572" s="368">
        <v>45215</v>
      </c>
      <c r="P572" s="369">
        <v>63.38</v>
      </c>
      <c r="Q572" s="369">
        <v>249.94</v>
      </c>
      <c r="R572" s="369">
        <v>118.45</v>
      </c>
      <c r="S572" s="369">
        <v>93.65</v>
      </c>
      <c r="T572" s="369">
        <v>36.209000000000003</v>
      </c>
      <c r="U572" s="369">
        <v>53.83</v>
      </c>
      <c r="V572" s="369">
        <v>18.809999999999999</v>
      </c>
      <c r="AF572" s="368">
        <v>45215</v>
      </c>
      <c r="AG572" s="370">
        <f t="shared" ref="AG572:AM572" si="1141">(P572-AG$1256)/AG$1256</f>
        <v>0.10978812817369993</v>
      </c>
      <c r="AH572" s="370">
        <f t="shared" si="1141"/>
        <v>0.20743961352657003</v>
      </c>
      <c r="AI572" s="370">
        <f t="shared" si="1141"/>
        <v>0.16104685355812592</v>
      </c>
      <c r="AJ572" s="370">
        <f t="shared" si="1141"/>
        <v>-4.3118422397057307E-2</v>
      </c>
      <c r="AK572" s="370">
        <f t="shared" si="1141"/>
        <v>0.23465588259363326</v>
      </c>
      <c r="AL572" s="370">
        <f t="shared" si="1141"/>
        <v>-0.56935999999999998</v>
      </c>
      <c r="AM572" s="370">
        <f t="shared" si="1141"/>
        <v>-8.9545014520813232E-2</v>
      </c>
      <c r="BA572" s="368">
        <v>45215</v>
      </c>
      <c r="BB572" s="369">
        <v>63.38</v>
      </c>
      <c r="BC572" s="369">
        <v>4373.63</v>
      </c>
      <c r="BD572" s="86"/>
      <c r="BE572" s="368">
        <v>45215</v>
      </c>
      <c r="BF572" s="370">
        <f t="shared" ref="BF572:BG572" si="1142">(BB572-BF$1256)/BF$1256</f>
        <v>0.10978812817369993</v>
      </c>
      <c r="BG572" s="370">
        <f t="shared" si="1142"/>
        <v>0.16606190195613171</v>
      </c>
      <c r="BT572" s="367">
        <v>45216</v>
      </c>
      <c r="BU572" s="365">
        <f t="shared" si="1026"/>
        <v>3.4247E-2</v>
      </c>
      <c r="BV572" s="365">
        <v>3.4247000000000001</v>
      </c>
    </row>
    <row r="573" spans="2:74" ht="12" customHeight="1">
      <c r="B573" s="367">
        <v>45212</v>
      </c>
      <c r="C573" s="365">
        <v>62.67</v>
      </c>
      <c r="O573" s="368">
        <v>45212</v>
      </c>
      <c r="P573" s="369">
        <v>62.67</v>
      </c>
      <c r="Q573" s="369">
        <v>248.31</v>
      </c>
      <c r="R573" s="369">
        <v>116.88</v>
      </c>
      <c r="S573" s="369">
        <v>91.48</v>
      </c>
      <c r="T573" s="369">
        <v>35.629600000000003</v>
      </c>
      <c r="U573" s="369">
        <v>53.52</v>
      </c>
      <c r="V573" s="369">
        <v>18.59</v>
      </c>
      <c r="AF573" s="368">
        <v>45212</v>
      </c>
      <c r="AG573" s="370">
        <f t="shared" ref="AG573:AM573" si="1143">(P573-AG$1256)/AG$1256</f>
        <v>9.7355979688320826E-2</v>
      </c>
      <c r="AH573" s="370">
        <f t="shared" si="1143"/>
        <v>0.19956521739130437</v>
      </c>
      <c r="AI573" s="370">
        <f t="shared" si="1143"/>
        <v>0.14565771417369144</v>
      </c>
      <c r="AJ573" s="370">
        <f t="shared" si="1143"/>
        <v>-6.5290691733932774E-2</v>
      </c>
      <c r="AK573" s="370">
        <f t="shared" si="1143"/>
        <v>0.21489947898196901</v>
      </c>
      <c r="AL573" s="370">
        <f t="shared" si="1143"/>
        <v>-0.5718399999999999</v>
      </c>
      <c r="AM573" s="370">
        <f t="shared" si="1143"/>
        <v>-0.10019361084220718</v>
      </c>
      <c r="BA573" s="368">
        <v>45212</v>
      </c>
      <c r="BB573" s="369">
        <v>62.67</v>
      </c>
      <c r="BC573" s="369">
        <v>4327.78</v>
      </c>
      <c r="BD573" s="86"/>
      <c r="BE573" s="368">
        <v>45212</v>
      </c>
      <c r="BF573" s="370">
        <f t="shared" ref="BF573:BG573" si="1144">(BB573-BF$1256)/BF$1256</f>
        <v>9.7355979688320826E-2</v>
      </c>
      <c r="BG573" s="370">
        <f t="shared" si="1144"/>
        <v>0.15383774531629499</v>
      </c>
      <c r="BT573" s="367">
        <v>45215</v>
      </c>
      <c r="BU573" s="365">
        <f t="shared" si="1026"/>
        <v>3.4710999999999999E-2</v>
      </c>
      <c r="BV573" s="365">
        <v>3.4710999999999999</v>
      </c>
    </row>
    <row r="574" spans="2:74" ht="12" customHeight="1">
      <c r="B574" s="367">
        <v>45211</v>
      </c>
      <c r="C574" s="365">
        <v>62.89</v>
      </c>
      <c r="O574" s="368">
        <v>45211</v>
      </c>
      <c r="P574" s="369">
        <v>62.89</v>
      </c>
      <c r="Q574" s="369">
        <v>246.19</v>
      </c>
      <c r="R574" s="369">
        <v>116.25</v>
      </c>
      <c r="S574" s="369">
        <v>91.42</v>
      </c>
      <c r="T574" s="369">
        <v>35.873600000000003</v>
      </c>
      <c r="U574" s="369">
        <v>54.58</v>
      </c>
      <c r="V574" s="369">
        <v>18.329999999999998</v>
      </c>
      <c r="AF574" s="368">
        <v>45211</v>
      </c>
      <c r="AG574" s="370">
        <f t="shared" ref="AG574:AM574" si="1145">(P574-AG$1256)/AG$1256</f>
        <v>0.1012081947119594</v>
      </c>
      <c r="AH574" s="370">
        <f t="shared" si="1145"/>
        <v>0.18932367149758453</v>
      </c>
      <c r="AI574" s="370">
        <f t="shared" si="1145"/>
        <v>0.13948245442070187</v>
      </c>
      <c r="AJ574" s="370">
        <f t="shared" si="1145"/>
        <v>-6.5903749872279579E-2</v>
      </c>
      <c r="AK574" s="370">
        <f t="shared" si="1145"/>
        <v>0.22321940042008789</v>
      </c>
      <c r="AL574" s="370">
        <f t="shared" si="1145"/>
        <v>-0.56335999999999997</v>
      </c>
      <c r="AM574" s="370">
        <f t="shared" si="1145"/>
        <v>-0.11277831558567289</v>
      </c>
      <c r="BA574" s="368">
        <v>45211</v>
      </c>
      <c r="BB574" s="369">
        <v>62.89</v>
      </c>
      <c r="BC574" s="369">
        <v>4349.6099999999997</v>
      </c>
      <c r="BD574" s="86"/>
      <c r="BE574" s="368">
        <v>45211</v>
      </c>
      <c r="BF574" s="370">
        <f t="shared" ref="BF574:BG574" si="1146">(BB574-BF$1256)/BF$1256</f>
        <v>0.1012081947119594</v>
      </c>
      <c r="BG574" s="370">
        <f t="shared" si="1146"/>
        <v>0.15965788358123789</v>
      </c>
      <c r="BT574" s="367">
        <v>45212</v>
      </c>
      <c r="BU574" s="365">
        <f t="shared" si="1026"/>
        <v>3.5104999999999997E-2</v>
      </c>
      <c r="BV574" s="365">
        <v>3.5105</v>
      </c>
    </row>
    <row r="575" spans="2:74" ht="12" customHeight="1">
      <c r="B575" s="367">
        <v>45210</v>
      </c>
      <c r="C575" s="365">
        <v>64.510000000000005</v>
      </c>
      <c r="O575" s="368">
        <v>45210</v>
      </c>
      <c r="P575" s="369">
        <v>64.510000000000005</v>
      </c>
      <c r="Q575" s="369">
        <v>250.92</v>
      </c>
      <c r="R575" s="369">
        <v>118.38</v>
      </c>
      <c r="S575" s="369">
        <v>91.95</v>
      </c>
      <c r="T575" s="369">
        <v>36.4696</v>
      </c>
      <c r="U575" s="369">
        <v>57.67</v>
      </c>
      <c r="V575" s="369">
        <v>19.11</v>
      </c>
      <c r="AF575" s="368">
        <v>45210</v>
      </c>
      <c r="AG575" s="370">
        <f t="shared" ref="AG575:AM575" si="1147">(P575-AG$1256)/AG$1256</f>
        <v>0.12957450534057094</v>
      </c>
      <c r="AH575" s="370">
        <f t="shared" si="1147"/>
        <v>0.21217391304347821</v>
      </c>
      <c r="AI575" s="370">
        <f t="shared" si="1147"/>
        <v>0.16036071358557147</v>
      </c>
      <c r="AJ575" s="370">
        <f t="shared" si="1147"/>
        <v>-6.048840298354962E-2</v>
      </c>
      <c r="AK575" s="370">
        <f t="shared" si="1147"/>
        <v>0.24354183147385355</v>
      </c>
      <c r="AL575" s="370">
        <f t="shared" si="1147"/>
        <v>-0.53864000000000001</v>
      </c>
      <c r="AM575" s="370">
        <f t="shared" si="1147"/>
        <v>-7.5024201355275932E-2</v>
      </c>
      <c r="BA575" s="368">
        <v>45210</v>
      </c>
      <c r="BB575" s="369">
        <v>64.510000000000005</v>
      </c>
      <c r="BC575" s="369">
        <v>4376.95</v>
      </c>
      <c r="BD575" s="86"/>
      <c r="BE575" s="368">
        <v>45210</v>
      </c>
      <c r="BF575" s="370">
        <f t="shared" ref="BF575:BG575" si="1148">(BB575-BF$1256)/BF$1256</f>
        <v>0.12957450534057094</v>
      </c>
      <c r="BG575" s="370">
        <f t="shared" si="1148"/>
        <v>0.16694705353834008</v>
      </c>
      <c r="BT575" s="367">
        <v>45211</v>
      </c>
      <c r="BU575" s="365">
        <f t="shared" si="1026"/>
        <v>3.4981999999999999E-2</v>
      </c>
      <c r="BV575" s="365">
        <v>3.4982000000000002</v>
      </c>
    </row>
    <row r="576" spans="2:74" ht="12" customHeight="1">
      <c r="B576" s="367">
        <v>45209</v>
      </c>
      <c r="C576" s="365">
        <v>63.85</v>
      </c>
      <c r="O576" s="368">
        <v>45209</v>
      </c>
      <c r="P576" s="369">
        <v>63.85</v>
      </c>
      <c r="Q576" s="369">
        <v>251.52</v>
      </c>
      <c r="R576" s="369">
        <v>120.37</v>
      </c>
      <c r="S576" s="369">
        <v>93.18</v>
      </c>
      <c r="T576" s="369">
        <v>36.642400000000002</v>
      </c>
      <c r="U576" s="369">
        <v>56.9</v>
      </c>
      <c r="V576" s="369">
        <v>19.47</v>
      </c>
      <c r="AF576" s="368">
        <v>45209</v>
      </c>
      <c r="AG576" s="370">
        <f t="shared" ref="AG576:AM576" si="1149">(P576-AG$1256)/AG$1256</f>
        <v>0.11801786026965509</v>
      </c>
      <c r="AH576" s="370">
        <f t="shared" si="1149"/>
        <v>0.21507246376811598</v>
      </c>
      <c r="AI576" s="370">
        <f t="shared" si="1149"/>
        <v>0.17986669280533238</v>
      </c>
      <c r="AJ576" s="370">
        <f t="shared" si="1149"/>
        <v>-4.7920711147440453E-2</v>
      </c>
      <c r="AK576" s="370">
        <f t="shared" si="1149"/>
        <v>0.24943397255789848</v>
      </c>
      <c r="AL576" s="370">
        <f t="shared" si="1149"/>
        <v>-0.54479999999999995</v>
      </c>
      <c r="AM576" s="370">
        <f t="shared" si="1149"/>
        <v>-5.7599225556631231E-2</v>
      </c>
      <c r="BA576" s="368">
        <v>45209</v>
      </c>
      <c r="BB576" s="369">
        <v>63.85</v>
      </c>
      <c r="BC576" s="369">
        <v>4358.24</v>
      </c>
      <c r="BD576" s="86"/>
      <c r="BE576" s="368">
        <v>45209</v>
      </c>
      <c r="BF576" s="370">
        <f t="shared" ref="BF576:BG576" si="1150">(BB576-BF$1256)/BF$1256</f>
        <v>0.11801786026965509</v>
      </c>
      <c r="BG576" s="370">
        <f t="shared" si="1150"/>
        <v>0.1619587444711352</v>
      </c>
      <c r="BT576" s="367">
        <v>45210</v>
      </c>
      <c r="BU576" s="365">
        <f t="shared" si="1026"/>
        <v>3.4103000000000001E-2</v>
      </c>
      <c r="BV576" s="365">
        <v>3.4102999999999999</v>
      </c>
    </row>
    <row r="577" spans="2:74" ht="12" customHeight="1">
      <c r="B577" s="367">
        <v>45208</v>
      </c>
      <c r="C577" s="365">
        <v>62.8</v>
      </c>
      <c r="O577" s="368">
        <v>45208</v>
      </c>
      <c r="P577" s="369">
        <v>62.8</v>
      </c>
      <c r="Q577" s="369">
        <v>249.92</v>
      </c>
      <c r="R577" s="369">
        <v>118.91</v>
      </c>
      <c r="S577" s="369">
        <v>92.68</v>
      </c>
      <c r="T577" s="369">
        <v>36.660200000000003</v>
      </c>
      <c r="U577" s="369">
        <v>55.87</v>
      </c>
      <c r="V577" s="369">
        <v>19.25</v>
      </c>
      <c r="AF577" s="368">
        <v>45208</v>
      </c>
      <c r="AG577" s="370">
        <f t="shared" ref="AG577:AM577" si="1151">(P577-AG$1256)/AG$1256</f>
        <v>9.9632288565925362E-2</v>
      </c>
      <c r="AH577" s="370">
        <f t="shared" si="1151"/>
        <v>0.20734299516908206</v>
      </c>
      <c r="AI577" s="370">
        <f t="shared" si="1151"/>
        <v>0.16555577337776908</v>
      </c>
      <c r="AJ577" s="370">
        <f t="shared" si="1151"/>
        <v>-5.302952896699701E-2</v>
      </c>
      <c r="AK577" s="370">
        <f t="shared" si="1151"/>
        <v>0.25004091764641706</v>
      </c>
      <c r="AL577" s="370">
        <f t="shared" si="1151"/>
        <v>-0.55303999999999998</v>
      </c>
      <c r="AM577" s="370">
        <f t="shared" si="1151"/>
        <v>-6.8247821878025181E-2</v>
      </c>
      <c r="BA577" s="368">
        <v>45208</v>
      </c>
      <c r="BB577" s="369">
        <v>62.8</v>
      </c>
      <c r="BC577" s="369">
        <v>4335.66</v>
      </c>
      <c r="BD577" s="86"/>
      <c r="BE577" s="368">
        <v>45208</v>
      </c>
      <c r="BF577" s="370">
        <f t="shared" ref="BF577:BG577" si="1152">(BB577-BF$1256)/BF$1256</f>
        <v>9.9632288565925362E-2</v>
      </c>
      <c r="BG577" s="370">
        <f t="shared" si="1152"/>
        <v>0.15593864726442833</v>
      </c>
      <c r="BT577" s="367">
        <v>45209</v>
      </c>
      <c r="BU577" s="365">
        <f t="shared" si="1026"/>
        <v>3.4456000000000001E-2</v>
      </c>
      <c r="BV577" s="365">
        <v>3.4456000000000002</v>
      </c>
    </row>
    <row r="578" spans="2:74" ht="12" customHeight="1">
      <c r="B578" s="367">
        <v>45205</v>
      </c>
      <c r="C578" s="365">
        <v>62.98</v>
      </c>
      <c r="O578" s="368">
        <v>45205</v>
      </c>
      <c r="P578" s="369">
        <v>62.98</v>
      </c>
      <c r="Q578" s="369">
        <v>248.22</v>
      </c>
      <c r="R578" s="369">
        <v>119.46</v>
      </c>
      <c r="S578" s="369">
        <v>92.85</v>
      </c>
      <c r="T578" s="369">
        <v>36.445399999999999</v>
      </c>
      <c r="U578" s="369">
        <v>56.23</v>
      </c>
      <c r="V578" s="369">
        <v>19.010000000000002</v>
      </c>
      <c r="AF578" s="368">
        <v>45205</v>
      </c>
      <c r="AG578" s="370">
        <f t="shared" ref="AG578:AM578" si="1153">(P578-AG$1256)/AG$1256</f>
        <v>0.1027841008579933</v>
      </c>
      <c r="AH578" s="370">
        <f t="shared" si="1153"/>
        <v>0.1991304347826087</v>
      </c>
      <c r="AI578" s="370">
        <f t="shared" si="1153"/>
        <v>0.17094687316212506</v>
      </c>
      <c r="AJ578" s="370">
        <f t="shared" si="1153"/>
        <v>-5.1292530908347914E-2</v>
      </c>
      <c r="AK578" s="370">
        <f t="shared" si="1153"/>
        <v>0.24271665893777783</v>
      </c>
      <c r="AL578" s="370">
        <f t="shared" si="1153"/>
        <v>-0.55016000000000009</v>
      </c>
      <c r="AM578" s="370">
        <f t="shared" si="1153"/>
        <v>-7.9864472410454912E-2</v>
      </c>
      <c r="BA578" s="368">
        <v>45205</v>
      </c>
      <c r="BB578" s="369">
        <v>62.98</v>
      </c>
      <c r="BC578" s="369">
        <v>4308.5</v>
      </c>
      <c r="BD578" s="86"/>
      <c r="BE578" s="368">
        <v>45205</v>
      </c>
      <c r="BF578" s="370">
        <f t="shared" ref="BF578:BG578" si="1154">(BB578-BF$1256)/BF$1256</f>
        <v>0.1027841008579933</v>
      </c>
      <c r="BG578" s="370">
        <f t="shared" si="1154"/>
        <v>0.14869746745334958</v>
      </c>
      <c r="BT578" s="367">
        <v>45208</v>
      </c>
      <c r="BU578" s="365">
        <f t="shared" si="1026"/>
        <v>3.5032000000000001E-2</v>
      </c>
      <c r="BV578" s="365">
        <v>3.5032000000000001</v>
      </c>
    </row>
    <row r="579" spans="2:74" ht="12" customHeight="1">
      <c r="B579" s="367">
        <v>45204</v>
      </c>
      <c r="C579" s="365">
        <v>64.34</v>
      </c>
      <c r="O579" s="368">
        <v>45204</v>
      </c>
      <c r="P579" s="369">
        <v>64.34</v>
      </c>
      <c r="Q579" s="369">
        <v>252.23</v>
      </c>
      <c r="R579" s="369">
        <v>121.84</v>
      </c>
      <c r="S579" s="369">
        <v>92.37</v>
      </c>
      <c r="T579" s="369">
        <v>37.2316</v>
      </c>
      <c r="U579" s="369">
        <v>56.3</v>
      </c>
      <c r="V579" s="369">
        <v>19.579999999999998</v>
      </c>
      <c r="AF579" s="368">
        <v>45204</v>
      </c>
      <c r="AG579" s="370">
        <f t="shared" ref="AG579:AM579" si="1155">(P579-AG$1256)/AG$1256</f>
        <v>0.12659779373139562</v>
      </c>
      <c r="AH579" s="370">
        <f t="shared" si="1155"/>
        <v>0.21850241545893714</v>
      </c>
      <c r="AI579" s="370">
        <f t="shared" si="1155"/>
        <v>0.19427563222897479</v>
      </c>
      <c r="AJ579" s="370">
        <f t="shared" si="1155"/>
        <v>-5.6196996015122097E-2</v>
      </c>
      <c r="AK579" s="370">
        <f t="shared" si="1155"/>
        <v>0.26952453694863465</v>
      </c>
      <c r="AL579" s="370">
        <f t="shared" si="1155"/>
        <v>-0.54959999999999998</v>
      </c>
      <c r="AM579" s="370">
        <f t="shared" si="1155"/>
        <v>-5.2274927395934263E-2</v>
      </c>
      <c r="BA579" s="368">
        <v>45204</v>
      </c>
      <c r="BB579" s="369">
        <v>64.34</v>
      </c>
      <c r="BC579" s="369">
        <v>4258.1899999999996</v>
      </c>
      <c r="BD579" s="86"/>
      <c r="BE579" s="368">
        <v>45204</v>
      </c>
      <c r="BF579" s="370">
        <f t="shared" ref="BF579:BG579" si="1156">(BB579-BF$1256)/BF$1256</f>
        <v>0.12659779373139562</v>
      </c>
      <c r="BG579" s="370">
        <f t="shared" si="1156"/>
        <v>0.13528422163982318</v>
      </c>
      <c r="BT579" s="367">
        <v>45205</v>
      </c>
      <c r="BU579" s="365">
        <f t="shared" si="1026"/>
        <v>3.4931999999999998E-2</v>
      </c>
      <c r="BV579" s="365">
        <v>3.4931999999999999</v>
      </c>
    </row>
    <row r="580" spans="2:74" ht="12" customHeight="1">
      <c r="B580" s="367">
        <v>45203</v>
      </c>
      <c r="C580" s="365">
        <v>64.069999999999993</v>
      </c>
      <c r="O580" s="368">
        <v>45203</v>
      </c>
      <c r="P580" s="369">
        <v>64.069999999999993</v>
      </c>
      <c r="Q580" s="369">
        <v>255.81</v>
      </c>
      <c r="R580" s="369">
        <v>123.53</v>
      </c>
      <c r="S580" s="369">
        <v>91.15</v>
      </c>
      <c r="T580" s="369">
        <v>37.159799999999997</v>
      </c>
      <c r="U580" s="369">
        <v>57.96</v>
      </c>
      <c r="V580" s="369">
        <v>19.32</v>
      </c>
      <c r="AF580" s="368">
        <v>45203</v>
      </c>
      <c r="AG580" s="370">
        <f t="shared" ref="AG580:AM580" si="1157">(P580-AG$1256)/AG$1256</f>
        <v>0.12187007529329354</v>
      </c>
      <c r="AH580" s="370">
        <f t="shared" si="1157"/>
        <v>0.23579710144927538</v>
      </c>
      <c r="AI580" s="370">
        <f t="shared" si="1157"/>
        <v>0.21084101156635959</v>
      </c>
      <c r="AJ580" s="370">
        <f t="shared" si="1157"/>
        <v>-6.8662511494840081E-2</v>
      </c>
      <c r="AK580" s="370">
        <f t="shared" si="1157"/>
        <v>0.26707629777135206</v>
      </c>
      <c r="AL580" s="370">
        <f t="shared" si="1157"/>
        <v>-0.53631999999999991</v>
      </c>
      <c r="AM580" s="370">
        <f t="shared" si="1157"/>
        <v>-6.4859632139399798E-2</v>
      </c>
      <c r="BA580" s="368">
        <v>45203</v>
      </c>
      <c r="BB580" s="369">
        <v>64.069999999999993</v>
      </c>
      <c r="BC580" s="369">
        <v>4263.75</v>
      </c>
      <c r="BD580" s="86"/>
      <c r="BE580" s="368">
        <v>45203</v>
      </c>
      <c r="BF580" s="370">
        <f t="shared" ref="BF580:BG580" si="1158">(BB580-BF$1256)/BF$1256</f>
        <v>0.12187007529329354</v>
      </c>
      <c r="BG580" s="370">
        <f t="shared" si="1158"/>
        <v>0.13676658392810009</v>
      </c>
      <c r="BT580" s="367">
        <v>45204</v>
      </c>
      <c r="BU580" s="365">
        <f t="shared" si="1026"/>
        <v>3.4193000000000001E-2</v>
      </c>
      <c r="BV580" s="365">
        <v>3.4192999999999998</v>
      </c>
    </row>
    <row r="581" spans="2:74" ht="12" customHeight="1">
      <c r="B581" s="367">
        <v>45202</v>
      </c>
      <c r="C581" s="365">
        <v>63.67</v>
      </c>
      <c r="O581" s="368">
        <v>45202</v>
      </c>
      <c r="P581" s="369">
        <v>63.67</v>
      </c>
      <c r="Q581" s="369">
        <v>254.49</v>
      </c>
      <c r="R581" s="369">
        <v>122.99</v>
      </c>
      <c r="S581" s="369">
        <v>89.48</v>
      </c>
      <c r="T581" s="369">
        <v>36.7438</v>
      </c>
      <c r="U581" s="369">
        <v>56.49</v>
      </c>
      <c r="V581" s="369">
        <v>19.399999999999999</v>
      </c>
      <c r="AF581" s="368">
        <v>45202</v>
      </c>
      <c r="AG581" s="370">
        <f t="shared" ref="AG581:AM581" si="1159">(P581-AG$1256)/AG$1256</f>
        <v>0.11486604797758715</v>
      </c>
      <c r="AH581" s="370">
        <f t="shared" si="1159"/>
        <v>0.22942028985507251</v>
      </c>
      <c r="AI581" s="370">
        <f t="shared" si="1159"/>
        <v>0.20554793177808273</v>
      </c>
      <c r="AJ581" s="370">
        <f t="shared" si="1159"/>
        <v>-8.5725963012158984E-2</v>
      </c>
      <c r="AK581" s="370">
        <f t="shared" si="1159"/>
        <v>0.25289151368013307</v>
      </c>
      <c r="AL581" s="370">
        <f t="shared" si="1159"/>
        <v>-0.5480799999999999</v>
      </c>
      <c r="AM581" s="370">
        <f t="shared" si="1159"/>
        <v>-6.0987415295256607E-2</v>
      </c>
      <c r="BA581" s="368">
        <v>45202</v>
      </c>
      <c r="BB581" s="369">
        <v>63.67</v>
      </c>
      <c r="BC581" s="369">
        <v>4229.45</v>
      </c>
      <c r="BD581" s="86"/>
      <c r="BE581" s="368">
        <v>45202</v>
      </c>
      <c r="BF581" s="370">
        <f t="shared" ref="BF581:BG581" si="1160">(BB581-BF$1256)/BF$1256</f>
        <v>0.11486604797758715</v>
      </c>
      <c r="BG581" s="370">
        <f t="shared" si="1160"/>
        <v>0.12762179499142839</v>
      </c>
      <c r="BT581" s="367">
        <v>45203</v>
      </c>
      <c r="BU581" s="365">
        <f t="shared" si="1026"/>
        <v>3.4336999999999999E-2</v>
      </c>
      <c r="BV581" s="365">
        <v>3.4337</v>
      </c>
    </row>
    <row r="582" spans="2:74" ht="12" customHeight="1">
      <c r="B582" s="367">
        <v>45201</v>
      </c>
      <c r="C582" s="365">
        <v>65.02</v>
      </c>
      <c r="O582" s="368">
        <v>45201</v>
      </c>
      <c r="P582" s="369">
        <v>65.02</v>
      </c>
      <c r="Q582" s="369">
        <v>257.75</v>
      </c>
      <c r="R582" s="369">
        <v>125.06</v>
      </c>
      <c r="S582" s="369">
        <v>91.13</v>
      </c>
      <c r="T582" s="369">
        <v>37.342599999999997</v>
      </c>
      <c r="U582" s="369">
        <v>58.77</v>
      </c>
      <c r="V582" s="369">
        <v>20.04</v>
      </c>
      <c r="AF582" s="368">
        <v>45201</v>
      </c>
      <c r="AG582" s="370">
        <f t="shared" ref="AG582:AM582" si="1161">(P582-AG$1256)/AG$1256</f>
        <v>0.1385046401680966</v>
      </c>
      <c r="AH582" s="370">
        <f t="shared" si="1161"/>
        <v>0.24516908212560387</v>
      </c>
      <c r="AI582" s="370">
        <f t="shared" si="1161"/>
        <v>0.22583807096647723</v>
      </c>
      <c r="AJ582" s="370">
        <f t="shared" si="1161"/>
        <v>-6.8866864207622447E-2</v>
      </c>
      <c r="AK582" s="370">
        <f t="shared" si="1161"/>
        <v>0.27330941924220503</v>
      </c>
      <c r="AL582" s="370">
        <f t="shared" si="1161"/>
        <v>-0.52983999999999987</v>
      </c>
      <c r="AM582" s="370">
        <f t="shared" si="1161"/>
        <v>-3.0009680542110406E-2</v>
      </c>
      <c r="BA582" s="368">
        <v>45201</v>
      </c>
      <c r="BB582" s="369">
        <v>65.02</v>
      </c>
      <c r="BC582" s="369">
        <v>4288.3900000000003</v>
      </c>
      <c r="BD582" s="86"/>
      <c r="BE582" s="368">
        <v>45201</v>
      </c>
      <c r="BF582" s="370">
        <f t="shared" ref="BF582:BG582" si="1162">(BB582-BF$1256)/BF$1256</f>
        <v>0.1385046401680966</v>
      </c>
      <c r="BG582" s="370">
        <f t="shared" si="1162"/>
        <v>0.14333590169485208</v>
      </c>
      <c r="BT582" s="367">
        <v>45202</v>
      </c>
      <c r="BU582" s="365">
        <f t="shared" si="1026"/>
        <v>3.4553E-2</v>
      </c>
      <c r="BV582" s="365">
        <v>3.4552999999999998</v>
      </c>
    </row>
    <row r="583" spans="2:74" ht="12" customHeight="1">
      <c r="B583" s="367">
        <v>45198</v>
      </c>
      <c r="C583" s="365">
        <v>66.62</v>
      </c>
      <c r="O583" s="368">
        <v>45198</v>
      </c>
      <c r="P583" s="369">
        <v>66.62</v>
      </c>
      <c r="Q583" s="369">
        <v>263.44</v>
      </c>
      <c r="R583" s="369">
        <v>124.94</v>
      </c>
      <c r="S583" s="369">
        <v>91.27</v>
      </c>
      <c r="T583" s="369">
        <v>36.636600000000001</v>
      </c>
      <c r="U583" s="369">
        <v>58.07</v>
      </c>
      <c r="V583" s="369">
        <v>20.41</v>
      </c>
      <c r="AF583" s="368">
        <v>45198</v>
      </c>
      <c r="AG583" s="370">
        <f t="shared" ref="AG583:AM583" si="1163">(P583-AG$1256)/AG$1256</f>
        <v>0.16652074943092288</v>
      </c>
      <c r="AH583" s="370">
        <f t="shared" si="1163"/>
        <v>0.27265700483091787</v>
      </c>
      <c r="AI583" s="370">
        <f t="shared" si="1163"/>
        <v>0.2246618310135268</v>
      </c>
      <c r="AJ583" s="370">
        <f t="shared" si="1163"/>
        <v>-6.7436395218146608E-2</v>
      </c>
      <c r="AK583" s="370">
        <f t="shared" si="1163"/>
        <v>0.24923620393354973</v>
      </c>
      <c r="AL583" s="370">
        <f t="shared" si="1163"/>
        <v>-0.53544000000000003</v>
      </c>
      <c r="AM583" s="370">
        <f t="shared" si="1163"/>
        <v>-1.2100677637947725E-2</v>
      </c>
      <c r="BA583" s="368">
        <v>45198</v>
      </c>
      <c r="BB583" s="369">
        <v>66.62</v>
      </c>
      <c r="BC583" s="369">
        <v>4288.05</v>
      </c>
      <c r="BD583" s="86"/>
      <c r="BE583" s="368">
        <v>45198</v>
      </c>
      <c r="BF583" s="370">
        <f t="shared" ref="BF583:BG583" si="1164">(BB583-BF$1256)/BF$1256</f>
        <v>0.16652074943092288</v>
      </c>
      <c r="BG583" s="370">
        <f t="shared" si="1164"/>
        <v>0.14324525364125237</v>
      </c>
      <c r="BT583" s="367">
        <v>45201</v>
      </c>
      <c r="BU583" s="365">
        <f t="shared" si="1026"/>
        <v>3.3835999999999998E-2</v>
      </c>
      <c r="BV583" s="365">
        <v>3.3835999999999999</v>
      </c>
    </row>
    <row r="584" spans="2:74" ht="12" customHeight="1">
      <c r="B584" s="367">
        <v>45197</v>
      </c>
      <c r="C584" s="365">
        <v>66.73</v>
      </c>
      <c r="O584" s="368">
        <v>45197</v>
      </c>
      <c r="P584" s="369">
        <v>66.73</v>
      </c>
      <c r="Q584" s="369">
        <v>265.58999999999997</v>
      </c>
      <c r="R584" s="369">
        <v>124.08</v>
      </c>
      <c r="S584" s="369">
        <v>91.08</v>
      </c>
      <c r="T584" s="369">
        <v>36.7746</v>
      </c>
      <c r="U584" s="369">
        <v>58.5</v>
      </c>
      <c r="V584" s="369">
        <v>20.420000000000002</v>
      </c>
      <c r="AF584" s="368">
        <v>45197</v>
      </c>
      <c r="AG584" s="370">
        <f t="shared" ref="AG584:AM584" si="1165">(P584-AG$1256)/AG$1256</f>
        <v>0.16844685694274217</v>
      </c>
      <c r="AH584" s="370">
        <f t="shared" si="1165"/>
        <v>0.28304347826086945</v>
      </c>
      <c r="AI584" s="370">
        <f t="shared" si="1165"/>
        <v>0.21623211135071557</v>
      </c>
      <c r="AJ584" s="370">
        <f t="shared" si="1165"/>
        <v>-6.9377745989578077E-2</v>
      </c>
      <c r="AK584" s="370">
        <f t="shared" si="1165"/>
        <v>0.25394173327150216</v>
      </c>
      <c r="AL584" s="370">
        <f t="shared" si="1165"/>
        <v>-0.53200000000000003</v>
      </c>
      <c r="AM584" s="370">
        <f t="shared" si="1165"/>
        <v>-1.161665053242974E-2</v>
      </c>
      <c r="BA584" s="368">
        <v>45197</v>
      </c>
      <c r="BB584" s="369">
        <v>66.73</v>
      </c>
      <c r="BC584" s="369">
        <v>4299.7</v>
      </c>
      <c r="BD584" s="86"/>
      <c r="BE584" s="368">
        <v>45197</v>
      </c>
      <c r="BF584" s="370">
        <f t="shared" ref="BF584:BG584" si="1166">(BB584-BF$1256)/BF$1256</f>
        <v>0.16844685694274217</v>
      </c>
      <c r="BG584" s="370">
        <f t="shared" si="1166"/>
        <v>0.14635128253665244</v>
      </c>
      <c r="BT584" s="367">
        <v>45198</v>
      </c>
      <c r="BU584" s="365">
        <f t="shared" si="1026"/>
        <v>3.3022999999999997E-2</v>
      </c>
      <c r="BV584" s="365">
        <v>3.3022999999999998</v>
      </c>
    </row>
    <row r="585" spans="2:74" ht="12" customHeight="1">
      <c r="B585" s="367">
        <v>45196</v>
      </c>
      <c r="C585" s="365">
        <v>65.92</v>
      </c>
      <c r="O585" s="368">
        <v>45196</v>
      </c>
      <c r="P585" s="369">
        <v>65.92</v>
      </c>
      <c r="Q585" s="369">
        <v>263.64</v>
      </c>
      <c r="R585" s="369">
        <v>121.98</v>
      </c>
      <c r="S585" s="369">
        <v>91.17</v>
      </c>
      <c r="T585" s="369">
        <v>36.121600000000001</v>
      </c>
      <c r="U585" s="369">
        <v>57.04</v>
      </c>
      <c r="V585" s="369">
        <v>20.350000000000001</v>
      </c>
      <c r="AF585" s="368">
        <v>45196</v>
      </c>
      <c r="AG585" s="370">
        <f t="shared" ref="AG585:AM585" si="1167">(P585-AG$1256)/AG$1256</f>
        <v>0.15426370162843639</v>
      </c>
      <c r="AH585" s="370">
        <f t="shared" si="1167"/>
        <v>0.27362318840579702</v>
      </c>
      <c r="AI585" s="370">
        <f t="shared" si="1167"/>
        <v>0.19564791217408359</v>
      </c>
      <c r="AJ585" s="370">
        <f t="shared" si="1167"/>
        <v>-6.8458158782057854E-2</v>
      </c>
      <c r="AK585" s="370">
        <f t="shared" si="1167"/>
        <v>0.23167571401292994</v>
      </c>
      <c r="AL585" s="370">
        <f t="shared" si="1167"/>
        <v>-0.54368000000000005</v>
      </c>
      <c r="AM585" s="370">
        <f t="shared" si="1167"/>
        <v>-1.5004840271055118E-2</v>
      </c>
      <c r="BA585" s="368">
        <v>45196</v>
      </c>
      <c r="BB585" s="369">
        <v>65.92</v>
      </c>
      <c r="BC585" s="369">
        <v>4274.51</v>
      </c>
      <c r="BD585" s="86"/>
      <c r="BE585" s="368">
        <v>45196</v>
      </c>
      <c r="BF585" s="370">
        <f t="shared" ref="BF585:BG585" si="1168">(BB585-BF$1256)/BF$1256</f>
        <v>0.15426370162843639</v>
      </c>
      <c r="BG585" s="370">
        <f t="shared" si="1168"/>
        <v>0.13963532821260707</v>
      </c>
      <c r="BT585" s="367">
        <v>45197</v>
      </c>
      <c r="BU585" s="365">
        <f t="shared" si="1026"/>
        <v>3.2968999999999998E-2</v>
      </c>
      <c r="BV585" s="365">
        <v>3.2968999999999999</v>
      </c>
    </row>
    <row r="586" spans="2:74" ht="12" customHeight="1">
      <c r="B586" s="367">
        <v>45195</v>
      </c>
      <c r="C586" s="365">
        <v>66.180000000000007</v>
      </c>
      <c r="O586" s="368">
        <v>45195</v>
      </c>
      <c r="P586" s="369">
        <v>66.180000000000007</v>
      </c>
      <c r="Q586" s="369">
        <v>267.72000000000003</v>
      </c>
      <c r="R586" s="369">
        <v>124.01</v>
      </c>
      <c r="S586" s="369">
        <v>92</v>
      </c>
      <c r="T586" s="369">
        <v>36.952399999999997</v>
      </c>
      <c r="U586" s="369">
        <v>57.33</v>
      </c>
      <c r="V586" s="369">
        <v>20.59</v>
      </c>
      <c r="AF586" s="368">
        <v>45195</v>
      </c>
      <c r="AG586" s="370">
        <f t="shared" ref="AG586:AM586" si="1169">(P586-AG$1256)/AG$1256</f>
        <v>0.15881631938364574</v>
      </c>
      <c r="AH586" s="370">
        <f t="shared" si="1169"/>
        <v>0.29333333333333345</v>
      </c>
      <c r="AI586" s="370">
        <f t="shared" si="1169"/>
        <v>0.21554597137816126</v>
      </c>
      <c r="AJ586" s="370">
        <f t="shared" si="1169"/>
        <v>-5.9977521201593997E-2</v>
      </c>
      <c r="AK586" s="370">
        <f t="shared" si="1169"/>
        <v>0.26000436454895098</v>
      </c>
      <c r="AL586" s="370">
        <f t="shared" si="1169"/>
        <v>-0.54136000000000006</v>
      </c>
      <c r="AM586" s="370">
        <f t="shared" si="1169"/>
        <v>-3.3881897386253768E-3</v>
      </c>
      <c r="BA586" s="368">
        <v>45195</v>
      </c>
      <c r="BB586" s="369">
        <v>66.180000000000007</v>
      </c>
      <c r="BC586" s="369">
        <v>4273.53</v>
      </c>
      <c r="BD586" s="86"/>
      <c r="BE586" s="368">
        <v>45195</v>
      </c>
      <c r="BF586" s="370">
        <f t="shared" ref="BF586:BG586" si="1170">(BB586-BF$1256)/BF$1256</f>
        <v>0.15881631938364574</v>
      </c>
      <c r="BG586" s="370">
        <f t="shared" si="1170"/>
        <v>0.13937404852870205</v>
      </c>
      <c r="BT586" s="367">
        <v>45196</v>
      </c>
      <c r="BU586" s="365">
        <f t="shared" si="1026"/>
        <v>3.3374000000000001E-2</v>
      </c>
      <c r="BV586" s="365">
        <v>3.3374000000000001</v>
      </c>
    </row>
    <row r="587" spans="2:74" ht="12" customHeight="1">
      <c r="B587" s="367">
        <v>45194</v>
      </c>
      <c r="C587" s="365">
        <v>67.28</v>
      </c>
      <c r="O587" s="368">
        <v>45194</v>
      </c>
      <c r="P587" s="369">
        <v>67.28</v>
      </c>
      <c r="Q587" s="369">
        <v>269.77999999999997</v>
      </c>
      <c r="R587" s="369">
        <v>124.97</v>
      </c>
      <c r="S587" s="369">
        <v>92.74</v>
      </c>
      <c r="T587" s="369">
        <v>37.193800000000003</v>
      </c>
      <c r="U587" s="369">
        <v>57.95</v>
      </c>
      <c r="V587" s="369">
        <v>20.62</v>
      </c>
      <c r="AF587" s="368">
        <v>45194</v>
      </c>
      <c r="AG587" s="370">
        <f t="shared" ref="AG587:AM587" si="1171">(P587-AG$1256)/AG$1256</f>
        <v>0.1780773945018386</v>
      </c>
      <c r="AH587" s="370">
        <f t="shared" si="1171"/>
        <v>0.30328502415458924</v>
      </c>
      <c r="AI587" s="370">
        <f t="shared" si="1171"/>
        <v>0.22495589100176439</v>
      </c>
      <c r="AJ587" s="370">
        <f t="shared" si="1171"/>
        <v>-5.2416470828650349E-2</v>
      </c>
      <c r="AK587" s="370">
        <f t="shared" si="1171"/>
        <v>0.26823563108649995</v>
      </c>
      <c r="AL587" s="370">
        <f t="shared" si="1171"/>
        <v>-0.53639999999999999</v>
      </c>
      <c r="AM587" s="370">
        <f t="shared" si="1171"/>
        <v>-1.9361084220715947E-3</v>
      </c>
      <c r="BA587" s="368">
        <v>45194</v>
      </c>
      <c r="BB587" s="369">
        <v>67.28</v>
      </c>
      <c r="BC587" s="369">
        <v>4337.4399999999996</v>
      </c>
      <c r="BD587" s="86"/>
      <c r="BE587" s="368">
        <v>45194</v>
      </c>
      <c r="BF587" s="370">
        <f t="shared" ref="BF587:BG587" si="1172">(BB587-BF$1256)/BF$1256</f>
        <v>0.1780773945018386</v>
      </c>
      <c r="BG587" s="370">
        <f t="shared" si="1172"/>
        <v>0.15641321648621473</v>
      </c>
      <c r="BT587" s="367">
        <v>45195</v>
      </c>
      <c r="BU587" s="365">
        <f t="shared" si="1026"/>
        <v>3.3243000000000002E-2</v>
      </c>
      <c r="BV587" s="365">
        <v>3.3243</v>
      </c>
    </row>
    <row r="588" spans="2:74" ht="12" customHeight="1">
      <c r="B588" s="367">
        <v>45191</v>
      </c>
      <c r="C588" s="365">
        <v>67.819999999999993</v>
      </c>
      <c r="O588" s="368">
        <v>45191</v>
      </c>
      <c r="P588" s="369">
        <v>67.819999999999993</v>
      </c>
      <c r="Q588" s="369">
        <v>272.22000000000003</v>
      </c>
      <c r="R588" s="369">
        <v>125</v>
      </c>
      <c r="S588" s="369">
        <v>93.68</v>
      </c>
      <c r="T588" s="369">
        <v>37.511600000000001</v>
      </c>
      <c r="U588" s="369">
        <v>57.86</v>
      </c>
      <c r="V588" s="369">
        <v>20.47</v>
      </c>
      <c r="AF588" s="368">
        <v>45191</v>
      </c>
      <c r="AG588" s="370">
        <f t="shared" ref="AG588:AM588" si="1173">(P588-AG$1256)/AG$1256</f>
        <v>0.18753283137804228</v>
      </c>
      <c r="AH588" s="370">
        <f t="shared" si="1173"/>
        <v>0.3150724637681161</v>
      </c>
      <c r="AI588" s="370">
        <f t="shared" si="1173"/>
        <v>0.225249950990002</v>
      </c>
      <c r="AJ588" s="370">
        <f t="shared" si="1173"/>
        <v>-4.2811893327883904E-2</v>
      </c>
      <c r="AK588" s="370">
        <f t="shared" si="1173"/>
        <v>0.27907198777926295</v>
      </c>
      <c r="AL588" s="370">
        <f t="shared" si="1173"/>
        <v>-0.53712000000000004</v>
      </c>
      <c r="AM588" s="370">
        <f t="shared" si="1173"/>
        <v>-9.1965150048403336E-3</v>
      </c>
      <c r="BA588" s="368">
        <v>45191</v>
      </c>
      <c r="BB588" s="369">
        <v>67.819999999999993</v>
      </c>
      <c r="BC588" s="369">
        <v>4320.0600000000004</v>
      </c>
      <c r="BD588" s="86"/>
      <c r="BE588" s="368">
        <v>45191</v>
      </c>
      <c r="BF588" s="370">
        <f t="shared" ref="BF588:BG588" si="1174">(BB588-BF$1256)/BF$1256</f>
        <v>0.18753283137804228</v>
      </c>
      <c r="BG588" s="370">
        <f t="shared" si="1174"/>
        <v>0.15177950127573817</v>
      </c>
      <c r="BT588" s="367">
        <v>45194</v>
      </c>
      <c r="BU588" s="365">
        <f t="shared" si="1026"/>
        <v>3.2698999999999999E-2</v>
      </c>
      <c r="BV588" s="365">
        <v>3.2698999999999998</v>
      </c>
    </row>
    <row r="589" spans="2:74" ht="12" customHeight="1">
      <c r="B589" s="367">
        <v>45190</v>
      </c>
      <c r="C589" s="365">
        <v>67.11</v>
      </c>
      <c r="O589" s="368">
        <v>45190</v>
      </c>
      <c r="P589" s="369">
        <v>67.11</v>
      </c>
      <c r="Q589" s="369">
        <v>271.22000000000003</v>
      </c>
      <c r="R589" s="369">
        <v>124.69</v>
      </c>
      <c r="S589" s="369">
        <v>93.1</v>
      </c>
      <c r="T589" s="369">
        <v>37.3202</v>
      </c>
      <c r="U589" s="369">
        <v>58.14</v>
      </c>
      <c r="V589" s="369">
        <v>20.38</v>
      </c>
      <c r="AF589" s="368">
        <v>45190</v>
      </c>
      <c r="AG589" s="370">
        <f t="shared" ref="AG589:AM589" si="1175">(P589-AG$1256)/AG$1256</f>
        <v>0.17510068289266328</v>
      </c>
      <c r="AH589" s="370">
        <f t="shared" si="1175"/>
        <v>0.31024154589371994</v>
      </c>
      <c r="AI589" s="370">
        <f t="shared" si="1175"/>
        <v>0.22221133111154678</v>
      </c>
      <c r="AJ589" s="370">
        <f t="shared" si="1175"/>
        <v>-4.8738121998569632E-2</v>
      </c>
      <c r="AK589" s="370">
        <f t="shared" si="1175"/>
        <v>0.27254562317575487</v>
      </c>
      <c r="AL589" s="370">
        <f t="shared" si="1175"/>
        <v>-0.53488000000000002</v>
      </c>
      <c r="AM589" s="370">
        <f t="shared" si="1175"/>
        <v>-1.3552758954501507E-2</v>
      </c>
      <c r="BA589" s="368">
        <v>45190</v>
      </c>
      <c r="BB589" s="369">
        <v>67.11</v>
      </c>
      <c r="BC589" s="369">
        <v>4330</v>
      </c>
      <c r="BD589" s="86"/>
      <c r="BE589" s="368">
        <v>45190</v>
      </c>
      <c r="BF589" s="370">
        <f t="shared" ref="BF589:BG589" si="1176">(BB589-BF$1256)/BF$1256</f>
        <v>0.17510068289266328</v>
      </c>
      <c r="BG589" s="370">
        <f t="shared" si="1176"/>
        <v>0.15442962378391636</v>
      </c>
      <c r="BT589" s="367">
        <v>45191</v>
      </c>
      <c r="BU589" s="365">
        <f t="shared" si="1026"/>
        <v>3.2439000000000003E-2</v>
      </c>
      <c r="BV589" s="365">
        <v>3.2439</v>
      </c>
    </row>
    <row r="590" spans="2:74" ht="12" customHeight="1">
      <c r="B590" s="367">
        <v>45189</v>
      </c>
      <c r="C590" s="365">
        <v>69.02</v>
      </c>
      <c r="O590" s="368">
        <v>45189</v>
      </c>
      <c r="P590" s="369">
        <v>69.02</v>
      </c>
      <c r="Q590" s="369">
        <v>277.2</v>
      </c>
      <c r="R590" s="369">
        <v>127.05</v>
      </c>
      <c r="S590" s="369">
        <v>95.16</v>
      </c>
      <c r="T590" s="369">
        <v>38.409599999999998</v>
      </c>
      <c r="U590" s="369">
        <v>60.49</v>
      </c>
      <c r="V590" s="369">
        <v>20.78</v>
      </c>
      <c r="AF590" s="368">
        <v>45189</v>
      </c>
      <c r="AG590" s="370">
        <f t="shared" ref="AG590:AM590" si="1177">(P590-AG$1256)/AG$1256</f>
        <v>0.20854491332516192</v>
      </c>
      <c r="AH590" s="370">
        <f t="shared" si="1177"/>
        <v>0.33913043478260863</v>
      </c>
      <c r="AI590" s="370">
        <f t="shared" si="1177"/>
        <v>0.24534405018623801</v>
      </c>
      <c r="AJ590" s="370">
        <f t="shared" si="1177"/>
        <v>-2.7689792581996605E-2</v>
      </c>
      <c r="AK590" s="370">
        <f t="shared" si="1177"/>
        <v>0.30969202651463473</v>
      </c>
      <c r="AL590" s="370">
        <f t="shared" si="1177"/>
        <v>-0.51607999999999987</v>
      </c>
      <c r="AM590" s="370">
        <f t="shared" si="1177"/>
        <v>5.8083252662149559E-3</v>
      </c>
      <c r="BA590" s="368">
        <v>45189</v>
      </c>
      <c r="BB590" s="369">
        <v>69.02</v>
      </c>
      <c r="BC590" s="369">
        <v>4402.2</v>
      </c>
      <c r="BD590" s="86"/>
      <c r="BE590" s="368">
        <v>45189</v>
      </c>
      <c r="BF590" s="370">
        <f t="shared" ref="BF590:BG590" si="1178">(BB590-BF$1256)/BF$1256</f>
        <v>0.20854491332516192</v>
      </c>
      <c r="BG590" s="370">
        <f t="shared" si="1178"/>
        <v>0.17367900457772667</v>
      </c>
      <c r="BT590" s="367">
        <v>45190</v>
      </c>
      <c r="BU590" s="365">
        <f t="shared" si="1026"/>
        <v>3.2781999999999999E-2</v>
      </c>
      <c r="BV590" s="365">
        <v>3.2782</v>
      </c>
    </row>
    <row r="591" spans="2:74" ht="12" customHeight="1">
      <c r="B591" s="367">
        <v>45188</v>
      </c>
      <c r="C591" s="365">
        <v>68.540000000000006</v>
      </c>
      <c r="O591" s="368">
        <v>45188</v>
      </c>
      <c r="P591" s="369">
        <v>68.540000000000006</v>
      </c>
      <c r="Q591" s="369">
        <v>278.13</v>
      </c>
      <c r="R591" s="369">
        <v>126.77</v>
      </c>
      <c r="S591" s="369">
        <v>95.29</v>
      </c>
      <c r="T591" s="369">
        <v>38.493400000000001</v>
      </c>
      <c r="U591" s="369">
        <v>60.98</v>
      </c>
      <c r="V591" s="369">
        <v>20.41</v>
      </c>
      <c r="AF591" s="368">
        <v>45188</v>
      </c>
      <c r="AG591" s="370">
        <f t="shared" ref="AG591:AM591" si="1179">(P591-AG$1256)/AG$1256</f>
        <v>0.20014008054631424</v>
      </c>
      <c r="AH591" s="370">
        <f t="shared" si="1179"/>
        <v>0.34362318840579709</v>
      </c>
      <c r="AI591" s="370">
        <f t="shared" si="1179"/>
        <v>0.2425994902960204</v>
      </c>
      <c r="AJ591" s="370">
        <f t="shared" si="1179"/>
        <v>-2.6361499948911803E-2</v>
      </c>
      <c r="AK591" s="370">
        <f t="shared" si="1179"/>
        <v>0.31254944215608715</v>
      </c>
      <c r="AL591" s="370">
        <f t="shared" si="1179"/>
        <v>-0.51216000000000006</v>
      </c>
      <c r="AM591" s="370">
        <f t="shared" si="1179"/>
        <v>-1.2100677637947725E-2</v>
      </c>
      <c r="BA591" s="368">
        <v>45188</v>
      </c>
      <c r="BB591" s="369">
        <v>68.540000000000006</v>
      </c>
      <c r="BC591" s="369">
        <v>4443.95</v>
      </c>
      <c r="BD591" s="86"/>
      <c r="BE591" s="368">
        <v>45188</v>
      </c>
      <c r="BF591" s="370">
        <f t="shared" ref="BF591:BG591" si="1180">(BB591-BF$1256)/BF$1256</f>
        <v>0.20014008054631424</v>
      </c>
      <c r="BG591" s="370">
        <f t="shared" si="1180"/>
        <v>0.18481005233592032</v>
      </c>
      <c r="BT591" s="367">
        <v>45189</v>
      </c>
      <c r="BU591" s="365">
        <f t="shared" si="1026"/>
        <v>3.1875000000000001E-2</v>
      </c>
      <c r="BV591" s="365">
        <v>3.1875</v>
      </c>
    </row>
    <row r="592" spans="2:74" ht="12" customHeight="1">
      <c r="B592" s="367">
        <v>45187</v>
      </c>
      <c r="C592" s="365">
        <v>69.849999999999994</v>
      </c>
      <c r="O592" s="368">
        <v>45187</v>
      </c>
      <c r="P592" s="369">
        <v>69.849999999999994</v>
      </c>
      <c r="Q592" s="369">
        <v>277.72000000000003</v>
      </c>
      <c r="R592" s="369">
        <v>127.57</v>
      </c>
      <c r="S592" s="369">
        <v>96.76</v>
      </c>
      <c r="T592" s="369">
        <v>38.767200000000003</v>
      </c>
      <c r="U592" s="369">
        <v>63.13</v>
      </c>
      <c r="V592" s="369">
        <v>20.45</v>
      </c>
      <c r="AF592" s="368">
        <v>45187</v>
      </c>
      <c r="AG592" s="370">
        <f t="shared" ref="AG592:AM592" si="1181">(P592-AG$1256)/AG$1256</f>
        <v>0.22307827000525293</v>
      </c>
      <c r="AH592" s="370">
        <f t="shared" si="1181"/>
        <v>0.34164251207729479</v>
      </c>
      <c r="AI592" s="370">
        <f t="shared" si="1181"/>
        <v>0.25044108998235637</v>
      </c>
      <c r="AJ592" s="370">
        <f t="shared" si="1181"/>
        <v>-1.1341575559415545E-2</v>
      </c>
      <c r="AK592" s="370">
        <f t="shared" si="1181"/>
        <v>0.32188548514689436</v>
      </c>
      <c r="AL592" s="370">
        <f t="shared" si="1181"/>
        <v>-0.49495999999999996</v>
      </c>
      <c r="AM592" s="370">
        <f t="shared" si="1181"/>
        <v>-1.016456921587613E-2</v>
      </c>
      <c r="BA592" s="368">
        <v>45187</v>
      </c>
      <c r="BB592" s="369">
        <v>69.849999999999994</v>
      </c>
      <c r="BC592" s="369">
        <v>4453.53</v>
      </c>
      <c r="BD592" s="86"/>
      <c r="BE592" s="368">
        <v>45187</v>
      </c>
      <c r="BF592" s="370">
        <f t="shared" ref="BF592:BG592" si="1182">(BB592-BF$1256)/BF$1256</f>
        <v>0.22307827000525293</v>
      </c>
      <c r="BG592" s="370">
        <f t="shared" si="1182"/>
        <v>0.18736419455205192</v>
      </c>
      <c r="BT592" s="367">
        <v>45188</v>
      </c>
      <c r="BU592" s="365">
        <f t="shared" si="1026"/>
        <v>3.2098000000000002E-2</v>
      </c>
      <c r="BV592" s="365">
        <v>3.2098</v>
      </c>
    </row>
    <row r="593" spans="2:74" ht="12" customHeight="1">
      <c r="B593" s="367">
        <v>45184</v>
      </c>
      <c r="C593" s="365">
        <v>68.58</v>
      </c>
      <c r="O593" s="368">
        <v>45184</v>
      </c>
      <c r="P593" s="369">
        <v>68.58</v>
      </c>
      <c r="Q593" s="369">
        <v>278.23</v>
      </c>
      <c r="R593" s="369">
        <v>127.99</v>
      </c>
      <c r="S593" s="369">
        <v>96.23</v>
      </c>
      <c r="T593" s="369">
        <v>38.25</v>
      </c>
      <c r="U593" s="369">
        <v>62.08</v>
      </c>
      <c r="V593" s="369">
        <v>20.11</v>
      </c>
      <c r="AF593" s="368">
        <v>45184</v>
      </c>
      <c r="AG593" s="370">
        <f t="shared" ref="AG593:AM593" si="1183">(P593-AG$1256)/AG$1256</f>
        <v>0.20084048327788476</v>
      </c>
      <c r="AH593" s="370">
        <f t="shared" si="1183"/>
        <v>0.3441062801932368</v>
      </c>
      <c r="AI593" s="370">
        <f t="shared" si="1183"/>
        <v>0.25455792981768283</v>
      </c>
      <c r="AJ593" s="370">
        <f t="shared" si="1183"/>
        <v>-1.6756922448145504E-2</v>
      </c>
      <c r="AK593" s="370">
        <f t="shared" si="1183"/>
        <v>0.30424997954117672</v>
      </c>
      <c r="AL593" s="370">
        <f t="shared" si="1183"/>
        <v>-0.50336000000000003</v>
      </c>
      <c r="AM593" s="370">
        <f t="shared" si="1183"/>
        <v>-2.662149080348503E-2</v>
      </c>
      <c r="BA593" s="368">
        <v>45184</v>
      </c>
      <c r="BB593" s="369">
        <v>68.58</v>
      </c>
      <c r="BC593" s="369">
        <v>4450.32</v>
      </c>
      <c r="BD593" s="86"/>
      <c r="BE593" s="368">
        <v>45184</v>
      </c>
      <c r="BF593" s="370">
        <f t="shared" ref="BF593:BG593" si="1184">(BB593-BF$1256)/BF$1256</f>
        <v>0.20084048327788476</v>
      </c>
      <c r="BG593" s="370">
        <f t="shared" si="1184"/>
        <v>0.18650837028130215</v>
      </c>
      <c r="BT593" s="367">
        <v>45187</v>
      </c>
      <c r="BU593" s="365">
        <f t="shared" si="1026"/>
        <v>3.1495999999999996E-2</v>
      </c>
      <c r="BV593" s="365">
        <v>3.1496</v>
      </c>
    </row>
    <row r="594" spans="2:74" ht="12" customHeight="1">
      <c r="B594" s="367">
        <v>45183</v>
      </c>
      <c r="C594" s="365">
        <v>69.03</v>
      </c>
      <c r="O594" s="368">
        <v>45183</v>
      </c>
      <c r="P594" s="369">
        <v>69.03</v>
      </c>
      <c r="Q594" s="369">
        <v>284.76</v>
      </c>
      <c r="R594" s="369">
        <v>131.69</v>
      </c>
      <c r="S594" s="369">
        <v>97.16</v>
      </c>
      <c r="T594" s="369">
        <v>38.7224</v>
      </c>
      <c r="U594" s="369">
        <v>62.07</v>
      </c>
      <c r="V594" s="369">
        <v>20.22</v>
      </c>
      <c r="AF594" s="368">
        <v>45183</v>
      </c>
      <c r="AG594" s="370">
        <f t="shared" ref="AG594:AM594" si="1185">(P594-AG$1256)/AG$1256</f>
        <v>0.20872001400805465</v>
      </c>
      <c r="AH594" s="370">
        <f t="shared" si="1185"/>
        <v>0.37565217391304345</v>
      </c>
      <c r="AI594" s="370">
        <f t="shared" si="1185"/>
        <v>0.29082532836698688</v>
      </c>
      <c r="AJ594" s="370">
        <f t="shared" si="1185"/>
        <v>-7.2545213037703889E-3</v>
      </c>
      <c r="AK594" s="370">
        <f t="shared" si="1185"/>
        <v>0.32035789301399381</v>
      </c>
      <c r="AL594" s="370">
        <f t="shared" si="1185"/>
        <v>-0.50344</v>
      </c>
      <c r="AM594" s="370">
        <f t="shared" si="1185"/>
        <v>-2.1297192642788058E-2</v>
      </c>
      <c r="BA594" s="368">
        <v>45183</v>
      </c>
      <c r="BB594" s="369">
        <v>69.03</v>
      </c>
      <c r="BC594" s="369">
        <v>4505.1000000000004</v>
      </c>
      <c r="BD594" s="86"/>
      <c r="BE594" s="368">
        <v>45183</v>
      </c>
      <c r="BF594" s="370">
        <f t="shared" ref="BF594:BG594" si="1186">(BB594-BF$1256)/BF$1256</f>
        <v>0.20872001400805465</v>
      </c>
      <c r="BG594" s="370">
        <f t="shared" si="1186"/>
        <v>0.20111337138774182</v>
      </c>
      <c r="BT594" s="367">
        <v>45184</v>
      </c>
      <c r="BU594" s="365">
        <f t="shared" si="1026"/>
        <v>3.2078999999999996E-2</v>
      </c>
      <c r="BV594" s="365">
        <v>3.2079</v>
      </c>
    </row>
    <row r="595" spans="2:74" ht="12" customHeight="1">
      <c r="B595" s="367">
        <v>45182</v>
      </c>
      <c r="C595" s="365">
        <v>67.59</v>
      </c>
      <c r="O595" s="368">
        <v>45182</v>
      </c>
      <c r="P595" s="369">
        <v>67.59</v>
      </c>
      <c r="Q595" s="369">
        <v>281.77</v>
      </c>
      <c r="R595" s="369">
        <v>129.07</v>
      </c>
      <c r="S595" s="369">
        <v>96.93</v>
      </c>
      <c r="T595" s="369">
        <v>38.660800000000002</v>
      </c>
      <c r="U595" s="369">
        <v>61.24</v>
      </c>
      <c r="V595" s="369">
        <v>19.940000000000001</v>
      </c>
      <c r="AF595" s="368">
        <v>45182</v>
      </c>
      <c r="AG595" s="370">
        <f t="shared" ref="AG595:AM595" si="1187">(P595-AG$1256)/AG$1256</f>
        <v>0.18350551567151119</v>
      </c>
      <c r="AH595" s="370">
        <f t="shared" si="1187"/>
        <v>0.36120772946859897</v>
      </c>
      <c r="AI595" s="370">
        <f t="shared" si="1187"/>
        <v>0.26514408939423639</v>
      </c>
      <c r="AJ595" s="370">
        <f t="shared" si="1187"/>
        <v>-9.6045775007662995E-3</v>
      </c>
      <c r="AK595" s="370">
        <f t="shared" si="1187"/>
        <v>0.31825745383125564</v>
      </c>
      <c r="AL595" s="370">
        <f t="shared" si="1187"/>
        <v>-0.51007999999999998</v>
      </c>
      <c r="AM595" s="370">
        <f t="shared" si="1187"/>
        <v>-3.4849951597289396E-2</v>
      </c>
      <c r="BA595" s="368">
        <v>45182</v>
      </c>
      <c r="BB595" s="369">
        <v>67.59</v>
      </c>
      <c r="BC595" s="369">
        <v>4467.4399999999996</v>
      </c>
      <c r="BD595" s="86"/>
      <c r="BE595" s="368">
        <v>45182</v>
      </c>
      <c r="BF595" s="370">
        <f t="shared" ref="BF595:BG595" si="1188">(BB595-BF$1256)/BF$1256</f>
        <v>0.18350551567151119</v>
      </c>
      <c r="BG595" s="370">
        <f t="shared" si="1188"/>
        <v>0.19107276639196741</v>
      </c>
      <c r="BT595" s="367">
        <v>45183</v>
      </c>
      <c r="BU595" s="365">
        <f t="shared" si="1026"/>
        <v>3.1869999999999996E-2</v>
      </c>
      <c r="BV595" s="365">
        <v>3.1869999999999998</v>
      </c>
    </row>
    <row r="596" spans="2:74" ht="12" customHeight="1">
      <c r="B596" s="367">
        <v>45181</v>
      </c>
      <c r="C596" s="365">
        <v>66.8</v>
      </c>
      <c r="O596" s="368">
        <v>45181</v>
      </c>
      <c r="P596" s="369">
        <v>66.8</v>
      </c>
      <c r="Q596" s="369">
        <v>280.70999999999998</v>
      </c>
      <c r="R596" s="369">
        <v>128.06</v>
      </c>
      <c r="S596" s="369">
        <v>96.24</v>
      </c>
      <c r="T596" s="369">
        <v>38.660200000000003</v>
      </c>
      <c r="U596" s="369">
        <v>62.37</v>
      </c>
      <c r="V596" s="369">
        <v>19.91</v>
      </c>
      <c r="AF596" s="368">
        <v>45181</v>
      </c>
      <c r="AG596" s="370">
        <f t="shared" ref="AG596:AM596" si="1189">(P596-AG$1256)/AG$1256</f>
        <v>0.16967256172299069</v>
      </c>
      <c r="AH596" s="370">
        <f t="shared" si="1189"/>
        <v>0.35608695652173905</v>
      </c>
      <c r="AI596" s="370">
        <f t="shared" si="1189"/>
        <v>0.25524406979023728</v>
      </c>
      <c r="AJ596" s="370">
        <f t="shared" si="1189"/>
        <v>-1.6654746091754467E-2</v>
      </c>
      <c r="AK596" s="370">
        <f t="shared" si="1189"/>
        <v>0.3182369950080472</v>
      </c>
      <c r="AL596" s="370">
        <f t="shared" si="1189"/>
        <v>-0.50104000000000004</v>
      </c>
      <c r="AM596" s="370">
        <f t="shared" si="1189"/>
        <v>-3.6302032913843173E-2</v>
      </c>
      <c r="BA596" s="368">
        <v>45181</v>
      </c>
      <c r="BB596" s="369">
        <v>66.8</v>
      </c>
      <c r="BC596" s="369">
        <v>4461.8999999999996</v>
      </c>
      <c r="BD596" s="86"/>
      <c r="BE596" s="368">
        <v>45181</v>
      </c>
      <c r="BF596" s="370">
        <f t="shared" ref="BF596:BG596" si="1190">(BB596-BF$1256)/BF$1256</f>
        <v>0.16967256172299069</v>
      </c>
      <c r="BG596" s="370">
        <f t="shared" si="1190"/>
        <v>0.18959573634213767</v>
      </c>
      <c r="BT596" s="367">
        <v>45182</v>
      </c>
      <c r="BU596" s="365">
        <f t="shared" si="1026"/>
        <v>3.2549000000000002E-2</v>
      </c>
      <c r="BV596" s="365">
        <v>3.2549000000000001</v>
      </c>
    </row>
    <row r="597" spans="2:74" ht="12" customHeight="1">
      <c r="B597" s="367">
        <v>45180</v>
      </c>
      <c r="C597" s="365">
        <v>66.88</v>
      </c>
      <c r="O597" s="368">
        <v>45180</v>
      </c>
      <c r="P597" s="369">
        <v>66.88</v>
      </c>
      <c r="Q597" s="369">
        <v>279.76</v>
      </c>
      <c r="R597" s="369">
        <v>126.74</v>
      </c>
      <c r="S597" s="369">
        <v>95.67</v>
      </c>
      <c r="T597" s="369">
        <v>38.976999999999997</v>
      </c>
      <c r="U597" s="369">
        <v>63.26</v>
      </c>
      <c r="V597" s="369">
        <v>19.82</v>
      </c>
      <c r="AF597" s="368">
        <v>45180</v>
      </c>
      <c r="AG597" s="370">
        <f t="shared" ref="AG597:AM597" si="1191">(P597-AG$1256)/AG$1256</f>
        <v>0.17107336718613195</v>
      </c>
      <c r="AH597" s="370">
        <f t="shared" si="1191"/>
        <v>0.35149758454106278</v>
      </c>
      <c r="AI597" s="370">
        <f t="shared" si="1191"/>
        <v>0.24230543030778279</v>
      </c>
      <c r="AJ597" s="370">
        <f t="shared" si="1191"/>
        <v>-2.2478798406048869E-2</v>
      </c>
      <c r="AK597" s="370">
        <f t="shared" si="1191"/>
        <v>0.32903925366212916</v>
      </c>
      <c r="AL597" s="370">
        <f t="shared" si="1191"/>
        <v>-0.49392000000000003</v>
      </c>
      <c r="AM597" s="370">
        <f t="shared" si="1191"/>
        <v>-4.0658276863504351E-2</v>
      </c>
      <c r="BA597" s="368">
        <v>45180</v>
      </c>
      <c r="BB597" s="369">
        <v>66.88</v>
      </c>
      <c r="BC597" s="369">
        <v>4487.46</v>
      </c>
      <c r="BD597" s="86"/>
      <c r="BE597" s="368">
        <v>45180</v>
      </c>
      <c r="BF597" s="370">
        <f t="shared" ref="BF597:BG597" si="1192">(BB597-BF$1256)/BF$1256</f>
        <v>0.17107336718613195</v>
      </c>
      <c r="BG597" s="370">
        <f t="shared" si="1192"/>
        <v>0.19641033707745345</v>
      </c>
      <c r="BT597" s="367">
        <v>45181</v>
      </c>
      <c r="BU597" s="365">
        <f t="shared" si="1026"/>
        <v>3.2933999999999998E-2</v>
      </c>
      <c r="BV597" s="365">
        <v>3.2934000000000001</v>
      </c>
    </row>
    <row r="598" spans="2:74" ht="12" customHeight="1">
      <c r="B598" s="367">
        <v>45177</v>
      </c>
      <c r="C598" s="365">
        <v>67.67</v>
      </c>
      <c r="O598" s="368">
        <v>45177</v>
      </c>
      <c r="P598" s="369">
        <v>67.67</v>
      </c>
      <c r="Q598" s="369">
        <v>279.22000000000003</v>
      </c>
      <c r="R598" s="369">
        <v>126.53</v>
      </c>
      <c r="S598" s="369">
        <v>95.28</v>
      </c>
      <c r="T598" s="369">
        <v>38.902000000000001</v>
      </c>
      <c r="U598" s="369">
        <v>65.2</v>
      </c>
      <c r="V598" s="369">
        <v>19.690000000000001</v>
      </c>
      <c r="AF598" s="368">
        <v>45177</v>
      </c>
      <c r="AG598" s="370">
        <f t="shared" ref="AG598:AM598" si="1193">(P598-AG$1256)/AG$1256</f>
        <v>0.18490632113465247</v>
      </c>
      <c r="AH598" s="370">
        <f t="shared" si="1193"/>
        <v>0.34888888888888903</v>
      </c>
      <c r="AI598" s="370">
        <f t="shared" si="1193"/>
        <v>0.24024701039011964</v>
      </c>
      <c r="AJ598" s="370">
        <f t="shared" si="1193"/>
        <v>-2.6463676305302986E-2</v>
      </c>
      <c r="AK598" s="370">
        <f t="shared" si="1193"/>
        <v>0.3264819007610682</v>
      </c>
      <c r="AL598" s="370">
        <f t="shared" si="1193"/>
        <v>-0.47839999999999999</v>
      </c>
      <c r="AM598" s="370">
        <f t="shared" si="1193"/>
        <v>-4.6950629235237115E-2</v>
      </c>
      <c r="BA598" s="368">
        <v>45177</v>
      </c>
      <c r="BB598" s="369">
        <v>67.67</v>
      </c>
      <c r="BC598" s="369">
        <v>4457.49</v>
      </c>
      <c r="BD598" s="86"/>
      <c r="BE598" s="368">
        <v>45177</v>
      </c>
      <c r="BF598" s="370">
        <f t="shared" ref="BF598:BG598" si="1194">(BB598-BF$1256)/BF$1256</f>
        <v>0.18490632113465247</v>
      </c>
      <c r="BG598" s="370">
        <f t="shared" si="1194"/>
        <v>0.18841997776456562</v>
      </c>
      <c r="BT598" s="367">
        <v>45180</v>
      </c>
      <c r="BU598" s="365">
        <f t="shared" si="1026"/>
        <v>3.2895000000000001E-2</v>
      </c>
      <c r="BV598" s="365">
        <v>3.2894999999999999</v>
      </c>
    </row>
    <row r="599" spans="2:74" ht="12" customHeight="1">
      <c r="B599" s="367">
        <v>45176</v>
      </c>
      <c r="C599" s="365">
        <v>67.42</v>
      </c>
      <c r="O599" s="368">
        <v>45176</v>
      </c>
      <c r="P599" s="369">
        <v>67.42</v>
      </c>
      <c r="Q599" s="369">
        <v>278.33</v>
      </c>
      <c r="R599" s="369">
        <v>127.19</v>
      </c>
      <c r="S599" s="369">
        <v>95.1</v>
      </c>
      <c r="T599" s="369">
        <v>39.336799999999997</v>
      </c>
      <c r="U599" s="369">
        <v>66.5</v>
      </c>
      <c r="V599" s="369">
        <v>19.88</v>
      </c>
      <c r="AF599" s="368">
        <v>45176</v>
      </c>
      <c r="AG599" s="370">
        <f t="shared" ref="AG599:AM599" si="1195">(P599-AG$1256)/AG$1256</f>
        <v>0.18052880406233587</v>
      </c>
      <c r="AH599" s="370">
        <f t="shared" si="1195"/>
        <v>0.34458937198067624</v>
      </c>
      <c r="AI599" s="370">
        <f t="shared" si="1195"/>
        <v>0.24671633013134683</v>
      </c>
      <c r="AJ599" s="370">
        <f t="shared" si="1195"/>
        <v>-2.8302850720343414E-2</v>
      </c>
      <c r="AK599" s="370">
        <f t="shared" si="1195"/>
        <v>0.34130772797948644</v>
      </c>
      <c r="AL599" s="370">
        <f t="shared" si="1195"/>
        <v>-0.46800000000000003</v>
      </c>
      <c r="AM599" s="370">
        <f t="shared" si="1195"/>
        <v>-3.7754114230396957E-2</v>
      </c>
      <c r="BA599" s="368">
        <v>45176</v>
      </c>
      <c r="BB599" s="369">
        <v>67.42</v>
      </c>
      <c r="BC599" s="369">
        <v>4451.1400000000003</v>
      </c>
      <c r="BD599" s="86"/>
      <c r="BE599" s="368">
        <v>45176</v>
      </c>
      <c r="BF599" s="370">
        <f t="shared" ref="BF599:BG599" si="1196">(BB599-BF$1256)/BF$1256</f>
        <v>0.18052880406233587</v>
      </c>
      <c r="BG599" s="370">
        <f t="shared" si="1196"/>
        <v>0.18672699205763094</v>
      </c>
      <c r="BT599" s="367">
        <v>45177</v>
      </c>
      <c r="BU599" s="365">
        <f t="shared" si="1026"/>
        <v>3.2510999999999998E-2</v>
      </c>
      <c r="BV599" s="365">
        <v>3.2511000000000001</v>
      </c>
    </row>
    <row r="600" spans="2:74" ht="12" customHeight="1">
      <c r="B600" s="367">
        <v>45175</v>
      </c>
      <c r="C600" s="365">
        <v>66.930000000000007</v>
      </c>
      <c r="O600" s="368">
        <v>45175</v>
      </c>
      <c r="P600" s="369">
        <v>66.930000000000007</v>
      </c>
      <c r="Q600" s="369">
        <v>275.44</v>
      </c>
      <c r="R600" s="369">
        <v>126.88</v>
      </c>
      <c r="S600" s="369">
        <v>95.95</v>
      </c>
      <c r="T600" s="369">
        <v>39.0824</v>
      </c>
      <c r="U600" s="369">
        <v>67.28</v>
      </c>
      <c r="V600" s="369">
        <v>20.14</v>
      </c>
      <c r="AF600" s="368">
        <v>45175</v>
      </c>
      <c r="AG600" s="370">
        <f t="shared" ref="AG600:AM600" si="1197">(P600-AG$1256)/AG$1256</f>
        <v>0.17194887060059547</v>
      </c>
      <c r="AH600" s="370">
        <f t="shared" si="1197"/>
        <v>0.33062801932367147</v>
      </c>
      <c r="AI600" s="370">
        <f t="shared" si="1197"/>
        <v>0.24367771025289159</v>
      </c>
      <c r="AJ600" s="370">
        <f t="shared" si="1197"/>
        <v>-1.9617860427097185E-2</v>
      </c>
      <c r="AK600" s="370">
        <f t="shared" si="1197"/>
        <v>0.33263318693908722</v>
      </c>
      <c r="AL600" s="370">
        <f t="shared" si="1197"/>
        <v>-0.46176</v>
      </c>
      <c r="AM600" s="370">
        <f t="shared" si="1197"/>
        <v>-2.5169409486931249E-2</v>
      </c>
      <c r="BA600" s="368">
        <v>45175</v>
      </c>
      <c r="BB600" s="369">
        <v>66.930000000000007</v>
      </c>
      <c r="BC600" s="369">
        <v>4465.4799999999996</v>
      </c>
      <c r="BD600" s="86"/>
      <c r="BE600" s="368">
        <v>45175</v>
      </c>
      <c r="BF600" s="370">
        <f t="shared" ref="BF600:BG600" si="1198">(BB600-BF$1256)/BF$1256</f>
        <v>0.17194887060059547</v>
      </c>
      <c r="BG600" s="370">
        <f t="shared" si="1198"/>
        <v>0.19055020702415759</v>
      </c>
      <c r="BT600" s="367">
        <v>45176</v>
      </c>
      <c r="BU600" s="365">
        <f t="shared" si="1026"/>
        <v>3.2631E-2</v>
      </c>
      <c r="BV600" s="365">
        <v>3.2631000000000001</v>
      </c>
    </row>
    <row r="601" spans="2:74" ht="12" customHeight="1">
      <c r="B601" s="367">
        <v>45174</v>
      </c>
      <c r="C601" s="365">
        <v>68.59</v>
      </c>
      <c r="O601" s="368">
        <v>45174</v>
      </c>
      <c r="P601" s="369">
        <v>68.59</v>
      </c>
      <c r="Q601" s="369">
        <v>279.16000000000003</v>
      </c>
      <c r="R601" s="369">
        <v>128.68</v>
      </c>
      <c r="S601" s="369">
        <v>96.84</v>
      </c>
      <c r="T601" s="369">
        <v>39.029800000000002</v>
      </c>
      <c r="U601" s="369">
        <v>66.98</v>
      </c>
      <c r="V601" s="369">
        <v>20.04</v>
      </c>
      <c r="AF601" s="368">
        <v>45174</v>
      </c>
      <c r="AG601" s="370">
        <f t="shared" ref="AG601:AM601" si="1199">(P601-AG$1256)/AG$1256</f>
        <v>0.20101558396077751</v>
      </c>
      <c r="AH601" s="370">
        <f t="shared" si="1199"/>
        <v>0.34859903381642526</v>
      </c>
      <c r="AI601" s="370">
        <f t="shared" si="1199"/>
        <v>0.26132130954714772</v>
      </c>
      <c r="AJ601" s="370">
        <f t="shared" si="1199"/>
        <v>-1.0524164708286514E-2</v>
      </c>
      <c r="AK601" s="370">
        <f t="shared" si="1199"/>
        <v>0.33083963010447637</v>
      </c>
      <c r="AL601" s="370">
        <f t="shared" si="1199"/>
        <v>-0.46415999999999996</v>
      </c>
      <c r="AM601" s="370">
        <f t="shared" si="1199"/>
        <v>-3.0009680542110406E-2</v>
      </c>
      <c r="BA601" s="368">
        <v>45174</v>
      </c>
      <c r="BB601" s="369">
        <v>68.59</v>
      </c>
      <c r="BC601" s="369">
        <v>4496.83</v>
      </c>
      <c r="BD601" s="86"/>
      <c r="BE601" s="368">
        <v>45174</v>
      </c>
      <c r="BF601" s="370">
        <f t="shared" ref="BF601:BG601" si="1200">(BB601-BF$1256)/BF$1256</f>
        <v>0.20101558396077751</v>
      </c>
      <c r="BG601" s="370">
        <f t="shared" si="1200"/>
        <v>0.19890849078989112</v>
      </c>
      <c r="BT601" s="367">
        <v>45175</v>
      </c>
      <c r="BU601" s="365">
        <f t="shared" si="1026"/>
        <v>3.2869999999999996E-2</v>
      </c>
      <c r="BV601" s="365">
        <v>3.2869999999999999</v>
      </c>
    </row>
    <row r="602" spans="2:74" ht="12" customHeight="1">
      <c r="B602" s="367">
        <v>45170</v>
      </c>
      <c r="C602" s="365">
        <v>69.900000000000006</v>
      </c>
      <c r="O602" s="368">
        <v>45170</v>
      </c>
      <c r="P602" s="369">
        <v>69.900000000000006</v>
      </c>
      <c r="Q602" s="369">
        <v>280.94</v>
      </c>
      <c r="R602" s="369">
        <v>129.63999999999999</v>
      </c>
      <c r="S602" s="369">
        <v>98</v>
      </c>
      <c r="T602" s="369">
        <v>38.772199999999998</v>
      </c>
      <c r="U602" s="369">
        <v>70.069999999999993</v>
      </c>
      <c r="V602" s="369">
        <v>19.940000000000001</v>
      </c>
      <c r="AF602" s="368">
        <v>45170</v>
      </c>
      <c r="AG602" s="370">
        <f t="shared" ref="AG602:AM602" si="1201">(P602-AG$1256)/AG$1256</f>
        <v>0.22395377341971645</v>
      </c>
      <c r="AH602" s="370">
        <f t="shared" si="1201"/>
        <v>0.35719806763285022</v>
      </c>
      <c r="AI602" s="370">
        <f t="shared" si="1201"/>
        <v>0.27073122917075076</v>
      </c>
      <c r="AJ602" s="370">
        <f t="shared" si="1201"/>
        <v>1.3282926330846576E-3</v>
      </c>
      <c r="AK602" s="370">
        <f t="shared" si="1201"/>
        <v>0.32205597534029828</v>
      </c>
      <c r="AL602" s="370">
        <f t="shared" si="1201"/>
        <v>-0.43944000000000005</v>
      </c>
      <c r="AM602" s="370">
        <f t="shared" si="1201"/>
        <v>-3.4849951597289396E-2</v>
      </c>
      <c r="BA602" s="368">
        <v>45170</v>
      </c>
      <c r="BB602" s="369">
        <v>69.900000000000006</v>
      </c>
      <c r="BC602" s="369">
        <v>4515.7700000000004</v>
      </c>
      <c r="BD602" s="86"/>
      <c r="BE602" s="368">
        <v>45170</v>
      </c>
      <c r="BF602" s="370">
        <f t="shared" ref="BF602:BG602" si="1202">(BB602-BF$1256)/BF$1256</f>
        <v>0.22395377341971645</v>
      </c>
      <c r="BG602" s="370">
        <f t="shared" si="1202"/>
        <v>0.20395812059923707</v>
      </c>
      <c r="BT602" s="367">
        <v>45174</v>
      </c>
      <c r="BU602" s="365">
        <f t="shared" si="1026"/>
        <v>3.2074999999999999E-2</v>
      </c>
      <c r="BV602" s="365">
        <v>3.2075</v>
      </c>
    </row>
    <row r="603" spans="2:74" ht="12" customHeight="1">
      <c r="B603" s="367">
        <v>45169</v>
      </c>
      <c r="C603" s="365">
        <v>69.45</v>
      </c>
      <c r="O603" s="368">
        <v>45169</v>
      </c>
      <c r="P603" s="369">
        <v>69.45</v>
      </c>
      <c r="Q603" s="369">
        <v>281.14999999999998</v>
      </c>
      <c r="R603" s="369">
        <v>129.38</v>
      </c>
      <c r="S603" s="369">
        <v>97.44</v>
      </c>
      <c r="T603" s="369">
        <v>38.532800000000002</v>
      </c>
      <c r="U603" s="369">
        <v>70</v>
      </c>
      <c r="V603" s="369">
        <v>19.79</v>
      </c>
      <c r="AF603" s="368">
        <v>45169</v>
      </c>
      <c r="AG603" s="370">
        <f t="shared" ref="AG603:AM603" si="1203">(P603-AG$1256)/AG$1256</f>
        <v>0.21607424268954656</v>
      </c>
      <c r="AH603" s="370">
        <f t="shared" si="1203"/>
        <v>0.35821256038647331</v>
      </c>
      <c r="AI603" s="370">
        <f t="shared" si="1203"/>
        <v>0.26818270927269161</v>
      </c>
      <c r="AJ603" s="370">
        <f t="shared" si="1203"/>
        <v>-4.3935833248187062E-3</v>
      </c>
      <c r="AK603" s="370">
        <f t="shared" si="1203"/>
        <v>0.31389290488011129</v>
      </c>
      <c r="AL603" s="370">
        <f t="shared" si="1203"/>
        <v>-0.44</v>
      </c>
      <c r="AM603" s="370">
        <f t="shared" si="1203"/>
        <v>-4.2110358180058129E-2</v>
      </c>
      <c r="BA603" s="368">
        <v>45169</v>
      </c>
      <c r="BB603" s="369">
        <v>69.45</v>
      </c>
      <c r="BC603" s="369">
        <v>4507.66</v>
      </c>
      <c r="BD603" s="86"/>
      <c r="BE603" s="368">
        <v>45169</v>
      </c>
      <c r="BF603" s="370">
        <f t="shared" ref="BF603:BG603" si="1204">(BB603-BF$1256)/BF$1256</f>
        <v>0.21607424268954656</v>
      </c>
      <c r="BG603" s="370">
        <f t="shared" si="1204"/>
        <v>0.20179589790896266</v>
      </c>
      <c r="BT603" s="367">
        <v>45170</v>
      </c>
      <c r="BU603" s="365">
        <f t="shared" si="1026"/>
        <v>3.1474000000000002E-2</v>
      </c>
      <c r="BV603" s="365">
        <v>3.1474000000000002</v>
      </c>
    </row>
    <row r="604" spans="2:74" ht="12" customHeight="1">
      <c r="B604" s="367">
        <v>45168</v>
      </c>
      <c r="C604" s="365">
        <v>69.17</v>
      </c>
      <c r="O604" s="368">
        <v>45168</v>
      </c>
      <c r="P604" s="369">
        <v>69.17</v>
      </c>
      <c r="Q604" s="369">
        <v>284.24</v>
      </c>
      <c r="R604" s="369">
        <v>130.1</v>
      </c>
      <c r="S604" s="369">
        <v>99.24</v>
      </c>
      <c r="T604" s="369">
        <v>38.7714</v>
      </c>
      <c r="U604" s="369">
        <v>70.38</v>
      </c>
      <c r="V604" s="369">
        <v>20.27</v>
      </c>
      <c r="AF604" s="368">
        <v>45168</v>
      </c>
      <c r="AG604" s="370">
        <f t="shared" ref="AG604:AM604" si="1205">(P604-AG$1256)/AG$1256</f>
        <v>0.21117142356855195</v>
      </c>
      <c r="AH604" s="370">
        <f t="shared" si="1205"/>
        <v>0.37314009661835751</v>
      </c>
      <c r="AI604" s="370">
        <f t="shared" si="1205"/>
        <v>0.27524014899039401</v>
      </c>
      <c r="AJ604" s="370">
        <f t="shared" si="1205"/>
        <v>1.399816082558486E-2</v>
      </c>
      <c r="AK604" s="370">
        <f t="shared" si="1205"/>
        <v>0.32202869690935371</v>
      </c>
      <c r="AL604" s="370">
        <f t="shared" si="1205"/>
        <v>-0.43696000000000002</v>
      </c>
      <c r="AM604" s="370">
        <f t="shared" si="1205"/>
        <v>-1.8877057115198478E-2</v>
      </c>
      <c r="BA604" s="368">
        <v>45168</v>
      </c>
      <c r="BB604" s="369">
        <v>69.17</v>
      </c>
      <c r="BC604" s="369">
        <v>4514.87</v>
      </c>
      <c r="BD604" s="86"/>
      <c r="BE604" s="368">
        <v>45168</v>
      </c>
      <c r="BF604" s="370">
        <f t="shared" ref="BF604:BG604" si="1206">(BB604-BF$1256)/BF$1256</f>
        <v>0.21117142356855195</v>
      </c>
      <c r="BG604" s="370">
        <f t="shared" si="1206"/>
        <v>0.2037181698691202</v>
      </c>
      <c r="BT604" s="367">
        <v>45169</v>
      </c>
      <c r="BU604" s="365">
        <f t="shared" si="1026"/>
        <v>3.1676999999999997E-2</v>
      </c>
      <c r="BV604" s="365">
        <v>3.1677</v>
      </c>
    </row>
    <row r="605" spans="2:74" ht="12" customHeight="1">
      <c r="B605" s="367">
        <v>45167</v>
      </c>
      <c r="C605" s="365">
        <v>68.680000000000007</v>
      </c>
      <c r="O605" s="368">
        <v>45167</v>
      </c>
      <c r="P605" s="369">
        <v>68.680000000000007</v>
      </c>
      <c r="Q605" s="369">
        <v>283.58999999999997</v>
      </c>
      <c r="R605" s="369">
        <v>128.9</v>
      </c>
      <c r="S605" s="369">
        <v>99.15</v>
      </c>
      <c r="T605" s="369">
        <v>38.061599999999999</v>
      </c>
      <c r="U605" s="369">
        <v>69.86</v>
      </c>
      <c r="V605" s="369">
        <v>20.3</v>
      </c>
      <c r="AF605" s="368">
        <v>45167</v>
      </c>
      <c r="AG605" s="370">
        <f t="shared" ref="AG605:AM605" si="1207">(P605-AG$1256)/AG$1256</f>
        <v>0.20259149010681154</v>
      </c>
      <c r="AH605" s="370">
        <f t="shared" si="1207"/>
        <v>0.36999999999999988</v>
      </c>
      <c r="AI605" s="370">
        <f t="shared" si="1207"/>
        <v>0.26347774946089014</v>
      </c>
      <c r="AJ605" s="370">
        <f t="shared" si="1207"/>
        <v>1.3078573618064792E-2</v>
      </c>
      <c r="AK605" s="370">
        <f t="shared" si="1207"/>
        <v>0.29782590905371115</v>
      </c>
      <c r="AL605" s="370">
        <f t="shared" si="1207"/>
        <v>-0.44112000000000001</v>
      </c>
      <c r="AM605" s="370">
        <f t="shared" si="1207"/>
        <v>-1.7424975798644698E-2</v>
      </c>
      <c r="BA605" s="368">
        <v>45167</v>
      </c>
      <c r="BB605" s="369">
        <v>68.680000000000007</v>
      </c>
      <c r="BC605" s="369">
        <v>4497.63</v>
      </c>
      <c r="BD605" s="86"/>
      <c r="BE605" s="368">
        <v>45167</v>
      </c>
      <c r="BF605" s="370">
        <f t="shared" ref="BF605:BG605" si="1208">(BB605-BF$1256)/BF$1256</f>
        <v>0.20259149010681154</v>
      </c>
      <c r="BG605" s="370">
        <f t="shared" si="1208"/>
        <v>0.19912178032777272</v>
      </c>
      <c r="BT605" s="367">
        <v>45168</v>
      </c>
      <c r="BU605" s="365">
        <f t="shared" si="1026"/>
        <v>3.1806000000000001E-2</v>
      </c>
      <c r="BV605" s="365">
        <v>3.1806000000000001</v>
      </c>
    </row>
    <row r="606" spans="2:74" ht="12" customHeight="1">
      <c r="B606" s="367">
        <v>45166</v>
      </c>
      <c r="C606" s="365">
        <v>67.69</v>
      </c>
      <c r="O606" s="368">
        <v>45166</v>
      </c>
      <c r="P606" s="369">
        <v>67.69</v>
      </c>
      <c r="Q606" s="369">
        <v>283.68</v>
      </c>
      <c r="R606" s="369">
        <v>129.31</v>
      </c>
      <c r="S606" s="369">
        <v>97.04</v>
      </c>
      <c r="T606" s="369">
        <v>37.985399999999998</v>
      </c>
      <c r="U606" s="369">
        <v>69.180000000000007</v>
      </c>
      <c r="V606" s="369">
        <v>20.3</v>
      </c>
      <c r="AF606" s="368">
        <v>45166</v>
      </c>
      <c r="AG606" s="370">
        <f t="shared" ref="AG606:AM606" si="1209">(P606-AG$1256)/AG$1256</f>
        <v>0.18525652250043773</v>
      </c>
      <c r="AH606" s="370">
        <f t="shared" si="1209"/>
        <v>0.37043478260869567</v>
      </c>
      <c r="AI606" s="370">
        <f t="shared" si="1209"/>
        <v>0.26749656930013732</v>
      </c>
      <c r="AJ606" s="370">
        <f t="shared" si="1209"/>
        <v>-8.4806375804638637E-3</v>
      </c>
      <c r="AK606" s="370">
        <f t="shared" si="1209"/>
        <v>0.29522763850623301</v>
      </c>
      <c r="AL606" s="370">
        <f t="shared" si="1209"/>
        <v>-0.44655999999999996</v>
      </c>
      <c r="AM606" s="370">
        <f t="shared" si="1209"/>
        <v>-1.7424975798644698E-2</v>
      </c>
      <c r="BA606" s="368">
        <v>45166</v>
      </c>
      <c r="BB606" s="369">
        <v>67.69</v>
      </c>
      <c r="BC606" s="369">
        <v>4433.3100000000004</v>
      </c>
      <c r="BD606" s="86"/>
      <c r="BE606" s="368">
        <v>45166</v>
      </c>
      <c r="BF606" s="370">
        <f t="shared" ref="BF606:BG606" si="1210">(BB606-BF$1256)/BF$1256</f>
        <v>0.18525652250043773</v>
      </c>
      <c r="BG606" s="370">
        <f t="shared" si="1210"/>
        <v>0.18197330148209578</v>
      </c>
      <c r="BT606" s="367">
        <v>45167</v>
      </c>
      <c r="BU606" s="365">
        <f t="shared" si="1026"/>
        <v>3.2032999999999999E-2</v>
      </c>
      <c r="BV606" s="365">
        <v>3.2033</v>
      </c>
    </row>
    <row r="607" spans="2:74" ht="12" customHeight="1">
      <c r="B607" s="367">
        <v>45163</v>
      </c>
      <c r="C607" s="365">
        <v>67.89</v>
      </c>
      <c r="O607" s="368">
        <v>45163</v>
      </c>
      <c r="P607" s="369">
        <v>67.89</v>
      </c>
      <c r="Q607" s="369">
        <v>284.58</v>
      </c>
      <c r="R607" s="369">
        <v>129.74</v>
      </c>
      <c r="S607" s="369">
        <v>95.48</v>
      </c>
      <c r="T607" s="369">
        <v>37.535600000000002</v>
      </c>
      <c r="U607" s="369">
        <v>69.92</v>
      </c>
      <c r="V607" s="369">
        <v>20.18</v>
      </c>
      <c r="AF607" s="368">
        <v>45163</v>
      </c>
      <c r="AG607" s="370">
        <f t="shared" ref="AG607:AM607" si="1211">(P607-AG$1256)/AG$1256</f>
        <v>0.18875853615829105</v>
      </c>
      <c r="AH607" s="370">
        <f t="shared" si="1211"/>
        <v>0.37478260869565211</v>
      </c>
      <c r="AI607" s="370">
        <f t="shared" si="1211"/>
        <v>0.27171142913154295</v>
      </c>
      <c r="AJ607" s="370">
        <f t="shared" si="1211"/>
        <v>-2.4420149177480335E-2</v>
      </c>
      <c r="AK607" s="370">
        <f t="shared" si="1211"/>
        <v>0.27989034070760255</v>
      </c>
      <c r="AL607" s="370">
        <f t="shared" si="1211"/>
        <v>-0.44063999999999998</v>
      </c>
      <c r="AM607" s="370">
        <f t="shared" si="1211"/>
        <v>-2.3233301064859654E-2</v>
      </c>
      <c r="BA607" s="368">
        <v>45163</v>
      </c>
      <c r="BB607" s="369">
        <v>67.89</v>
      </c>
      <c r="BC607" s="369">
        <v>4405.71</v>
      </c>
      <c r="BD607" s="86"/>
      <c r="BE607" s="368">
        <v>45163</v>
      </c>
      <c r="BF607" s="370">
        <f t="shared" ref="BF607:BG607" si="1212">(BB607-BF$1256)/BF$1256</f>
        <v>0.18875853615829105</v>
      </c>
      <c r="BG607" s="370">
        <f t="shared" si="1212"/>
        <v>0.17461481242518204</v>
      </c>
      <c r="BT607" s="367">
        <v>45166</v>
      </c>
      <c r="BU607" s="365">
        <f t="shared" si="1026"/>
        <v>3.2501000000000002E-2</v>
      </c>
      <c r="BV607" s="365">
        <v>3.2501000000000002</v>
      </c>
    </row>
    <row r="608" spans="2:74" ht="12" customHeight="1">
      <c r="B608" s="367">
        <v>45162</v>
      </c>
      <c r="C608" s="365">
        <v>68.28</v>
      </c>
      <c r="O608" s="368">
        <v>45162</v>
      </c>
      <c r="P608" s="369">
        <v>68.28</v>
      </c>
      <c r="Q608" s="369">
        <v>282.35000000000002</v>
      </c>
      <c r="R608" s="369">
        <v>129.54</v>
      </c>
      <c r="S608" s="369">
        <v>94.83</v>
      </c>
      <c r="T608" s="369">
        <v>37.446399999999997</v>
      </c>
      <c r="U608" s="369">
        <v>69.97</v>
      </c>
      <c r="V608" s="369">
        <v>20.32</v>
      </c>
      <c r="AF608" s="368">
        <v>45162</v>
      </c>
      <c r="AG608" s="370">
        <f t="shared" ref="AG608:AM608" si="1213">(P608-AG$1256)/AG$1256</f>
        <v>0.19558746279110492</v>
      </c>
      <c r="AH608" s="370">
        <f t="shared" si="1213"/>
        <v>0.3640096618357489</v>
      </c>
      <c r="AI608" s="370">
        <f t="shared" si="1213"/>
        <v>0.2697510292099588</v>
      </c>
      <c r="AJ608" s="370">
        <f t="shared" si="1213"/>
        <v>-3.1061612342903916E-2</v>
      </c>
      <c r="AK608" s="370">
        <f t="shared" si="1213"/>
        <v>0.27684879565727366</v>
      </c>
      <c r="AL608" s="370">
        <f t="shared" si="1213"/>
        <v>-0.44024000000000002</v>
      </c>
      <c r="AM608" s="370">
        <f t="shared" si="1213"/>
        <v>-1.6456921587608898E-2</v>
      </c>
      <c r="BA608" s="368">
        <v>45162</v>
      </c>
      <c r="BB608" s="369">
        <v>68.28</v>
      </c>
      <c r="BC608" s="369">
        <v>4376.3100000000004</v>
      </c>
      <c r="BD608" s="86"/>
      <c r="BE608" s="368">
        <v>45162</v>
      </c>
      <c r="BF608" s="370">
        <f t="shared" ref="BF608:BG608" si="1214">(BB608-BF$1256)/BF$1256</f>
        <v>0.19558746279110492</v>
      </c>
      <c r="BG608" s="370">
        <f t="shared" si="1214"/>
        <v>0.16677642190803499</v>
      </c>
      <c r="BT608" s="367">
        <v>45163</v>
      </c>
      <c r="BU608" s="365">
        <f t="shared" si="1026"/>
        <v>3.2404999999999996E-2</v>
      </c>
      <c r="BV608" s="365">
        <v>3.2404999999999999</v>
      </c>
    </row>
    <row r="609" spans="2:74" ht="12" customHeight="1">
      <c r="B609" s="367">
        <v>45161</v>
      </c>
      <c r="C609" s="365">
        <v>69.569999999999993</v>
      </c>
      <c r="O609" s="368">
        <v>45161</v>
      </c>
      <c r="P609" s="369">
        <v>69.569999999999993</v>
      </c>
      <c r="Q609" s="369">
        <v>281.87</v>
      </c>
      <c r="R609" s="369">
        <v>129.4</v>
      </c>
      <c r="S609" s="369">
        <v>95.18</v>
      </c>
      <c r="T609" s="369">
        <v>37.898200000000003</v>
      </c>
      <c r="U609" s="369">
        <v>70.31</v>
      </c>
      <c r="V609" s="369">
        <v>20.13</v>
      </c>
      <c r="AF609" s="368">
        <v>45161</v>
      </c>
      <c r="AG609" s="370">
        <f t="shared" ref="AG609:AM609" si="1215">(P609-AG$1256)/AG$1256</f>
        <v>0.21817545088425835</v>
      </c>
      <c r="AH609" s="370">
        <f t="shared" si="1215"/>
        <v>0.36169082125603869</v>
      </c>
      <c r="AI609" s="370">
        <f t="shared" si="1215"/>
        <v>0.26837874926485011</v>
      </c>
      <c r="AJ609" s="370">
        <f t="shared" si="1215"/>
        <v>-2.7485439869214239E-2</v>
      </c>
      <c r="AK609" s="370">
        <f t="shared" si="1215"/>
        <v>0.2922542895332661</v>
      </c>
      <c r="AL609" s="370">
        <f t="shared" si="1215"/>
        <v>-0.43751999999999996</v>
      </c>
      <c r="AM609" s="370">
        <f t="shared" si="1215"/>
        <v>-2.5653436592449234E-2</v>
      </c>
      <c r="BA609" s="368">
        <v>45161</v>
      </c>
      <c r="BB609" s="369">
        <v>69.569999999999993</v>
      </c>
      <c r="BC609" s="369">
        <v>4436.01</v>
      </c>
      <c r="BD609" s="86"/>
      <c r="BE609" s="368">
        <v>45161</v>
      </c>
      <c r="BF609" s="370">
        <f t="shared" ref="BF609:BG609" si="1216">(BB609-BF$1256)/BF$1256</f>
        <v>0.21817545088425835</v>
      </c>
      <c r="BG609" s="370">
        <f t="shared" si="1216"/>
        <v>0.18269315367244598</v>
      </c>
      <c r="BT609" s="367">
        <v>45162</v>
      </c>
      <c r="BU609" s="365">
        <f t="shared" si="1026"/>
        <v>3.2219999999999999E-2</v>
      </c>
      <c r="BV609" s="365">
        <v>3.222</v>
      </c>
    </row>
    <row r="610" spans="2:74" ht="12" customHeight="1">
      <c r="B610" s="367">
        <v>45160</v>
      </c>
      <c r="C610" s="365">
        <v>69.06</v>
      </c>
      <c r="O610" s="368">
        <v>45160</v>
      </c>
      <c r="P610" s="369">
        <v>69.06</v>
      </c>
      <c r="Q610" s="369">
        <v>280.31</v>
      </c>
      <c r="R610" s="369">
        <v>129.44999999999999</v>
      </c>
      <c r="S610" s="369">
        <v>96.07</v>
      </c>
      <c r="T610" s="369">
        <v>37.440800000000003</v>
      </c>
      <c r="U610" s="369">
        <v>70.66</v>
      </c>
      <c r="V610" s="369">
        <v>20.38</v>
      </c>
      <c r="AF610" s="368">
        <v>45160</v>
      </c>
      <c r="AG610" s="370">
        <f t="shared" ref="AG610:AM610" si="1217">(P610-AG$1256)/AG$1256</f>
        <v>0.20924531605673266</v>
      </c>
      <c r="AH610" s="370">
        <f t="shared" si="1217"/>
        <v>0.35415458937198069</v>
      </c>
      <c r="AI610" s="370">
        <f t="shared" si="1217"/>
        <v>0.26886884924524596</v>
      </c>
      <c r="AJ610" s="370">
        <f t="shared" si="1217"/>
        <v>-1.8391744150403712E-2</v>
      </c>
      <c r="AK610" s="370">
        <f t="shared" si="1217"/>
        <v>0.27665784664066129</v>
      </c>
      <c r="AL610" s="370">
        <f t="shared" si="1217"/>
        <v>-0.43472000000000005</v>
      </c>
      <c r="AM610" s="370">
        <f t="shared" si="1217"/>
        <v>-1.3552758954501507E-2</v>
      </c>
      <c r="BA610" s="368">
        <v>45160</v>
      </c>
      <c r="BB610" s="369">
        <v>69.06</v>
      </c>
      <c r="BC610" s="369">
        <v>4387.55</v>
      </c>
      <c r="BD610" s="86"/>
      <c r="BE610" s="368">
        <v>45160</v>
      </c>
      <c r="BF610" s="370">
        <f t="shared" ref="BF610:BG610" si="1218">(BB610-BF$1256)/BF$1256</f>
        <v>0.20924531605673266</v>
      </c>
      <c r="BG610" s="370">
        <f t="shared" si="1218"/>
        <v>0.16977313991527079</v>
      </c>
      <c r="BT610" s="367">
        <v>45161</v>
      </c>
      <c r="BU610" s="365">
        <f t="shared" si="1026"/>
        <v>3.1622999999999998E-2</v>
      </c>
      <c r="BV610" s="365">
        <v>3.1623000000000001</v>
      </c>
    </row>
    <row r="611" spans="2:74" ht="12" customHeight="1">
      <c r="B611" s="367">
        <v>45159</v>
      </c>
      <c r="C611" s="365">
        <v>69.34</v>
      </c>
      <c r="O611" s="368">
        <v>45159</v>
      </c>
      <c r="P611" s="369">
        <v>69.34</v>
      </c>
      <c r="Q611" s="369">
        <v>280.04000000000002</v>
      </c>
      <c r="R611" s="369">
        <v>128.80000000000001</v>
      </c>
      <c r="S611" s="369">
        <v>96.46</v>
      </c>
      <c r="T611" s="369">
        <v>37.322600000000001</v>
      </c>
      <c r="U611" s="369">
        <v>68.59</v>
      </c>
      <c r="V611" s="369">
        <v>20.65</v>
      </c>
      <c r="AF611" s="368">
        <v>45159</v>
      </c>
      <c r="AG611" s="370">
        <f t="shared" ref="AG611:AM611" si="1219">(P611-AG$1256)/AG$1256</f>
        <v>0.21414813517772727</v>
      </c>
      <c r="AH611" s="370">
        <f t="shared" si="1219"/>
        <v>0.35285024154589384</v>
      </c>
      <c r="AI611" s="370">
        <f t="shared" si="1219"/>
        <v>0.26249754950009818</v>
      </c>
      <c r="AJ611" s="370">
        <f t="shared" si="1219"/>
        <v>-1.4406866251149593E-2</v>
      </c>
      <c r="AK611" s="370">
        <f t="shared" si="1219"/>
        <v>0.27262745846858888</v>
      </c>
      <c r="AL611" s="370">
        <f t="shared" si="1219"/>
        <v>-0.45127999999999996</v>
      </c>
      <c r="AM611" s="370">
        <f t="shared" si="1219"/>
        <v>-4.8402710551798464E-4</v>
      </c>
      <c r="BA611" s="368">
        <v>45159</v>
      </c>
      <c r="BB611" s="369">
        <v>69.34</v>
      </c>
      <c r="BC611" s="369">
        <v>4399.7700000000004</v>
      </c>
      <c r="BD611" s="86"/>
      <c r="BE611" s="368">
        <v>45159</v>
      </c>
      <c r="BF611" s="370">
        <f t="shared" ref="BF611:BG611" si="1220">(BB611-BF$1256)/BF$1256</f>
        <v>0.21414813517772727</v>
      </c>
      <c r="BG611" s="370">
        <f t="shared" si="1220"/>
        <v>0.17303113760641162</v>
      </c>
      <c r="BT611" s="367">
        <v>45160</v>
      </c>
      <c r="BU611" s="365">
        <f t="shared" si="1026"/>
        <v>3.1856000000000002E-2</v>
      </c>
      <c r="BV611" s="365">
        <v>3.1856</v>
      </c>
    </row>
    <row r="612" spans="2:74" ht="12" customHeight="1">
      <c r="B612" s="367">
        <v>45156</v>
      </c>
      <c r="C612" s="365">
        <v>68.69</v>
      </c>
      <c r="O612" s="368">
        <v>45156</v>
      </c>
      <c r="P612" s="369">
        <v>68.69</v>
      </c>
      <c r="Q612" s="369">
        <v>281.74</v>
      </c>
      <c r="R612" s="369">
        <v>129.12</v>
      </c>
      <c r="S612" s="369">
        <v>97.23</v>
      </c>
      <c r="T612" s="369">
        <v>36.984000000000002</v>
      </c>
      <c r="U612" s="369">
        <v>69.36</v>
      </c>
      <c r="V612" s="369">
        <v>20.64</v>
      </c>
      <c r="AF612" s="368">
        <v>45156</v>
      </c>
      <c r="AG612" s="370">
        <f t="shared" ref="AG612:AM612" si="1221">(P612-AG$1256)/AG$1256</f>
        <v>0.20276659078970405</v>
      </c>
      <c r="AH612" s="370">
        <f t="shared" si="1221"/>
        <v>0.36106280193236717</v>
      </c>
      <c r="AI612" s="370">
        <f t="shared" si="1221"/>
        <v>0.26563418937463251</v>
      </c>
      <c r="AJ612" s="370">
        <f t="shared" si="1221"/>
        <v>-6.5392868090323958E-3</v>
      </c>
      <c r="AK612" s="370">
        <f t="shared" si="1221"/>
        <v>0.26108186257126492</v>
      </c>
      <c r="AL612" s="370">
        <f t="shared" si="1221"/>
        <v>-0.44512000000000002</v>
      </c>
      <c r="AM612" s="370">
        <f t="shared" si="1221"/>
        <v>-9.6805421103579733E-4</v>
      </c>
      <c r="BA612" s="368">
        <v>45156</v>
      </c>
      <c r="BB612" s="369">
        <v>68.69</v>
      </c>
      <c r="BC612" s="369">
        <v>4369.71</v>
      </c>
      <c r="BD612" s="86"/>
      <c r="BE612" s="368">
        <v>45156</v>
      </c>
      <c r="BF612" s="370">
        <f t="shared" ref="BF612:BG612" si="1222">(BB612-BF$1256)/BF$1256</f>
        <v>0.20276659078970405</v>
      </c>
      <c r="BG612" s="370">
        <f t="shared" si="1222"/>
        <v>0.16501678322051208</v>
      </c>
      <c r="BT612" s="367">
        <v>45159</v>
      </c>
      <c r="BU612" s="365">
        <f t="shared" si="1026"/>
        <v>3.1727999999999999E-2</v>
      </c>
      <c r="BV612" s="365">
        <v>3.1728000000000001</v>
      </c>
    </row>
    <row r="613" spans="2:74" ht="12" customHeight="1">
      <c r="B613" s="367">
        <v>45155</v>
      </c>
      <c r="C613" s="365">
        <v>69.58</v>
      </c>
      <c r="O613" s="368">
        <v>45155</v>
      </c>
      <c r="P613" s="369">
        <v>69.58</v>
      </c>
      <c r="Q613" s="369">
        <v>281.86</v>
      </c>
      <c r="R613" s="369">
        <v>129.91999999999999</v>
      </c>
      <c r="S613" s="369">
        <v>96.57</v>
      </c>
      <c r="T613" s="369">
        <v>36.970799999999997</v>
      </c>
      <c r="U613" s="369">
        <v>69.28</v>
      </c>
      <c r="V613" s="369">
        <v>20.78</v>
      </c>
      <c r="AF613" s="368">
        <v>45155</v>
      </c>
      <c r="AG613" s="370">
        <f t="shared" ref="AG613:AM613" si="1223">(P613-AG$1256)/AG$1256</f>
        <v>0.21835055156715111</v>
      </c>
      <c r="AH613" s="370">
        <f t="shared" si="1223"/>
        <v>0.36164251207729475</v>
      </c>
      <c r="AI613" s="370">
        <f t="shared" si="1223"/>
        <v>0.27347578906096837</v>
      </c>
      <c r="AJ613" s="370">
        <f t="shared" si="1223"/>
        <v>-1.3282926330847157E-2</v>
      </c>
      <c r="AK613" s="370">
        <f t="shared" si="1223"/>
        <v>0.26063176846067798</v>
      </c>
      <c r="AL613" s="370">
        <f t="shared" si="1223"/>
        <v>-0.44575999999999999</v>
      </c>
      <c r="AM613" s="370">
        <f t="shared" si="1223"/>
        <v>5.8083252662149559E-3</v>
      </c>
      <c r="BA613" s="368">
        <v>45155</v>
      </c>
      <c r="BB613" s="369">
        <v>69.58</v>
      </c>
      <c r="BC613" s="369">
        <v>4370.3599999999997</v>
      </c>
      <c r="BD613" s="86"/>
      <c r="BE613" s="368">
        <v>45155</v>
      </c>
      <c r="BF613" s="370">
        <f t="shared" ref="BF613:BG613" si="1224">(BB613-BF$1256)/BF$1256</f>
        <v>0.21835055156715111</v>
      </c>
      <c r="BG613" s="370">
        <f t="shared" si="1224"/>
        <v>0.16519008097004073</v>
      </c>
      <c r="BT613" s="367">
        <v>45156</v>
      </c>
      <c r="BU613" s="365">
        <f t="shared" si="1026"/>
        <v>3.2028000000000001E-2</v>
      </c>
      <c r="BV613" s="365">
        <v>3.2027999999999999</v>
      </c>
    </row>
    <row r="614" spans="2:74" ht="12" customHeight="1">
      <c r="B614" s="367">
        <v>45154</v>
      </c>
      <c r="C614" s="365">
        <v>70.61</v>
      </c>
      <c r="O614" s="368">
        <v>45154</v>
      </c>
      <c r="P614" s="369">
        <v>70.61</v>
      </c>
      <c r="Q614" s="369">
        <v>285.39999999999998</v>
      </c>
      <c r="R614" s="369">
        <v>131.56</v>
      </c>
      <c r="S614" s="369">
        <v>98.98</v>
      </c>
      <c r="T614" s="369">
        <v>37.337800000000001</v>
      </c>
      <c r="U614" s="369">
        <v>73.61</v>
      </c>
      <c r="V614" s="369">
        <v>21.24</v>
      </c>
      <c r="AF614" s="368">
        <v>45154</v>
      </c>
      <c r="AG614" s="370">
        <f t="shared" ref="AG614:AM614" si="1225">(P614-AG$1256)/AG$1256</f>
        <v>0.23638592190509544</v>
      </c>
      <c r="AH614" s="370">
        <f t="shared" si="1225"/>
        <v>0.37874396135265692</v>
      </c>
      <c r="AI614" s="370">
        <f t="shared" si="1225"/>
        <v>0.28955106841795736</v>
      </c>
      <c r="AJ614" s="370">
        <f t="shared" si="1225"/>
        <v>1.1341575559415545E-2</v>
      </c>
      <c r="AK614" s="370">
        <f t="shared" si="1225"/>
        <v>0.27314574865653729</v>
      </c>
      <c r="AL614" s="370">
        <f t="shared" si="1225"/>
        <v>-0.41111999999999999</v>
      </c>
      <c r="AM614" s="370">
        <f t="shared" si="1225"/>
        <v>2.807357212003864E-2</v>
      </c>
      <c r="BA614" s="368">
        <v>45154</v>
      </c>
      <c r="BB614" s="369">
        <v>70.61</v>
      </c>
      <c r="BC614" s="369">
        <v>4404.33</v>
      </c>
      <c r="BD614" s="86"/>
      <c r="BE614" s="368">
        <v>45154</v>
      </c>
      <c r="BF614" s="370">
        <f t="shared" ref="BF614:BG614" si="1226">(BB614-BF$1256)/BF$1256</f>
        <v>0.23638592190509544</v>
      </c>
      <c r="BG614" s="370">
        <f t="shared" si="1226"/>
        <v>0.17424688797233634</v>
      </c>
      <c r="BT614" s="367">
        <v>45155</v>
      </c>
      <c r="BU614" s="365">
        <f t="shared" si="1026"/>
        <v>3.1618E-2</v>
      </c>
      <c r="BV614" s="365">
        <v>3.1617999999999999</v>
      </c>
    </row>
    <row r="615" spans="2:74" ht="12" customHeight="1">
      <c r="B615" s="367">
        <v>45153</v>
      </c>
      <c r="C615" s="365">
        <v>70.97</v>
      </c>
      <c r="O615" s="368">
        <v>45153</v>
      </c>
      <c r="P615" s="369">
        <v>70.97</v>
      </c>
      <c r="Q615" s="369">
        <v>288.3</v>
      </c>
      <c r="R615" s="369">
        <v>132.72</v>
      </c>
      <c r="S615" s="369">
        <v>100.04</v>
      </c>
      <c r="T615" s="369">
        <v>36.963200000000001</v>
      </c>
      <c r="U615" s="369">
        <v>76.14</v>
      </c>
      <c r="V615" s="369">
        <v>21.42</v>
      </c>
      <c r="AF615" s="368">
        <v>45153</v>
      </c>
      <c r="AG615" s="370">
        <f t="shared" ref="AG615:AM615" si="1227">(P615-AG$1256)/AG$1256</f>
        <v>0.2426895464892313</v>
      </c>
      <c r="AH615" s="370">
        <f t="shared" si="1227"/>
        <v>0.39275362318840584</v>
      </c>
      <c r="AI615" s="370">
        <f t="shared" si="1227"/>
        <v>0.30092138796314455</v>
      </c>
      <c r="AJ615" s="370">
        <f t="shared" si="1227"/>
        <v>2.2172269336875463E-2</v>
      </c>
      <c r="AK615" s="370">
        <f t="shared" si="1227"/>
        <v>0.26037262336670391</v>
      </c>
      <c r="AL615" s="370">
        <f t="shared" si="1227"/>
        <v>-0.39088000000000001</v>
      </c>
      <c r="AM615" s="370">
        <f t="shared" si="1227"/>
        <v>3.6786060019361161E-2</v>
      </c>
      <c r="BA615" s="368">
        <v>45153</v>
      </c>
      <c r="BB615" s="369">
        <v>70.97</v>
      </c>
      <c r="BC615" s="369">
        <v>4437.8599999999997</v>
      </c>
      <c r="BD615" s="86"/>
      <c r="BE615" s="368">
        <v>45153</v>
      </c>
      <c r="BF615" s="370">
        <f t="shared" ref="BF615:BG615" si="1228">(BB615-BF$1256)/BF$1256</f>
        <v>0.2426895464892313</v>
      </c>
      <c r="BG615" s="370">
        <f t="shared" si="1228"/>
        <v>0.18318638572879695</v>
      </c>
      <c r="BT615" s="367">
        <v>45154</v>
      </c>
      <c r="BU615" s="365">
        <f t="shared" si="1026"/>
        <v>3.1157000000000001E-2</v>
      </c>
      <c r="BV615" s="365">
        <v>3.1156999999999999</v>
      </c>
    </row>
    <row r="616" spans="2:74" ht="12" customHeight="1">
      <c r="B616" s="367">
        <v>45152</v>
      </c>
      <c r="C616" s="365">
        <v>72.48</v>
      </c>
      <c r="O616" s="368">
        <v>45152</v>
      </c>
      <c r="P616" s="369">
        <v>72.48</v>
      </c>
      <c r="Q616" s="369">
        <v>288.81</v>
      </c>
      <c r="R616" s="369">
        <v>134.79</v>
      </c>
      <c r="S616" s="369">
        <v>101.01</v>
      </c>
      <c r="T616" s="369">
        <v>37.001600000000003</v>
      </c>
      <c r="U616" s="369">
        <v>76.83</v>
      </c>
      <c r="V616" s="369">
        <v>21.6</v>
      </c>
      <c r="AF616" s="368">
        <v>45152</v>
      </c>
      <c r="AG616" s="370">
        <f t="shared" ref="AG616:AM616" si="1229">(P616-AG$1256)/AG$1256</f>
        <v>0.26912974960602354</v>
      </c>
      <c r="AH616" s="370">
        <f t="shared" si="1229"/>
        <v>0.39521739130434785</v>
      </c>
      <c r="AI616" s="370">
        <f t="shared" si="1229"/>
        <v>0.32121152715153889</v>
      </c>
      <c r="AJ616" s="370">
        <f t="shared" si="1229"/>
        <v>3.2083375906815169E-2</v>
      </c>
      <c r="AK616" s="370">
        <f t="shared" si="1229"/>
        <v>0.26168198805204729</v>
      </c>
      <c r="AL616" s="370">
        <f t="shared" si="1229"/>
        <v>-0.38536000000000004</v>
      </c>
      <c r="AM616" s="370">
        <f t="shared" si="1229"/>
        <v>4.5498547918683505E-2</v>
      </c>
      <c r="BA616" s="368">
        <v>45152</v>
      </c>
      <c r="BB616" s="369">
        <v>72.48</v>
      </c>
      <c r="BC616" s="369">
        <v>4489.72</v>
      </c>
      <c r="BD616" s="86"/>
      <c r="BE616" s="368">
        <v>45152</v>
      </c>
      <c r="BF616" s="370">
        <f t="shared" ref="BF616:BG616" si="1230">(BB616-BF$1256)/BF$1256</f>
        <v>0.26912974960602354</v>
      </c>
      <c r="BG616" s="370">
        <f t="shared" si="1230"/>
        <v>0.1970128800219689</v>
      </c>
      <c r="BT616" s="367">
        <v>45153</v>
      </c>
      <c r="BU616" s="365">
        <f t="shared" si="1026"/>
        <v>3.0998999999999999E-2</v>
      </c>
      <c r="BV616" s="365">
        <v>3.0998999999999999</v>
      </c>
    </row>
    <row r="617" spans="2:74" ht="12" customHeight="1">
      <c r="B617" s="367">
        <v>45149</v>
      </c>
      <c r="C617" s="365">
        <v>72.97</v>
      </c>
      <c r="O617" s="368">
        <v>45149</v>
      </c>
      <c r="P617" s="369">
        <v>72.97</v>
      </c>
      <c r="Q617" s="369">
        <v>288.62</v>
      </c>
      <c r="R617" s="369">
        <v>134.19999999999999</v>
      </c>
      <c r="S617" s="369">
        <v>100.99</v>
      </c>
      <c r="T617" s="369">
        <v>36.930999999999997</v>
      </c>
      <c r="U617" s="369">
        <v>76.180000000000007</v>
      </c>
      <c r="V617" s="369">
        <v>21.53</v>
      </c>
      <c r="AF617" s="368">
        <v>45149</v>
      </c>
      <c r="AG617" s="370">
        <f t="shared" ref="AG617:AM617" si="1231">(P617-AG$1256)/AG$1256</f>
        <v>0.27770968306776395</v>
      </c>
      <c r="AH617" s="370">
        <f t="shared" si="1231"/>
        <v>0.39429951690821258</v>
      </c>
      <c r="AI617" s="370">
        <f t="shared" si="1231"/>
        <v>0.31542834738286607</v>
      </c>
      <c r="AJ617" s="370">
        <f t="shared" si="1231"/>
        <v>3.1879023194032803E-2</v>
      </c>
      <c r="AK617" s="370">
        <f t="shared" si="1231"/>
        <v>0.25927466652118158</v>
      </c>
      <c r="AL617" s="370">
        <f t="shared" si="1231"/>
        <v>-0.39055999999999996</v>
      </c>
      <c r="AM617" s="370">
        <f t="shared" si="1231"/>
        <v>4.2110358180058129E-2</v>
      </c>
      <c r="BA617" s="368">
        <v>45149</v>
      </c>
      <c r="BB617" s="369">
        <v>72.97</v>
      </c>
      <c r="BC617" s="369">
        <v>4464.05</v>
      </c>
      <c r="BD617" s="86"/>
      <c r="BE617" s="368">
        <v>45149</v>
      </c>
      <c r="BF617" s="370">
        <f t="shared" ref="BF617:BG617" si="1232">(BB617-BF$1256)/BF$1256</f>
        <v>0.27770968306776395</v>
      </c>
      <c r="BG617" s="370">
        <f t="shared" si="1232"/>
        <v>0.19016895197519448</v>
      </c>
      <c r="BT617" s="367">
        <v>45152</v>
      </c>
      <c r="BU617" s="365">
        <f t="shared" si="1026"/>
        <v>3.0352999999999998E-2</v>
      </c>
      <c r="BV617" s="365">
        <v>3.0352999999999999</v>
      </c>
    </row>
    <row r="618" spans="2:74" ht="12" customHeight="1">
      <c r="B618" s="367">
        <v>45148</v>
      </c>
      <c r="C618" s="365">
        <v>73.31</v>
      </c>
      <c r="O618" s="368">
        <v>45148</v>
      </c>
      <c r="P618" s="369">
        <v>73.31</v>
      </c>
      <c r="Q618" s="369">
        <v>287.60000000000002</v>
      </c>
      <c r="R618" s="369">
        <v>134.37</v>
      </c>
      <c r="S618" s="369">
        <v>101.66</v>
      </c>
      <c r="T618" s="369">
        <v>36.914200000000001</v>
      </c>
      <c r="U618" s="369">
        <v>75.8</v>
      </c>
      <c r="V618" s="369">
        <v>21.56</v>
      </c>
      <c r="AF618" s="368">
        <v>45148</v>
      </c>
      <c r="AG618" s="370">
        <f t="shared" ref="AG618:AM618" si="1233">(P618-AG$1256)/AG$1256</f>
        <v>0.28366310628611457</v>
      </c>
      <c r="AH618" s="370">
        <f t="shared" si="1233"/>
        <v>0.38937198067632861</v>
      </c>
      <c r="AI618" s="370">
        <f t="shared" si="1233"/>
        <v>0.3170946873162126</v>
      </c>
      <c r="AJ618" s="370">
        <f t="shared" si="1233"/>
        <v>3.8724839072238601E-2</v>
      </c>
      <c r="AK618" s="370">
        <f t="shared" si="1233"/>
        <v>0.25870181947134396</v>
      </c>
      <c r="AL618" s="370">
        <f t="shared" si="1233"/>
        <v>-0.39360000000000001</v>
      </c>
      <c r="AM618" s="370">
        <f t="shared" si="1233"/>
        <v>4.3562439496611739E-2</v>
      </c>
      <c r="BA618" s="368">
        <v>45148</v>
      </c>
      <c r="BB618" s="369">
        <v>73.31</v>
      </c>
      <c r="BC618" s="369">
        <v>4468.83</v>
      </c>
      <c r="BD618" s="86"/>
      <c r="BE618" s="368">
        <v>45148</v>
      </c>
      <c r="BF618" s="370">
        <f t="shared" ref="BF618:BG618" si="1234">(BB618-BF$1256)/BF$1256</f>
        <v>0.28366310628611457</v>
      </c>
      <c r="BG618" s="370">
        <f t="shared" si="1234"/>
        <v>0.19144335696403669</v>
      </c>
      <c r="BT618" s="367">
        <v>45149</v>
      </c>
      <c r="BU618" s="365">
        <f t="shared" si="1026"/>
        <v>3.0148999999999999E-2</v>
      </c>
      <c r="BV618" s="365">
        <v>3.0148999999999999</v>
      </c>
    </row>
    <row r="619" spans="2:74" ht="12" customHeight="1">
      <c r="B619" s="367">
        <v>45147</v>
      </c>
      <c r="C619" s="365">
        <v>73.290000000000006</v>
      </c>
      <c r="O619" s="368">
        <v>45147</v>
      </c>
      <c r="P619" s="369">
        <v>73.290000000000006</v>
      </c>
      <c r="Q619" s="369">
        <v>288.23</v>
      </c>
      <c r="R619" s="369">
        <v>133.28</v>
      </c>
      <c r="S619" s="369">
        <v>99.92</v>
      </c>
      <c r="T619" s="369">
        <v>37.011400000000002</v>
      </c>
      <c r="U619" s="369">
        <v>75.599999999999994</v>
      </c>
      <c r="V619" s="369">
        <v>21.29</v>
      </c>
      <c r="AF619" s="368">
        <v>45147</v>
      </c>
      <c r="AG619" s="370">
        <f t="shared" ref="AG619:AM619" si="1235">(P619-AG$1256)/AG$1256</f>
        <v>0.28331290492032929</v>
      </c>
      <c r="AH619" s="370">
        <f t="shared" si="1235"/>
        <v>0.39241545893719815</v>
      </c>
      <c r="AI619" s="370">
        <f t="shared" si="1235"/>
        <v>0.30641050774357975</v>
      </c>
      <c r="AJ619" s="370">
        <f t="shared" si="1235"/>
        <v>2.0946153060181844E-2</v>
      </c>
      <c r="AK619" s="370">
        <f t="shared" si="1235"/>
        <v>0.26201614883111923</v>
      </c>
      <c r="AL619" s="370">
        <f t="shared" si="1235"/>
        <v>-0.39520000000000005</v>
      </c>
      <c r="AM619" s="370">
        <f t="shared" si="1235"/>
        <v>3.049370764762822E-2</v>
      </c>
      <c r="BA619" s="368">
        <v>45147</v>
      </c>
      <c r="BB619" s="369">
        <v>73.290000000000006</v>
      </c>
      <c r="BC619" s="369">
        <v>4467.71</v>
      </c>
      <c r="BD619" s="86"/>
      <c r="BE619" s="368">
        <v>45147</v>
      </c>
      <c r="BF619" s="370">
        <f t="shared" ref="BF619:BG619" si="1236">(BB619-BF$1256)/BF$1256</f>
        <v>0.28331290492032929</v>
      </c>
      <c r="BG619" s="370">
        <f t="shared" si="1236"/>
        <v>0.19114475161100256</v>
      </c>
      <c r="BT619" s="367">
        <v>45148</v>
      </c>
      <c r="BU619" s="365">
        <f t="shared" si="1026"/>
        <v>3.0009999999999998E-2</v>
      </c>
      <c r="BV619" s="365">
        <v>3.0009999999999999</v>
      </c>
    </row>
    <row r="620" spans="2:74" ht="12" customHeight="1">
      <c r="B620" s="367">
        <v>45146</v>
      </c>
      <c r="C620" s="365">
        <v>74.290000000000006</v>
      </c>
      <c r="O620" s="368">
        <v>45146</v>
      </c>
      <c r="P620" s="369">
        <v>74.290000000000006</v>
      </c>
      <c r="Q620" s="369">
        <v>289.58</v>
      </c>
      <c r="R620" s="369">
        <v>134.13999999999999</v>
      </c>
      <c r="S620" s="369">
        <v>100.69499999999999</v>
      </c>
      <c r="T620" s="369">
        <v>37.226999999999997</v>
      </c>
      <c r="U620" s="369">
        <v>79</v>
      </c>
      <c r="V620" s="369">
        <v>21.73</v>
      </c>
      <c r="AF620" s="368">
        <v>45146</v>
      </c>
      <c r="AG620" s="370">
        <f t="shared" ref="AG620:AM620" si="1237">(P620-AG$1256)/AG$1256</f>
        <v>0.30082297320959561</v>
      </c>
      <c r="AH620" s="370">
        <f t="shared" si="1237"/>
        <v>0.39893719806763278</v>
      </c>
      <c r="AI620" s="370">
        <f t="shared" si="1237"/>
        <v>0.31484022740639084</v>
      </c>
      <c r="AJ620" s="370">
        <f t="shared" si="1237"/>
        <v>2.8864820680494417E-2</v>
      </c>
      <c r="AK620" s="370">
        <f t="shared" si="1237"/>
        <v>0.26936768597070282</v>
      </c>
      <c r="AL620" s="370">
        <f t="shared" si="1237"/>
        <v>-0.36799999999999999</v>
      </c>
      <c r="AM620" s="370">
        <f t="shared" si="1237"/>
        <v>5.1790900290416275E-2</v>
      </c>
      <c r="BA620" s="368">
        <v>45146</v>
      </c>
      <c r="BB620" s="369">
        <v>74.290000000000006</v>
      </c>
      <c r="BC620" s="369">
        <v>4499.38</v>
      </c>
      <c r="BD620" s="86"/>
      <c r="BE620" s="368">
        <v>45146</v>
      </c>
      <c r="BF620" s="370">
        <f t="shared" ref="BF620:BG620" si="1238">(BB620-BF$1256)/BF$1256</f>
        <v>0.30082297320959561</v>
      </c>
      <c r="BG620" s="370">
        <f t="shared" si="1238"/>
        <v>0.19958835119188864</v>
      </c>
      <c r="BT620" s="367">
        <v>45147</v>
      </c>
      <c r="BU620" s="365">
        <f t="shared" si="1026"/>
        <v>3.0018E-2</v>
      </c>
      <c r="BV620" s="365">
        <v>3.0017999999999998</v>
      </c>
    </row>
    <row r="621" spans="2:74" ht="12" customHeight="1">
      <c r="B621" s="367">
        <v>45145</v>
      </c>
      <c r="C621" s="365">
        <v>74.55</v>
      </c>
      <c r="O621" s="368">
        <v>45145</v>
      </c>
      <c r="P621" s="369">
        <v>74.55</v>
      </c>
      <c r="Q621" s="369">
        <v>291.39999999999998</v>
      </c>
      <c r="R621" s="369">
        <v>135.11000000000001</v>
      </c>
      <c r="S621" s="369">
        <v>101.74</v>
      </c>
      <c r="T621" s="369">
        <v>37.799999999999997</v>
      </c>
      <c r="U621" s="369">
        <v>79.790000000000006</v>
      </c>
      <c r="V621" s="369">
        <v>21.83</v>
      </c>
      <c r="AF621" s="368">
        <v>45145</v>
      </c>
      <c r="AG621" s="370">
        <f t="shared" ref="AG621:AM621" si="1239">(P621-AG$1256)/AG$1256</f>
        <v>0.30537559096480471</v>
      </c>
      <c r="AH621" s="370">
        <f t="shared" si="1239"/>
        <v>0.4077294685990337</v>
      </c>
      <c r="AI621" s="370">
        <f t="shared" si="1239"/>
        <v>0.3243481670260735</v>
      </c>
      <c r="AJ621" s="370">
        <f t="shared" si="1239"/>
        <v>3.9542249923367634E-2</v>
      </c>
      <c r="AK621" s="370">
        <f t="shared" si="1239"/>
        <v>0.28890586213480984</v>
      </c>
      <c r="AL621" s="370">
        <f t="shared" si="1239"/>
        <v>-0.36167999999999995</v>
      </c>
      <c r="AM621" s="370">
        <f t="shared" si="1239"/>
        <v>5.6631171345595262E-2</v>
      </c>
      <c r="BA621" s="368">
        <v>45145</v>
      </c>
      <c r="BB621" s="369">
        <v>74.55</v>
      </c>
      <c r="BC621" s="369">
        <v>4518.4399999999996</v>
      </c>
      <c r="BD621" s="86"/>
      <c r="BE621" s="368">
        <v>45145</v>
      </c>
      <c r="BF621" s="370">
        <f t="shared" ref="BF621:BG621" si="1240">(BB621-BF$1256)/BF$1256</f>
        <v>0.30537559096480471</v>
      </c>
      <c r="BG621" s="370">
        <f t="shared" si="1240"/>
        <v>0.20466997443191653</v>
      </c>
      <c r="BT621" s="367">
        <v>45146</v>
      </c>
      <c r="BU621" s="365">
        <f t="shared" si="1026"/>
        <v>2.9613999999999998E-2</v>
      </c>
      <c r="BV621" s="365">
        <v>2.9613999999999998</v>
      </c>
    </row>
    <row r="622" spans="2:74" ht="12" customHeight="1">
      <c r="B622" s="367">
        <v>45142</v>
      </c>
      <c r="C622" s="365">
        <v>73.459999999999994</v>
      </c>
      <c r="O622" s="368">
        <v>45142</v>
      </c>
      <c r="P622" s="369">
        <v>73.459999999999994</v>
      </c>
      <c r="Q622" s="369">
        <v>287.02</v>
      </c>
      <c r="R622" s="369">
        <v>134.35</v>
      </c>
      <c r="S622" s="369">
        <v>100.68</v>
      </c>
      <c r="T622" s="369">
        <v>37.812199999999997</v>
      </c>
      <c r="U622" s="369">
        <v>78.91</v>
      </c>
      <c r="V622" s="369">
        <v>21.59</v>
      </c>
      <c r="AF622" s="368">
        <v>45142</v>
      </c>
      <c r="AG622" s="370">
        <f t="shared" ref="AG622:AM622" si="1241">(P622-AG$1256)/AG$1256</f>
        <v>0.28628961652950435</v>
      </c>
      <c r="AH622" s="370">
        <f t="shared" si="1241"/>
        <v>0.38657004830917868</v>
      </c>
      <c r="AI622" s="370">
        <f t="shared" si="1241"/>
        <v>0.31689864732405409</v>
      </c>
      <c r="AJ622" s="370">
        <f t="shared" si="1241"/>
        <v>2.8711556145907858E-2</v>
      </c>
      <c r="AK622" s="370">
        <f t="shared" si="1241"/>
        <v>0.2893218582067158</v>
      </c>
      <c r="AL622" s="370">
        <f t="shared" si="1241"/>
        <v>-0.36872000000000005</v>
      </c>
      <c r="AM622" s="370">
        <f t="shared" si="1241"/>
        <v>4.5014520813165523E-2</v>
      </c>
      <c r="BA622" s="368">
        <v>45142</v>
      </c>
      <c r="BB622" s="369">
        <v>73.459999999999994</v>
      </c>
      <c r="BC622" s="369">
        <v>4478.03</v>
      </c>
      <c r="BD622" s="86"/>
      <c r="BE622" s="368">
        <v>45142</v>
      </c>
      <c r="BF622" s="370">
        <f t="shared" ref="BF622:BG622" si="1242">(BB622-BF$1256)/BF$1256</f>
        <v>0.28628961652950435</v>
      </c>
      <c r="BG622" s="370">
        <f t="shared" si="1242"/>
        <v>0.19389618664967453</v>
      </c>
      <c r="BT622" s="367">
        <v>45145</v>
      </c>
      <c r="BU622" s="365">
        <f t="shared" si="1026"/>
        <v>2.9510000000000002E-2</v>
      </c>
      <c r="BV622" s="365">
        <v>2.9510000000000001</v>
      </c>
    </row>
    <row r="623" spans="2:74" ht="12" customHeight="1">
      <c r="B623" s="367">
        <v>45141</v>
      </c>
      <c r="C623" s="365">
        <v>72.819999999999993</v>
      </c>
      <c r="O623" s="368">
        <v>45141</v>
      </c>
      <c r="P623" s="369">
        <v>72.819999999999993</v>
      </c>
      <c r="Q623" s="369">
        <v>291.02</v>
      </c>
      <c r="R623" s="369">
        <v>135.62</v>
      </c>
      <c r="S623" s="369">
        <v>102.33</v>
      </c>
      <c r="T623" s="369">
        <v>38.458399999999997</v>
      </c>
      <c r="U623" s="369">
        <v>74.67</v>
      </c>
      <c r="V623" s="369">
        <v>21.49</v>
      </c>
      <c r="AF623" s="368">
        <v>45141</v>
      </c>
      <c r="AG623" s="370">
        <f t="shared" ref="AG623:AM623" si="1243">(P623-AG$1256)/AG$1256</f>
        <v>0.27508317282437389</v>
      </c>
      <c r="AH623" s="370">
        <f t="shared" si="1243"/>
        <v>0.4058937198067632</v>
      </c>
      <c r="AI623" s="370">
        <f t="shared" si="1243"/>
        <v>0.32934718682611264</v>
      </c>
      <c r="AJ623" s="370">
        <f t="shared" si="1243"/>
        <v>4.5570654950444399E-2</v>
      </c>
      <c r="AK623" s="370">
        <f t="shared" si="1243"/>
        <v>0.3113560108022585</v>
      </c>
      <c r="AL623" s="370">
        <f t="shared" si="1243"/>
        <v>-0.40264</v>
      </c>
      <c r="AM623" s="370">
        <f t="shared" si="1243"/>
        <v>4.0174249757986363E-2</v>
      </c>
      <c r="BA623" s="368">
        <v>45141</v>
      </c>
      <c r="BB623" s="369">
        <v>72.819999999999993</v>
      </c>
      <c r="BC623" s="369">
        <v>4501.8900000000003</v>
      </c>
      <c r="BD623" s="86"/>
      <c r="BE623" s="368">
        <v>45141</v>
      </c>
      <c r="BF623" s="370">
        <f t="shared" ref="BF623:BG623" si="1244">(BB623-BF$1256)/BF$1256</f>
        <v>0.27508317282437389</v>
      </c>
      <c r="BG623" s="370">
        <f t="shared" si="1244"/>
        <v>0.20025754711699206</v>
      </c>
      <c r="BT623" s="367">
        <v>45142</v>
      </c>
      <c r="BU623" s="365">
        <f t="shared" si="1026"/>
        <v>2.9948000000000002E-2</v>
      </c>
      <c r="BV623" s="365">
        <v>2.9948000000000001</v>
      </c>
    </row>
    <row r="624" spans="2:74" ht="12" customHeight="1">
      <c r="B624" s="367">
        <v>45140</v>
      </c>
      <c r="C624" s="365">
        <v>74.17</v>
      </c>
      <c r="O624" s="368">
        <v>45140</v>
      </c>
      <c r="P624" s="369">
        <v>74.17</v>
      </c>
      <c r="Q624" s="369">
        <v>289.62</v>
      </c>
      <c r="R624" s="369">
        <v>135</v>
      </c>
      <c r="S624" s="369">
        <v>102.13</v>
      </c>
      <c r="T624" s="369">
        <v>38.737200000000001</v>
      </c>
      <c r="U624" s="369">
        <v>75.03</v>
      </c>
      <c r="V624" s="369">
        <v>21.48</v>
      </c>
      <c r="AF624" s="368">
        <v>45140</v>
      </c>
      <c r="AG624" s="370">
        <f t="shared" ref="AG624:AM624" si="1245">(P624-AG$1256)/AG$1256</f>
        <v>0.29872176501488362</v>
      </c>
      <c r="AH624" s="370">
        <f t="shared" si="1245"/>
        <v>0.39913043478260873</v>
      </c>
      <c r="AI624" s="370">
        <f t="shared" si="1245"/>
        <v>0.32326994706920215</v>
      </c>
      <c r="AJ624" s="370">
        <f t="shared" si="1245"/>
        <v>4.3527127822621747E-2</v>
      </c>
      <c r="AK624" s="370">
        <f t="shared" si="1245"/>
        <v>0.32086254398646991</v>
      </c>
      <c r="AL624" s="370">
        <f t="shared" si="1245"/>
        <v>-0.39976</v>
      </c>
      <c r="AM624" s="370">
        <f t="shared" si="1245"/>
        <v>3.9690222652468549E-2</v>
      </c>
      <c r="BA624" s="368">
        <v>45140</v>
      </c>
      <c r="BB624" s="369">
        <v>74.17</v>
      </c>
      <c r="BC624" s="369">
        <v>4513.3900000000003</v>
      </c>
      <c r="BD624" s="86"/>
      <c r="BE624" s="368">
        <v>45140</v>
      </c>
      <c r="BF624" s="370">
        <f t="shared" ref="BF624:BG624" si="1246">(BB624-BF$1256)/BF$1256</f>
        <v>0.29872176501488362</v>
      </c>
      <c r="BG624" s="370">
        <f t="shared" si="1246"/>
        <v>0.20332358422403943</v>
      </c>
      <c r="BT624" s="367">
        <v>45141</v>
      </c>
      <c r="BU624" s="365">
        <f t="shared" si="1026"/>
        <v>3.0211000000000002E-2</v>
      </c>
      <c r="BV624" s="365">
        <v>3.0211000000000001</v>
      </c>
    </row>
    <row r="625" spans="2:74" ht="12" customHeight="1">
      <c r="B625" s="367">
        <v>45139</v>
      </c>
      <c r="C625" s="365">
        <v>75.33</v>
      </c>
      <c r="O625" s="368">
        <v>45139</v>
      </c>
      <c r="P625" s="369">
        <v>75.33</v>
      </c>
      <c r="Q625" s="369">
        <v>291.07</v>
      </c>
      <c r="R625" s="369">
        <v>136.36000000000001</v>
      </c>
      <c r="S625" s="369">
        <v>101.26</v>
      </c>
      <c r="T625" s="369">
        <v>39.1</v>
      </c>
      <c r="U625" s="369">
        <v>77.16</v>
      </c>
      <c r="V625" s="369">
        <v>21.39</v>
      </c>
      <c r="AF625" s="368">
        <v>45139</v>
      </c>
      <c r="AG625" s="370">
        <f t="shared" ref="AG625:AM625" si="1247">(P625-AG$1256)/AG$1256</f>
        <v>0.31903344423043251</v>
      </c>
      <c r="AH625" s="370">
        <f t="shared" si="1247"/>
        <v>0.40613526570048308</v>
      </c>
      <c r="AI625" s="370">
        <f t="shared" si="1247"/>
        <v>0.33660066653597354</v>
      </c>
      <c r="AJ625" s="370">
        <f t="shared" si="1247"/>
        <v>3.4637784816593443E-2</v>
      </c>
      <c r="AK625" s="370">
        <f t="shared" si="1247"/>
        <v>0.33323331241986959</v>
      </c>
      <c r="AL625" s="370">
        <f t="shared" si="1247"/>
        <v>-0.38272</v>
      </c>
      <c r="AM625" s="370">
        <f t="shared" si="1247"/>
        <v>3.5333978702807377E-2</v>
      </c>
      <c r="BA625" s="368">
        <v>45139</v>
      </c>
      <c r="BB625" s="369">
        <v>75.33</v>
      </c>
      <c r="BC625" s="369">
        <v>4576.7299999999996</v>
      </c>
      <c r="BD625" s="86"/>
      <c r="BE625" s="368">
        <v>45139</v>
      </c>
      <c r="BF625" s="370">
        <f t="shared" ref="BF625:BG625" si="1248">(BB625-BF$1256)/BF$1256</f>
        <v>0.31903344423043251</v>
      </c>
      <c r="BG625" s="370">
        <f t="shared" si="1248"/>
        <v>0.22021078338581135</v>
      </c>
      <c r="BT625" s="367">
        <v>45140</v>
      </c>
      <c r="BU625" s="365">
        <f t="shared" si="1026"/>
        <v>2.9662000000000001E-2</v>
      </c>
      <c r="BV625" s="365">
        <v>2.9662000000000002</v>
      </c>
    </row>
    <row r="626" spans="2:74" ht="12" customHeight="1">
      <c r="B626" s="367">
        <v>45138</v>
      </c>
      <c r="C626" s="365">
        <v>76.56</v>
      </c>
      <c r="O626" s="368">
        <v>45138</v>
      </c>
      <c r="P626" s="369">
        <v>76.56</v>
      </c>
      <c r="Q626" s="369">
        <v>293.2</v>
      </c>
      <c r="R626" s="369">
        <v>137.66999999999999</v>
      </c>
      <c r="S626" s="369">
        <v>101.57</v>
      </c>
      <c r="T626" s="369">
        <v>39.245600000000003</v>
      </c>
      <c r="U626" s="369">
        <v>77.66</v>
      </c>
      <c r="V626" s="369">
        <v>21.49</v>
      </c>
      <c r="AF626" s="368">
        <v>45138</v>
      </c>
      <c r="AG626" s="370">
        <f t="shared" ref="AG626:AM626" si="1249">(P626-AG$1256)/AG$1256</f>
        <v>0.34057082822623014</v>
      </c>
      <c r="AH626" s="370">
        <f t="shared" si="1249"/>
        <v>0.4164251207729468</v>
      </c>
      <c r="AI626" s="370">
        <f t="shared" si="1249"/>
        <v>0.34944128602234847</v>
      </c>
      <c r="AJ626" s="370">
        <f t="shared" si="1249"/>
        <v>3.7805251864718385E-2</v>
      </c>
      <c r="AK626" s="370">
        <f t="shared" si="1249"/>
        <v>0.33819798685179636</v>
      </c>
      <c r="AL626" s="370">
        <f t="shared" si="1249"/>
        <v>-0.37872</v>
      </c>
      <c r="AM626" s="370">
        <f t="shared" si="1249"/>
        <v>4.0174249757986363E-2</v>
      </c>
      <c r="BA626" s="368">
        <v>45138</v>
      </c>
      <c r="BB626" s="369">
        <v>76.56</v>
      </c>
      <c r="BC626" s="369">
        <v>4588.96</v>
      </c>
      <c r="BD626" s="86"/>
      <c r="BE626" s="368">
        <v>45138</v>
      </c>
      <c r="BF626" s="370">
        <f t="shared" ref="BF626:BG626" si="1250">(BB626-BF$1256)/BF$1256</f>
        <v>0.34057082822623014</v>
      </c>
      <c r="BG626" s="370">
        <f t="shared" si="1250"/>
        <v>0.22347144719617573</v>
      </c>
      <c r="BT626" s="367">
        <v>45139</v>
      </c>
      <c r="BU626" s="365">
        <f t="shared" si="1026"/>
        <v>2.9205000000000002E-2</v>
      </c>
      <c r="BV626" s="365">
        <v>2.9205000000000001</v>
      </c>
    </row>
    <row r="627" spans="2:74" ht="12" customHeight="1">
      <c r="B627" s="367">
        <v>45135</v>
      </c>
      <c r="C627" s="365">
        <v>76.91</v>
      </c>
      <c r="O627" s="368">
        <v>45135</v>
      </c>
      <c r="P627" s="369">
        <v>76.91</v>
      </c>
      <c r="Q627" s="369">
        <v>294.02999999999997</v>
      </c>
      <c r="R627" s="369">
        <v>136.94</v>
      </c>
      <c r="S627" s="369">
        <v>101.25</v>
      </c>
      <c r="T627" s="369">
        <v>38.250399999999999</v>
      </c>
      <c r="U627" s="369">
        <v>75.98</v>
      </c>
      <c r="V627" s="369">
        <v>21.45</v>
      </c>
      <c r="AF627" s="368">
        <v>45135</v>
      </c>
      <c r="AG627" s="370">
        <f t="shared" ref="AG627:AM627" si="1251">(P627-AG$1256)/AG$1256</f>
        <v>0.34669935212747327</v>
      </c>
      <c r="AH627" s="370">
        <f t="shared" si="1251"/>
        <v>0.42043478260869555</v>
      </c>
      <c r="AI627" s="370">
        <f t="shared" si="1251"/>
        <v>0.34228582630856697</v>
      </c>
      <c r="AJ627" s="370">
        <f t="shared" si="1251"/>
        <v>3.4535608460202261E-2</v>
      </c>
      <c r="AK627" s="370">
        <f t="shared" si="1251"/>
        <v>0.30426361875664903</v>
      </c>
      <c r="AL627" s="370">
        <f t="shared" si="1251"/>
        <v>-0.39215999999999995</v>
      </c>
      <c r="AM627" s="370">
        <f t="shared" si="1251"/>
        <v>3.8238141335914771E-2</v>
      </c>
      <c r="BA627" s="368">
        <v>45135</v>
      </c>
      <c r="BB627" s="369">
        <v>76.91</v>
      </c>
      <c r="BC627" s="369">
        <v>4582.2299999999996</v>
      </c>
      <c r="BD627" s="86"/>
      <c r="BE627" s="368">
        <v>45135</v>
      </c>
      <c r="BF627" s="370">
        <f t="shared" ref="BF627:BG627" si="1252">(BB627-BF$1256)/BF$1256</f>
        <v>0.34669935212747327</v>
      </c>
      <c r="BG627" s="370">
        <f t="shared" si="1252"/>
        <v>0.22167714895874702</v>
      </c>
      <c r="BT627" s="367">
        <v>45138</v>
      </c>
      <c r="BU627" s="365">
        <f t="shared" si="1026"/>
        <v>2.8736000000000001E-2</v>
      </c>
      <c r="BV627" s="365">
        <v>2.8736000000000002</v>
      </c>
    </row>
    <row r="628" spans="2:74" ht="12" customHeight="1">
      <c r="B628" s="367">
        <v>45134</v>
      </c>
      <c r="C628" s="365">
        <v>76.69</v>
      </c>
      <c r="O628" s="368">
        <v>45134</v>
      </c>
      <c r="P628" s="369">
        <v>76.69</v>
      </c>
      <c r="Q628" s="369">
        <v>295.19</v>
      </c>
      <c r="R628" s="369">
        <v>136.22999999999999</v>
      </c>
      <c r="S628" s="369">
        <v>100.78</v>
      </c>
      <c r="T628" s="369">
        <v>37.659599999999998</v>
      </c>
      <c r="U628" s="369">
        <v>76.47</v>
      </c>
      <c r="V628" s="369">
        <v>21.6</v>
      </c>
      <c r="AF628" s="368">
        <v>45134</v>
      </c>
      <c r="AG628" s="370">
        <f t="shared" ref="AG628:AM628" si="1253">(P628-AG$1256)/AG$1256</f>
        <v>0.34284713710383469</v>
      </c>
      <c r="AH628" s="370">
        <f t="shared" si="1253"/>
        <v>0.42603864734299518</v>
      </c>
      <c r="AI628" s="370">
        <f t="shared" si="1253"/>
        <v>0.33532640658694368</v>
      </c>
      <c r="AJ628" s="370">
        <f t="shared" si="1253"/>
        <v>2.9733319709819111E-2</v>
      </c>
      <c r="AK628" s="370">
        <f t="shared" si="1253"/>
        <v>0.2841184975040234</v>
      </c>
      <c r="AL628" s="370">
        <f t="shared" si="1253"/>
        <v>-0.38824000000000003</v>
      </c>
      <c r="AM628" s="370">
        <f t="shared" si="1253"/>
        <v>4.5498547918683505E-2</v>
      </c>
      <c r="BA628" s="368">
        <v>45134</v>
      </c>
      <c r="BB628" s="369">
        <v>76.69</v>
      </c>
      <c r="BC628" s="369">
        <v>4537.41</v>
      </c>
      <c r="BD628" s="86"/>
      <c r="BE628" s="368">
        <v>45134</v>
      </c>
      <c r="BF628" s="370">
        <f t="shared" ref="BF628:BG628" si="1254">(BB628-BF$1256)/BF$1256</f>
        <v>0.34284713710383469</v>
      </c>
      <c r="BG628" s="370">
        <f t="shared" si="1254"/>
        <v>0.209727602598933</v>
      </c>
      <c r="BT628" s="367">
        <v>45135</v>
      </c>
      <c r="BU628" s="365">
        <f t="shared" si="1026"/>
        <v>2.8605000000000002E-2</v>
      </c>
      <c r="BV628" s="365">
        <v>2.8605</v>
      </c>
    </row>
    <row r="629" spans="2:74" ht="12" customHeight="1">
      <c r="B629" s="367">
        <v>45133</v>
      </c>
      <c r="C629" s="365">
        <v>76.900000000000006</v>
      </c>
      <c r="O629" s="368">
        <v>45133</v>
      </c>
      <c r="P629" s="369">
        <v>76.900000000000006</v>
      </c>
      <c r="Q629" s="369">
        <v>291.75</v>
      </c>
      <c r="R629" s="369">
        <v>137.30000000000001</v>
      </c>
      <c r="S629" s="369">
        <v>101.73</v>
      </c>
      <c r="T629" s="369">
        <v>41.757199999999997</v>
      </c>
      <c r="U629" s="369">
        <v>78.09</v>
      </c>
      <c r="V629" s="369">
        <v>21.58</v>
      </c>
      <c r="AF629" s="368">
        <v>45133</v>
      </c>
      <c r="AG629" s="370">
        <f t="shared" ref="AG629:AM629" si="1255">(P629-AG$1256)/AG$1256</f>
        <v>0.34652425144458077</v>
      </c>
      <c r="AH629" s="370">
        <f t="shared" si="1255"/>
        <v>0.40942028985507245</v>
      </c>
      <c r="AI629" s="370">
        <f t="shared" si="1255"/>
        <v>0.3458145461674183</v>
      </c>
      <c r="AJ629" s="370">
        <f t="shared" si="1255"/>
        <v>3.9440073566976597E-2</v>
      </c>
      <c r="AK629" s="370">
        <f t="shared" si="1255"/>
        <v>0.42383862080253126</v>
      </c>
      <c r="AL629" s="370">
        <f t="shared" si="1255"/>
        <v>-0.37527999999999995</v>
      </c>
      <c r="AM629" s="370">
        <f t="shared" si="1255"/>
        <v>4.4530493707647535E-2</v>
      </c>
      <c r="BA629" s="368">
        <v>45133</v>
      </c>
      <c r="BB629" s="369">
        <v>76.900000000000006</v>
      </c>
      <c r="BC629" s="369">
        <v>4566.75</v>
      </c>
      <c r="BD629" s="86"/>
      <c r="BE629" s="368">
        <v>45133</v>
      </c>
      <c r="BF629" s="370">
        <f t="shared" ref="BF629:BG629" si="1256">(BB629-BF$1256)/BF$1256</f>
        <v>0.34652425144458077</v>
      </c>
      <c r="BG629" s="370">
        <f t="shared" si="1256"/>
        <v>0.21754999640073905</v>
      </c>
      <c r="BT629" s="367">
        <v>45134</v>
      </c>
      <c r="BU629" s="365">
        <f t="shared" si="1026"/>
        <v>2.8687000000000001E-2</v>
      </c>
      <c r="BV629" s="365">
        <v>2.8687</v>
      </c>
    </row>
    <row r="630" spans="2:74" ht="12" customHeight="1">
      <c r="B630" s="367">
        <v>45132</v>
      </c>
      <c r="C630" s="365">
        <v>76.489999999999995</v>
      </c>
      <c r="O630" s="368">
        <v>45132</v>
      </c>
      <c r="P630" s="369">
        <v>76.489999999999995</v>
      </c>
      <c r="Q630" s="369">
        <v>292.36</v>
      </c>
      <c r="R630" s="369">
        <v>136.99</v>
      </c>
      <c r="S630" s="369">
        <v>102.92</v>
      </c>
      <c r="T630" s="369">
        <v>41.846800000000002</v>
      </c>
      <c r="U630" s="369">
        <v>76.599999999999994</v>
      </c>
      <c r="V630" s="369">
        <v>21.31</v>
      </c>
      <c r="AF630" s="368">
        <v>45132</v>
      </c>
      <c r="AG630" s="370">
        <f t="shared" ref="AG630:AM630" si="1257">(P630-AG$1256)/AG$1256</f>
        <v>0.33934512344598139</v>
      </c>
      <c r="AH630" s="370">
        <f t="shared" si="1257"/>
        <v>0.41236714975845418</v>
      </c>
      <c r="AI630" s="370">
        <f t="shared" si="1257"/>
        <v>0.34277592628896308</v>
      </c>
      <c r="AJ630" s="370">
        <f t="shared" si="1257"/>
        <v>5.1599059977521171E-2</v>
      </c>
      <c r="AK630" s="370">
        <f t="shared" si="1257"/>
        <v>0.42689380506833247</v>
      </c>
      <c r="AL630" s="370">
        <f t="shared" si="1257"/>
        <v>-0.38720000000000004</v>
      </c>
      <c r="AM630" s="370">
        <f t="shared" si="1257"/>
        <v>3.146176185866402E-2</v>
      </c>
      <c r="BA630" s="368">
        <v>45132</v>
      </c>
      <c r="BB630" s="369">
        <v>76.489999999999995</v>
      </c>
      <c r="BC630" s="369">
        <v>4567.46</v>
      </c>
      <c r="BD630" s="86"/>
      <c r="BE630" s="368">
        <v>45132</v>
      </c>
      <c r="BF630" s="370">
        <f t="shared" ref="BF630:BG630" si="1258">(BB630-BF$1256)/BF$1256</f>
        <v>0.33934512344598139</v>
      </c>
      <c r="BG630" s="370">
        <f t="shared" si="1258"/>
        <v>0.21773929086560895</v>
      </c>
      <c r="BT630" s="367">
        <v>45133</v>
      </c>
      <c r="BU630" s="365">
        <f t="shared" si="1026"/>
        <v>2.8608999999999999E-2</v>
      </c>
      <c r="BV630" s="365">
        <v>2.8609</v>
      </c>
    </row>
    <row r="631" spans="2:74" ht="12" customHeight="1">
      <c r="B631" s="367">
        <v>45131</v>
      </c>
      <c r="C631" s="365">
        <v>76.81</v>
      </c>
      <c r="O631" s="368">
        <v>45131</v>
      </c>
      <c r="P631" s="369">
        <v>76.81</v>
      </c>
      <c r="Q631" s="369">
        <v>295.31</v>
      </c>
      <c r="R631" s="369">
        <v>137.94</v>
      </c>
      <c r="S631" s="369">
        <v>102.78</v>
      </c>
      <c r="T631" s="369">
        <v>41.659799999999997</v>
      </c>
      <c r="U631" s="369">
        <v>77.22</v>
      </c>
      <c r="V631" s="369">
        <v>21.42</v>
      </c>
      <c r="AF631" s="368">
        <v>45131</v>
      </c>
      <c r="AG631" s="370">
        <f t="shared" ref="AG631:AM631" si="1259">(P631-AG$1256)/AG$1256</f>
        <v>0.34494834529854673</v>
      </c>
      <c r="AH631" s="370">
        <f t="shared" si="1259"/>
        <v>0.42661835748792271</v>
      </c>
      <c r="AI631" s="370">
        <f t="shared" si="1259"/>
        <v>0.35208782591648702</v>
      </c>
      <c r="AJ631" s="370">
        <f t="shared" si="1259"/>
        <v>5.0168590988045332E-2</v>
      </c>
      <c r="AK631" s="370">
        <f t="shared" si="1259"/>
        <v>0.42051747183501986</v>
      </c>
      <c r="AL631" s="370">
        <f t="shared" si="1259"/>
        <v>-0.38224000000000002</v>
      </c>
      <c r="AM631" s="370">
        <f t="shared" si="1259"/>
        <v>3.6786060019361161E-2</v>
      </c>
      <c r="BA631" s="368">
        <v>45131</v>
      </c>
      <c r="BB631" s="369">
        <v>76.81</v>
      </c>
      <c r="BC631" s="369">
        <v>4554.6400000000003</v>
      </c>
      <c r="BD631" s="86"/>
      <c r="BE631" s="368">
        <v>45131</v>
      </c>
      <c r="BF631" s="370">
        <f t="shared" ref="BF631:BG631" si="1260">(BB631-BF$1256)/BF$1256</f>
        <v>0.34494834529854673</v>
      </c>
      <c r="BG631" s="370">
        <f t="shared" si="1260"/>
        <v>0.21432132602105711</v>
      </c>
      <c r="BT631" s="367">
        <v>45132</v>
      </c>
      <c r="BU631" s="365">
        <f t="shared" si="1026"/>
        <v>2.8761999999999999E-2</v>
      </c>
      <c r="BV631" s="365">
        <v>2.8761999999999999</v>
      </c>
    </row>
    <row r="632" spans="2:74" ht="12" customHeight="1">
      <c r="B632" s="367">
        <v>45128</v>
      </c>
      <c r="C632" s="365">
        <v>77.67</v>
      </c>
      <c r="O632" s="368">
        <v>45128</v>
      </c>
      <c r="P632" s="369">
        <v>77.67</v>
      </c>
      <c r="Q632" s="369">
        <v>295.61</v>
      </c>
      <c r="R632" s="369">
        <v>137.54</v>
      </c>
      <c r="S632" s="369">
        <v>102.82</v>
      </c>
      <c r="T632" s="369">
        <v>41.977400000000003</v>
      </c>
      <c r="U632" s="369">
        <v>77.92</v>
      </c>
      <c r="V632" s="369">
        <v>21.62</v>
      </c>
      <c r="AF632" s="368">
        <v>45128</v>
      </c>
      <c r="AG632" s="370">
        <f t="shared" ref="AG632:AM632" si="1261">(P632-AG$1256)/AG$1256</f>
        <v>0.36000700402731572</v>
      </c>
      <c r="AH632" s="370">
        <f t="shared" si="1261"/>
        <v>0.42806763285024163</v>
      </c>
      <c r="AI632" s="370">
        <f t="shared" si="1261"/>
        <v>0.34816702607331895</v>
      </c>
      <c r="AJ632" s="370">
        <f t="shared" si="1261"/>
        <v>5.0577296413609772E-2</v>
      </c>
      <c r="AK632" s="370">
        <f t="shared" si="1261"/>
        <v>0.43134700892004696</v>
      </c>
      <c r="AL632" s="370">
        <f t="shared" si="1261"/>
        <v>-0.37663999999999997</v>
      </c>
      <c r="AM632" s="370">
        <f t="shared" si="1261"/>
        <v>4.6466602129719307E-2</v>
      </c>
      <c r="BA632" s="368">
        <v>45128</v>
      </c>
      <c r="BB632" s="369">
        <v>77.67</v>
      </c>
      <c r="BC632" s="369">
        <v>4536.34</v>
      </c>
      <c r="BD632" s="86"/>
      <c r="BE632" s="368">
        <v>45128</v>
      </c>
      <c r="BF632" s="370">
        <f t="shared" ref="BF632:BG632" si="1262">(BB632-BF$1256)/BF$1256</f>
        <v>0.36000700402731572</v>
      </c>
      <c r="BG632" s="370">
        <f t="shared" si="1262"/>
        <v>0.2094423278420165</v>
      </c>
      <c r="BT632" s="367">
        <v>45131</v>
      </c>
      <c r="BU632" s="365">
        <f t="shared" si="1026"/>
        <v>2.8641999999999997E-2</v>
      </c>
      <c r="BV632" s="365">
        <v>2.8641999999999999</v>
      </c>
    </row>
    <row r="633" spans="2:74" ht="12" customHeight="1">
      <c r="B633" s="367">
        <v>45127</v>
      </c>
      <c r="C633" s="365">
        <v>77.45</v>
      </c>
      <c r="O633" s="368">
        <v>45127</v>
      </c>
      <c r="P633" s="369">
        <v>77.45</v>
      </c>
      <c r="Q633" s="369">
        <v>297.13</v>
      </c>
      <c r="R633" s="369">
        <v>135.88</v>
      </c>
      <c r="S633" s="369">
        <v>100.88</v>
      </c>
      <c r="T633" s="369">
        <v>41.894199999999998</v>
      </c>
      <c r="U633" s="369">
        <v>78.34</v>
      </c>
      <c r="V633" s="369">
        <v>21.74</v>
      </c>
      <c r="AF633" s="368">
        <v>45127</v>
      </c>
      <c r="AG633" s="370">
        <f t="shared" ref="AG633:AM633" si="1263">(P633-AG$1256)/AG$1256</f>
        <v>0.3561547890036772</v>
      </c>
      <c r="AH633" s="370">
        <f t="shared" si="1263"/>
        <v>0.43541062801932368</v>
      </c>
      <c r="AI633" s="370">
        <f t="shared" si="1263"/>
        <v>0.33189570672417174</v>
      </c>
      <c r="AJ633" s="370">
        <f t="shared" si="1263"/>
        <v>3.0755083273730364E-2</v>
      </c>
      <c r="AK633" s="370">
        <f t="shared" si="1263"/>
        <v>0.42851005210180299</v>
      </c>
      <c r="AL633" s="370">
        <f t="shared" si="1263"/>
        <v>-0.37327999999999995</v>
      </c>
      <c r="AM633" s="370">
        <f t="shared" si="1263"/>
        <v>5.227492739593409E-2</v>
      </c>
      <c r="BA633" s="368">
        <v>45127</v>
      </c>
      <c r="BB633" s="369">
        <v>77.45</v>
      </c>
      <c r="BC633" s="369">
        <v>4534.87</v>
      </c>
      <c r="BD633" s="86"/>
      <c r="BE633" s="368">
        <v>45127</v>
      </c>
      <c r="BF633" s="370">
        <f t="shared" ref="BF633:BG633" si="1264">(BB633-BF$1256)/BF$1256</f>
        <v>0.3561547890036772</v>
      </c>
      <c r="BG633" s="370">
        <f t="shared" si="1264"/>
        <v>0.20905040831615906</v>
      </c>
      <c r="BT633" s="367">
        <v>45128</v>
      </c>
      <c r="BU633" s="365">
        <f t="shared" si="1026"/>
        <v>2.8324999999999999E-2</v>
      </c>
      <c r="BV633" s="365">
        <v>2.8325</v>
      </c>
    </row>
    <row r="634" spans="2:74" ht="12" customHeight="1">
      <c r="B634" s="367">
        <v>45126</v>
      </c>
      <c r="C634" s="365">
        <v>77.52</v>
      </c>
      <c r="O634" s="368">
        <v>45126</v>
      </c>
      <c r="P634" s="369">
        <v>77.52</v>
      </c>
      <c r="Q634" s="369">
        <v>294.13</v>
      </c>
      <c r="R634" s="369">
        <v>135.93</v>
      </c>
      <c r="S634" s="369">
        <v>101.83</v>
      </c>
      <c r="T634" s="369">
        <v>42.782600000000002</v>
      </c>
      <c r="U634" s="369">
        <v>79.12</v>
      </c>
      <c r="V634" s="369">
        <v>21.66</v>
      </c>
      <c r="AF634" s="368">
        <v>45126</v>
      </c>
      <c r="AG634" s="370">
        <f t="shared" ref="AG634:AM634" si="1265">(P634-AG$1256)/AG$1256</f>
        <v>0.35738049378392572</v>
      </c>
      <c r="AH634" s="370">
        <f t="shared" si="1265"/>
        <v>0.42091787439613526</v>
      </c>
      <c r="AI634" s="370">
        <f t="shared" si="1265"/>
        <v>0.33238580670456785</v>
      </c>
      <c r="AJ634" s="370">
        <f t="shared" si="1265"/>
        <v>4.046183713088785E-2</v>
      </c>
      <c r="AK634" s="370">
        <f t="shared" si="1265"/>
        <v>0.45880274966583923</v>
      </c>
      <c r="AL634" s="370">
        <f t="shared" si="1265"/>
        <v>-0.36703999999999998</v>
      </c>
      <c r="AM634" s="370">
        <f t="shared" si="1265"/>
        <v>4.8402710551790899E-2</v>
      </c>
      <c r="BA634" s="368">
        <v>45126</v>
      </c>
      <c r="BB634" s="369">
        <v>77.52</v>
      </c>
      <c r="BC634" s="369">
        <v>4565.72</v>
      </c>
      <c r="BD634" s="86"/>
      <c r="BE634" s="368">
        <v>45126</v>
      </c>
      <c r="BF634" s="370">
        <f t="shared" ref="BF634:BG634" si="1266">(BB634-BF$1256)/BF$1256</f>
        <v>0.35738049378392572</v>
      </c>
      <c r="BG634" s="370">
        <f t="shared" si="1266"/>
        <v>0.21727538612071662</v>
      </c>
      <c r="BT634" s="367">
        <v>45127</v>
      </c>
      <c r="BU634" s="365">
        <f t="shared" si="1026"/>
        <v>2.8405E-2</v>
      </c>
      <c r="BV634" s="365">
        <v>2.8405</v>
      </c>
    </row>
    <row r="635" spans="2:74" ht="12" customHeight="1">
      <c r="B635" s="367">
        <v>45125</v>
      </c>
      <c r="C635" s="365">
        <v>77.78</v>
      </c>
      <c r="O635" s="368">
        <v>45125</v>
      </c>
      <c r="P635" s="369">
        <v>77.78</v>
      </c>
      <c r="Q635" s="369">
        <v>293.82</v>
      </c>
      <c r="R635" s="369">
        <v>133.84</v>
      </c>
      <c r="S635" s="369">
        <v>100.76</v>
      </c>
      <c r="T635" s="369">
        <v>43.064</v>
      </c>
      <c r="U635" s="369">
        <v>79.91</v>
      </c>
      <c r="V635" s="369">
        <v>21.18</v>
      </c>
      <c r="AF635" s="368">
        <v>45125</v>
      </c>
      <c r="AG635" s="370">
        <f t="shared" ref="AG635:AM635" si="1267">(P635-AG$1256)/AG$1256</f>
        <v>0.36193311153913504</v>
      </c>
      <c r="AH635" s="370">
        <f t="shared" si="1267"/>
        <v>0.4194202898550724</v>
      </c>
      <c r="AI635" s="370">
        <f t="shared" si="1267"/>
        <v>0.31189962752401501</v>
      </c>
      <c r="AJ635" s="370">
        <f t="shared" si="1267"/>
        <v>2.9528966997036891E-2</v>
      </c>
      <c r="AK635" s="370">
        <f t="shared" si="1267"/>
        <v>0.4683979377506205</v>
      </c>
      <c r="AL635" s="370">
        <f t="shared" si="1267"/>
        <v>-0.36072000000000004</v>
      </c>
      <c r="AM635" s="370">
        <f t="shared" si="1267"/>
        <v>2.5169409486931249E-2</v>
      </c>
      <c r="BA635" s="368">
        <v>45125</v>
      </c>
      <c r="BB635" s="369">
        <v>77.78</v>
      </c>
      <c r="BC635" s="369">
        <v>4554.9799999999996</v>
      </c>
      <c r="BD635" s="86"/>
      <c r="BE635" s="368">
        <v>45125</v>
      </c>
      <c r="BF635" s="370">
        <f t="shared" ref="BF635:BG635" si="1268">(BB635-BF$1256)/BF$1256</f>
        <v>0.36193311153913504</v>
      </c>
      <c r="BG635" s="370">
        <f t="shared" si="1268"/>
        <v>0.21441197407465656</v>
      </c>
      <c r="BT635" s="367">
        <v>45126</v>
      </c>
      <c r="BU635" s="365">
        <f t="shared" si="1026"/>
        <v>2.8380000000000002E-2</v>
      </c>
      <c r="BV635" s="365">
        <v>2.8380000000000001</v>
      </c>
    </row>
    <row r="636" spans="2:74" ht="12" customHeight="1">
      <c r="B636" s="367">
        <v>45124</v>
      </c>
      <c r="C636" s="365">
        <v>77.260000000000005</v>
      </c>
      <c r="O636" s="368">
        <v>45124</v>
      </c>
      <c r="P636" s="369">
        <v>77.260000000000005</v>
      </c>
      <c r="Q636" s="369">
        <v>294.68</v>
      </c>
      <c r="R636" s="369">
        <v>135.74</v>
      </c>
      <c r="S636" s="369">
        <v>100.93</v>
      </c>
      <c r="T636" s="369">
        <v>42.550199999999997</v>
      </c>
      <c r="U636" s="369">
        <v>78.73</v>
      </c>
      <c r="V636" s="369">
        <v>21.34</v>
      </c>
      <c r="AF636" s="368">
        <v>45124</v>
      </c>
      <c r="AG636" s="370">
        <f t="shared" ref="AG636:AM636" si="1269">(P636-AG$1256)/AG$1256</f>
        <v>0.35282787602871662</v>
      </c>
      <c r="AH636" s="370">
        <f t="shared" si="1269"/>
        <v>0.42357487922705317</v>
      </c>
      <c r="AI636" s="370">
        <f t="shared" si="1269"/>
        <v>0.33052342677906305</v>
      </c>
      <c r="AJ636" s="370">
        <f t="shared" si="1269"/>
        <v>3.1265965055686136E-2</v>
      </c>
      <c r="AK636" s="370">
        <f t="shared" si="1269"/>
        <v>0.45087836547641763</v>
      </c>
      <c r="AL636" s="370">
        <f t="shared" si="1269"/>
        <v>-0.37015999999999999</v>
      </c>
      <c r="AM636" s="370">
        <f t="shared" si="1269"/>
        <v>3.2913843175217797E-2</v>
      </c>
      <c r="BA636" s="368">
        <v>45124</v>
      </c>
      <c r="BB636" s="369">
        <v>77.260000000000005</v>
      </c>
      <c r="BC636" s="369">
        <v>4522.79</v>
      </c>
      <c r="BD636" s="86"/>
      <c r="BE636" s="368">
        <v>45124</v>
      </c>
      <c r="BF636" s="370">
        <f t="shared" ref="BF636:BG636" si="1270">(BB636-BF$1256)/BF$1256</f>
        <v>0.35282787602871662</v>
      </c>
      <c r="BG636" s="370">
        <f t="shared" si="1270"/>
        <v>0.20582973629414761</v>
      </c>
      <c r="BT636" s="367">
        <v>45125</v>
      </c>
      <c r="BU636" s="365">
        <f t="shared" si="1026"/>
        <v>2.8285000000000001E-2</v>
      </c>
      <c r="BV636" s="365">
        <v>2.8285</v>
      </c>
    </row>
    <row r="637" spans="2:74" ht="12" customHeight="1">
      <c r="B637" s="367">
        <v>45121</v>
      </c>
      <c r="C637" s="365">
        <v>77.290000000000006</v>
      </c>
      <c r="O637" s="368">
        <v>45121</v>
      </c>
      <c r="P637" s="369">
        <v>77.290000000000006</v>
      </c>
      <c r="Q637" s="369">
        <v>294.94</v>
      </c>
      <c r="R637" s="369">
        <v>135.56</v>
      </c>
      <c r="S637" s="369">
        <v>101.61</v>
      </c>
      <c r="T637" s="369">
        <v>41.119599999999998</v>
      </c>
      <c r="U637" s="369">
        <v>78.75</v>
      </c>
      <c r="V637" s="369">
        <v>21.36</v>
      </c>
      <c r="AF637" s="368">
        <v>45121</v>
      </c>
      <c r="AG637" s="370">
        <f t="shared" ref="AG637:AM637" si="1271">(P637-AG$1256)/AG$1256</f>
        <v>0.35335317807739464</v>
      </c>
      <c r="AH637" s="370">
        <f t="shared" si="1271"/>
        <v>0.42483091787439614</v>
      </c>
      <c r="AI637" s="370">
        <f t="shared" si="1271"/>
        <v>0.3287590668496374</v>
      </c>
      <c r="AJ637" s="370">
        <f t="shared" si="1271"/>
        <v>3.8213957290282971E-2</v>
      </c>
      <c r="AK637" s="370">
        <f t="shared" si="1271"/>
        <v>0.40209771133964362</v>
      </c>
      <c r="AL637" s="370">
        <f t="shared" si="1271"/>
        <v>-0.37</v>
      </c>
      <c r="AM637" s="370">
        <f t="shared" si="1271"/>
        <v>3.3881897386253593E-2</v>
      </c>
      <c r="BA637" s="368">
        <v>45121</v>
      </c>
      <c r="BB637" s="369">
        <v>77.290000000000006</v>
      </c>
      <c r="BC637" s="369">
        <v>4505.42</v>
      </c>
      <c r="BD637" s="86"/>
      <c r="BE637" s="368">
        <v>45121</v>
      </c>
      <c r="BF637" s="370">
        <f t="shared" ref="BF637:BG637" si="1272">(BB637-BF$1256)/BF$1256</f>
        <v>0.35335317807739464</v>
      </c>
      <c r="BG637" s="370">
        <f t="shared" si="1272"/>
        <v>0.20119868720289436</v>
      </c>
      <c r="BT637" s="367">
        <v>45124</v>
      </c>
      <c r="BU637" s="365">
        <f t="shared" si="1026"/>
        <v>2.8475E-2</v>
      </c>
      <c r="BV637" s="365">
        <v>2.8475000000000001</v>
      </c>
    </row>
    <row r="638" spans="2:74" ht="12" customHeight="1">
      <c r="B638" s="367">
        <v>45120</v>
      </c>
      <c r="C638" s="365">
        <v>76.510000000000005</v>
      </c>
      <c r="O638" s="368">
        <v>45120</v>
      </c>
      <c r="P638" s="369">
        <v>76.510000000000005</v>
      </c>
      <c r="Q638" s="369">
        <v>295.22000000000003</v>
      </c>
      <c r="R638" s="369">
        <v>135.94999999999999</v>
      </c>
      <c r="S638" s="369">
        <v>101.6</v>
      </c>
      <c r="T638" s="369">
        <v>40.977200000000003</v>
      </c>
      <c r="U638" s="369">
        <v>78.17</v>
      </c>
      <c r="V638" s="369">
        <v>21.34</v>
      </c>
      <c r="AF638" s="368">
        <v>45120</v>
      </c>
      <c r="AG638" s="370">
        <f t="shared" ref="AG638:AM638" si="1273">(P638-AG$1256)/AG$1256</f>
        <v>0.33969532481176684</v>
      </c>
      <c r="AH638" s="370">
        <f t="shared" si="1273"/>
        <v>0.4261835748792272</v>
      </c>
      <c r="AI638" s="370">
        <f t="shared" si="1273"/>
        <v>0.33258184669672608</v>
      </c>
      <c r="AJ638" s="370">
        <f t="shared" si="1273"/>
        <v>3.8111780933891788E-2</v>
      </c>
      <c r="AK638" s="370">
        <f t="shared" si="1273"/>
        <v>0.39724215063149571</v>
      </c>
      <c r="AL638" s="370">
        <f t="shared" si="1273"/>
        <v>-0.37463999999999997</v>
      </c>
      <c r="AM638" s="370">
        <f t="shared" si="1273"/>
        <v>3.2913843175217797E-2</v>
      </c>
      <c r="BA638" s="368">
        <v>45120</v>
      </c>
      <c r="BB638" s="369">
        <v>76.510000000000005</v>
      </c>
      <c r="BC638" s="369">
        <v>4510.04</v>
      </c>
      <c r="BD638" s="86"/>
      <c r="BE638" s="368">
        <v>45120</v>
      </c>
      <c r="BF638" s="370">
        <f t="shared" ref="BF638:BG638" si="1274">(BB638-BF$1256)/BF$1256</f>
        <v>0.33969532481176684</v>
      </c>
      <c r="BG638" s="370">
        <f t="shared" si="1274"/>
        <v>0.20243043428416033</v>
      </c>
      <c r="BT638" s="367">
        <v>45121</v>
      </c>
      <c r="BU638" s="365">
        <f t="shared" si="1026"/>
        <v>2.8464E-2</v>
      </c>
      <c r="BV638" s="365">
        <v>2.8464</v>
      </c>
    </row>
    <row r="639" spans="2:74" ht="12" customHeight="1">
      <c r="B639" s="367">
        <v>45119</v>
      </c>
      <c r="C639" s="365">
        <v>75.98</v>
      </c>
      <c r="O639" s="368">
        <v>45119</v>
      </c>
      <c r="P639" s="369">
        <v>75.98</v>
      </c>
      <c r="Q639" s="369">
        <v>295.61</v>
      </c>
      <c r="R639" s="369">
        <v>135.1</v>
      </c>
      <c r="S639" s="369">
        <v>101.14</v>
      </c>
      <c r="T639" s="369">
        <v>41.52</v>
      </c>
      <c r="U639" s="369">
        <v>78.89</v>
      </c>
      <c r="V639" s="369">
        <v>21.51</v>
      </c>
      <c r="AF639" s="368">
        <v>45119</v>
      </c>
      <c r="AG639" s="370">
        <f t="shared" ref="AG639:AM639" si="1275">(P639-AG$1256)/AG$1256</f>
        <v>0.3304149886184557</v>
      </c>
      <c r="AH639" s="370">
        <f t="shared" si="1275"/>
        <v>0.42806763285024163</v>
      </c>
      <c r="AI639" s="370">
        <f t="shared" si="1275"/>
        <v>0.32425014702999411</v>
      </c>
      <c r="AJ639" s="370">
        <f t="shared" si="1275"/>
        <v>3.3411668539899825E-2</v>
      </c>
      <c r="AK639" s="370">
        <f t="shared" si="1275"/>
        <v>0.41575056602744215</v>
      </c>
      <c r="AL639" s="370">
        <f t="shared" si="1275"/>
        <v>-0.36887999999999999</v>
      </c>
      <c r="AM639" s="370">
        <f t="shared" si="1275"/>
        <v>4.1142303969022333E-2</v>
      </c>
      <c r="BA639" s="368">
        <v>45119</v>
      </c>
      <c r="BB639" s="369">
        <v>75.98</v>
      </c>
      <c r="BC639" s="369">
        <v>4472.16</v>
      </c>
      <c r="BD639" s="86"/>
      <c r="BE639" s="368">
        <v>45119</v>
      </c>
      <c r="BF639" s="370">
        <f t="shared" ref="BF639:BG639" si="1276">(BB639-BF$1256)/BF$1256</f>
        <v>0.3304149886184557</v>
      </c>
      <c r="BG639" s="370">
        <f t="shared" si="1276"/>
        <v>0.19233117466546865</v>
      </c>
      <c r="BT639" s="367">
        <v>45120</v>
      </c>
      <c r="BU639" s="365">
        <f t="shared" si="1026"/>
        <v>2.8753999999999998E-2</v>
      </c>
      <c r="BV639" s="365">
        <v>2.8754</v>
      </c>
    </row>
    <row r="640" spans="2:74" ht="12" customHeight="1">
      <c r="B640" s="367">
        <v>45118</v>
      </c>
      <c r="C640" s="365">
        <v>75.45</v>
      </c>
      <c r="O640" s="368">
        <v>45118</v>
      </c>
      <c r="P640" s="369">
        <v>75.45</v>
      </c>
      <c r="Q640" s="369">
        <v>294.74</v>
      </c>
      <c r="R640" s="369">
        <v>134.16999999999999</v>
      </c>
      <c r="S640" s="369">
        <v>100.09</v>
      </c>
      <c r="T640" s="369">
        <v>41.065600000000003</v>
      </c>
      <c r="U640" s="369">
        <v>78.22</v>
      </c>
      <c r="V640" s="369">
        <v>21.38</v>
      </c>
      <c r="AF640" s="368">
        <v>45118</v>
      </c>
      <c r="AG640" s="370">
        <f t="shared" ref="AG640:AM640" si="1277">(P640-AG$1256)/AG$1256</f>
        <v>0.3211346524251445</v>
      </c>
      <c r="AH640" s="370">
        <f t="shared" si="1277"/>
        <v>0.42386473429951693</v>
      </c>
      <c r="AI640" s="370">
        <f t="shared" si="1277"/>
        <v>0.31513428739462845</v>
      </c>
      <c r="AJ640" s="370">
        <f t="shared" si="1277"/>
        <v>2.2683151118831089E-2</v>
      </c>
      <c r="AK640" s="370">
        <f t="shared" si="1277"/>
        <v>0.40025641725087979</v>
      </c>
      <c r="AL640" s="370">
        <f t="shared" si="1277"/>
        <v>-0.37424000000000002</v>
      </c>
      <c r="AM640" s="370">
        <f t="shared" si="1277"/>
        <v>3.4849951597289396E-2</v>
      </c>
      <c r="BA640" s="368">
        <v>45118</v>
      </c>
      <c r="BB640" s="369">
        <v>75.45</v>
      </c>
      <c r="BC640" s="369">
        <v>4439.26</v>
      </c>
      <c r="BD640" s="86"/>
      <c r="BE640" s="368">
        <v>45118</v>
      </c>
      <c r="BF640" s="370">
        <f t="shared" ref="BF640:BG640" si="1278">(BB640-BF$1256)/BF$1256</f>
        <v>0.3211346524251445</v>
      </c>
      <c r="BG640" s="370">
        <f t="shared" si="1278"/>
        <v>0.18355964242008982</v>
      </c>
      <c r="BT640" s="367">
        <v>45119</v>
      </c>
      <c r="BU640" s="365">
        <f t="shared" si="1026"/>
        <v>2.8955000000000002E-2</v>
      </c>
      <c r="BV640" s="365">
        <v>2.8955000000000002</v>
      </c>
    </row>
    <row r="641" spans="2:74" ht="12" customHeight="1">
      <c r="B641" s="367">
        <v>45117</v>
      </c>
      <c r="C641" s="365">
        <v>75.58</v>
      </c>
      <c r="O641" s="368">
        <v>45117</v>
      </c>
      <c r="P641" s="369">
        <v>75.58</v>
      </c>
      <c r="Q641" s="369">
        <v>294.49</v>
      </c>
      <c r="R641" s="369">
        <v>134.81</v>
      </c>
      <c r="S641" s="369">
        <v>99.13</v>
      </c>
      <c r="T641" s="369">
        <v>41.861800000000002</v>
      </c>
      <c r="U641" s="369">
        <v>76.849999999999994</v>
      </c>
      <c r="V641" s="369">
        <v>21.33</v>
      </c>
      <c r="AF641" s="368">
        <v>45117</v>
      </c>
      <c r="AG641" s="370">
        <f t="shared" ref="AG641:AM641" si="1279">(P641-AG$1256)/AG$1256</f>
        <v>0.32341096130274904</v>
      </c>
      <c r="AH641" s="370">
        <f t="shared" si="1279"/>
        <v>0.42265700483091789</v>
      </c>
      <c r="AI641" s="370">
        <f t="shared" si="1279"/>
        <v>0.32140756714369739</v>
      </c>
      <c r="AJ641" s="370">
        <f t="shared" si="1279"/>
        <v>1.2874220905282424E-2</v>
      </c>
      <c r="AK641" s="370">
        <f t="shared" si="1279"/>
        <v>0.42740527564854469</v>
      </c>
      <c r="AL641" s="370">
        <f t="shared" si="1279"/>
        <v>-0.38520000000000004</v>
      </c>
      <c r="AM641" s="370">
        <f t="shared" si="1279"/>
        <v>3.2429816069699816E-2</v>
      </c>
      <c r="BA641" s="368">
        <v>45117</v>
      </c>
      <c r="BB641" s="369">
        <v>75.58</v>
      </c>
      <c r="BC641" s="369">
        <v>4409.53</v>
      </c>
      <c r="BD641" s="86"/>
      <c r="BE641" s="368">
        <v>45117</v>
      </c>
      <c r="BF641" s="370">
        <f t="shared" ref="BF641:BG641" si="1280">(BB641-BF$1256)/BF$1256</f>
        <v>0.32341096130274904</v>
      </c>
      <c r="BG641" s="370">
        <f t="shared" si="1280"/>
        <v>0.1756332699685664</v>
      </c>
      <c r="BT641" s="367">
        <v>45118</v>
      </c>
      <c r="BU641" s="365">
        <f t="shared" si="1026"/>
        <v>2.9158E-2</v>
      </c>
      <c r="BV641" s="365">
        <v>2.9157999999999999</v>
      </c>
    </row>
    <row r="642" spans="2:74" ht="12" customHeight="1">
      <c r="B642" s="367">
        <v>45114</v>
      </c>
      <c r="C642" s="365">
        <v>75.459999999999994</v>
      </c>
      <c r="O642" s="368">
        <v>45114</v>
      </c>
      <c r="P642" s="369">
        <v>75.459999999999994</v>
      </c>
      <c r="Q642" s="369">
        <v>292.10000000000002</v>
      </c>
      <c r="R642" s="369">
        <v>133.44999999999999</v>
      </c>
      <c r="S642" s="369">
        <v>96.05</v>
      </c>
      <c r="T642" s="369">
        <v>41.549199999999999</v>
      </c>
      <c r="U642" s="369">
        <v>76.260000000000005</v>
      </c>
      <c r="V642" s="369">
        <v>21.32</v>
      </c>
      <c r="AF642" s="368">
        <v>45114</v>
      </c>
      <c r="AG642" s="370">
        <f t="shared" ref="AG642:AM642" si="1281">(P642-AG$1256)/AG$1256</f>
        <v>0.321309753108037</v>
      </c>
      <c r="AH642" s="370">
        <f t="shared" si="1281"/>
        <v>0.4111111111111112</v>
      </c>
      <c r="AI642" s="370">
        <f t="shared" si="1281"/>
        <v>0.30807684767692606</v>
      </c>
      <c r="AJ642" s="370">
        <f t="shared" si="1281"/>
        <v>-1.8596096863185932E-2</v>
      </c>
      <c r="AK642" s="370">
        <f t="shared" si="1281"/>
        <v>0.4167462287569218</v>
      </c>
      <c r="AL642" s="370">
        <f t="shared" si="1281"/>
        <v>-0.38991999999999993</v>
      </c>
      <c r="AM642" s="370">
        <f t="shared" si="1281"/>
        <v>3.1945788964182001E-2</v>
      </c>
      <c r="BA642" s="368">
        <v>45114</v>
      </c>
      <c r="BB642" s="369">
        <v>75.459999999999994</v>
      </c>
      <c r="BC642" s="369">
        <v>4398.95</v>
      </c>
      <c r="BD642" s="86"/>
      <c r="BE642" s="368">
        <v>45114</v>
      </c>
      <c r="BF642" s="370">
        <f t="shared" ref="BF642:BG642" si="1282">(BB642-BF$1256)/BF$1256</f>
        <v>0.321309753108037</v>
      </c>
      <c r="BG642" s="370">
        <f t="shared" si="1282"/>
        <v>0.17281251583008284</v>
      </c>
      <c r="BT642" s="367">
        <v>45117</v>
      </c>
      <c r="BU642" s="365">
        <f t="shared" si="1026"/>
        <v>2.9108000000000002E-2</v>
      </c>
      <c r="BV642" s="365">
        <v>2.9108000000000001</v>
      </c>
    </row>
    <row r="643" spans="2:74" ht="12" customHeight="1">
      <c r="B643" s="367">
        <v>45113</v>
      </c>
      <c r="C643" s="365">
        <v>75.58</v>
      </c>
      <c r="O643" s="368">
        <v>45113</v>
      </c>
      <c r="P643" s="369">
        <v>75.58</v>
      </c>
      <c r="Q643" s="369">
        <v>294.92</v>
      </c>
      <c r="R643" s="369">
        <v>133.9</v>
      </c>
      <c r="S643" s="369">
        <v>96.2</v>
      </c>
      <c r="T643" s="369">
        <v>41.867400000000004</v>
      </c>
      <c r="U643" s="369">
        <v>76.989999999999995</v>
      </c>
      <c r="V643" s="369">
        <v>21.28</v>
      </c>
      <c r="AF643" s="368">
        <v>45113</v>
      </c>
      <c r="AG643" s="370">
        <f t="shared" ref="AG643:AM643" si="1283">(P643-AG$1256)/AG$1256</f>
        <v>0.32341096130274904</v>
      </c>
      <c r="AH643" s="370">
        <f t="shared" si="1283"/>
        <v>0.42473429951690828</v>
      </c>
      <c r="AI643" s="370">
        <f t="shared" si="1283"/>
        <v>0.31248774750049019</v>
      </c>
      <c r="AJ643" s="370">
        <f t="shared" si="1283"/>
        <v>-1.706345151731891E-2</v>
      </c>
      <c r="AK643" s="370">
        <f t="shared" si="1283"/>
        <v>0.42759622466515734</v>
      </c>
      <c r="AL643" s="370">
        <f t="shared" si="1283"/>
        <v>-0.38408000000000003</v>
      </c>
      <c r="AM643" s="370">
        <f t="shared" si="1283"/>
        <v>3.0009680542110406E-2</v>
      </c>
      <c r="BA643" s="368">
        <v>45113</v>
      </c>
      <c r="BB643" s="369">
        <v>75.58</v>
      </c>
      <c r="BC643" s="369">
        <v>4411.59</v>
      </c>
      <c r="BD643" s="86"/>
      <c r="BE643" s="368">
        <v>45113</v>
      </c>
      <c r="BF643" s="370">
        <f t="shared" ref="BF643:BG643" si="1284">(BB643-BF$1256)/BF$1256</f>
        <v>0.32341096130274904</v>
      </c>
      <c r="BG643" s="370">
        <f t="shared" si="1284"/>
        <v>0.17618249052861151</v>
      </c>
      <c r="BT643" s="367">
        <v>45114</v>
      </c>
      <c r="BU643" s="365">
        <f t="shared" si="1026"/>
        <v>2.9155E-2</v>
      </c>
      <c r="BV643" s="365">
        <v>2.9155000000000002</v>
      </c>
    </row>
    <row r="644" spans="2:74" ht="12" customHeight="1">
      <c r="B644" s="367">
        <v>45112</v>
      </c>
      <c r="C644" s="365">
        <v>77.010000000000005</v>
      </c>
      <c r="O644" s="368">
        <v>45112</v>
      </c>
      <c r="P644" s="369">
        <v>77.010000000000005</v>
      </c>
      <c r="Q644" s="369">
        <v>296.89999999999998</v>
      </c>
      <c r="R644" s="369">
        <v>136.66</v>
      </c>
      <c r="S644" s="369">
        <v>98.46</v>
      </c>
      <c r="T644" s="369">
        <v>42.414200000000001</v>
      </c>
      <c r="U644" s="369">
        <v>77.27</v>
      </c>
      <c r="V644" s="369">
        <v>21.54</v>
      </c>
      <c r="AF644" s="368">
        <v>45112</v>
      </c>
      <c r="AG644" s="370">
        <f t="shared" ref="AG644:AM644" si="1285">(P644-AG$1256)/AG$1256</f>
        <v>0.34845035895640003</v>
      </c>
      <c r="AH644" s="370">
        <f t="shared" si="1285"/>
        <v>0.43429951690821245</v>
      </c>
      <c r="AI644" s="370">
        <f t="shared" si="1285"/>
        <v>0.33954126641834936</v>
      </c>
      <c r="AJ644" s="370">
        <f t="shared" si="1285"/>
        <v>6.0284050270766236E-3</v>
      </c>
      <c r="AK644" s="370">
        <f t="shared" si="1285"/>
        <v>0.44624103221582689</v>
      </c>
      <c r="AL644" s="370">
        <f t="shared" si="1285"/>
        <v>-0.38184000000000001</v>
      </c>
      <c r="AM644" s="370">
        <f t="shared" si="1285"/>
        <v>4.2594385285575943E-2</v>
      </c>
      <c r="BA644" s="368">
        <v>45112</v>
      </c>
      <c r="BB644" s="369">
        <v>77.010000000000005</v>
      </c>
      <c r="BC644" s="369">
        <v>4446.82</v>
      </c>
      <c r="BD644" s="86"/>
      <c r="BE644" s="368">
        <v>45112</v>
      </c>
      <c r="BF644" s="370">
        <f t="shared" ref="BF644:BG644" si="1286">(BB644-BF$1256)/BF$1256</f>
        <v>0.34845035895640003</v>
      </c>
      <c r="BG644" s="370">
        <f t="shared" si="1286"/>
        <v>0.18557522855307038</v>
      </c>
      <c r="BT644" s="367">
        <v>45113</v>
      </c>
      <c r="BU644" s="365">
        <f t="shared" si="1026"/>
        <v>2.9108000000000002E-2</v>
      </c>
      <c r="BV644" s="365">
        <v>2.9108000000000001</v>
      </c>
    </row>
    <row r="645" spans="2:74" ht="12" customHeight="1">
      <c r="B645" s="367">
        <v>45110</v>
      </c>
      <c r="C645" s="365">
        <v>77.260000000000005</v>
      </c>
      <c r="O645" s="368">
        <v>45110</v>
      </c>
      <c r="P645" s="369">
        <v>77.260000000000005</v>
      </c>
      <c r="Q645" s="369">
        <v>294.83999999999997</v>
      </c>
      <c r="R645" s="369">
        <v>137.27000000000001</v>
      </c>
      <c r="S645" s="369">
        <v>99.15</v>
      </c>
      <c r="T645" s="369">
        <v>42.470799999999997</v>
      </c>
      <c r="U645" s="369">
        <v>78.099999999999994</v>
      </c>
      <c r="V645" s="369">
        <v>21.8</v>
      </c>
      <c r="AF645" s="368">
        <v>45110</v>
      </c>
      <c r="AG645" s="370">
        <f t="shared" ref="AG645:AM645" si="1287">(P645-AG$1256)/AG$1256</f>
        <v>0.35282787602871662</v>
      </c>
      <c r="AH645" s="370">
        <f t="shared" si="1287"/>
        <v>0.42434782608695643</v>
      </c>
      <c r="AI645" s="370">
        <f t="shared" si="1287"/>
        <v>0.34552048617918069</v>
      </c>
      <c r="AJ645" s="370">
        <f t="shared" si="1287"/>
        <v>1.3078573618064792E-2</v>
      </c>
      <c r="AK645" s="370">
        <f t="shared" si="1287"/>
        <v>0.44817098120516091</v>
      </c>
      <c r="AL645" s="370">
        <f t="shared" si="1287"/>
        <v>-0.37520000000000003</v>
      </c>
      <c r="AM645" s="370">
        <f t="shared" si="1287"/>
        <v>5.5179090029041651E-2</v>
      </c>
      <c r="BA645" s="368">
        <v>45110</v>
      </c>
      <c r="BB645" s="369">
        <v>77.260000000000005</v>
      </c>
      <c r="BC645" s="369">
        <v>4455.59</v>
      </c>
      <c r="BD645" s="86"/>
      <c r="BE645" s="368">
        <v>45110</v>
      </c>
      <c r="BF645" s="370">
        <f t="shared" ref="BF645:BG645" si="1288">(BB645-BF$1256)/BF$1256</f>
        <v>0.35282787602871662</v>
      </c>
      <c r="BG645" s="370">
        <f t="shared" si="1288"/>
        <v>0.18791341511209703</v>
      </c>
      <c r="BT645" s="367">
        <v>45112</v>
      </c>
      <c r="BU645" s="365">
        <f t="shared" si="1026"/>
        <v>2.8567999999999996E-2</v>
      </c>
      <c r="BV645" s="365">
        <v>2.8567999999999998</v>
      </c>
    </row>
    <row r="646" spans="2:74" ht="12" customHeight="1">
      <c r="B646" s="367">
        <v>45107</v>
      </c>
      <c r="C646" s="365">
        <v>77.52</v>
      </c>
      <c r="O646" s="368">
        <v>45107</v>
      </c>
      <c r="P646" s="369">
        <v>77.52</v>
      </c>
      <c r="Q646" s="369">
        <v>298.41000000000003</v>
      </c>
      <c r="R646" s="369">
        <v>138.55000000000001</v>
      </c>
      <c r="S646" s="369">
        <v>99.06</v>
      </c>
      <c r="T646" s="369">
        <v>42.78</v>
      </c>
      <c r="U646" s="369">
        <v>77.72</v>
      </c>
      <c r="V646" s="369">
        <v>21.75</v>
      </c>
      <c r="AF646" s="368">
        <v>45107</v>
      </c>
      <c r="AG646" s="370">
        <f t="shared" ref="AG646:AM646" si="1289">(P646-AG$1256)/AG$1256</f>
        <v>0.35738049378392572</v>
      </c>
      <c r="AH646" s="370">
        <f t="shared" si="1289"/>
        <v>0.44159420289855084</v>
      </c>
      <c r="AI646" s="370">
        <f t="shared" si="1289"/>
        <v>0.35806704567731834</v>
      </c>
      <c r="AJ646" s="370">
        <f t="shared" si="1289"/>
        <v>1.2158986410544576E-2</v>
      </c>
      <c r="AK646" s="370">
        <f t="shared" si="1289"/>
        <v>0.45871409476526909</v>
      </c>
      <c r="AL646" s="370">
        <f t="shared" si="1289"/>
        <v>-0.37824000000000002</v>
      </c>
      <c r="AM646" s="370">
        <f t="shared" si="1289"/>
        <v>5.2758954501452071E-2</v>
      </c>
      <c r="BA646" s="368">
        <v>45107</v>
      </c>
      <c r="BB646" s="369">
        <v>77.52</v>
      </c>
      <c r="BC646" s="369">
        <v>4450.38</v>
      </c>
      <c r="BD646" s="86"/>
      <c r="BE646" s="368">
        <v>45107</v>
      </c>
      <c r="BF646" s="370">
        <f t="shared" ref="BF646:BG646" si="1290">(BB646-BF$1256)/BF$1256</f>
        <v>0.35738049378392572</v>
      </c>
      <c r="BG646" s="370">
        <f t="shared" si="1290"/>
        <v>0.1865243669966434</v>
      </c>
      <c r="BT646" s="367">
        <v>45110</v>
      </c>
      <c r="BU646" s="365">
        <f t="shared" si="1026"/>
        <v>2.8475E-2</v>
      </c>
      <c r="BV646" s="365">
        <v>2.8475000000000001</v>
      </c>
    </row>
    <row r="647" spans="2:74" ht="12" customHeight="1">
      <c r="B647" s="367">
        <v>45106</v>
      </c>
      <c r="C647" s="365">
        <v>76.959999999999994</v>
      </c>
      <c r="O647" s="368">
        <v>45106</v>
      </c>
      <c r="P647" s="369">
        <v>76.959999999999994</v>
      </c>
      <c r="Q647" s="369">
        <v>294.47000000000003</v>
      </c>
      <c r="R647" s="369">
        <v>137.26</v>
      </c>
      <c r="S647" s="369">
        <v>98.68</v>
      </c>
      <c r="T647" s="369">
        <v>42.212000000000003</v>
      </c>
      <c r="U647" s="369">
        <v>77.650000000000006</v>
      </c>
      <c r="V647" s="369">
        <v>21.83</v>
      </c>
      <c r="AF647" s="368">
        <v>45106</v>
      </c>
      <c r="AG647" s="370">
        <f t="shared" ref="AG647:AM647" si="1291">(P647-AG$1256)/AG$1256</f>
        <v>0.34757485554193651</v>
      </c>
      <c r="AH647" s="370">
        <f t="shared" si="1291"/>
        <v>0.42256038647343008</v>
      </c>
      <c r="AI647" s="370">
        <f t="shared" si="1291"/>
        <v>0.3454224661831013</v>
      </c>
      <c r="AJ647" s="370">
        <f t="shared" si="1291"/>
        <v>8.2762848676816419E-3</v>
      </c>
      <c r="AK647" s="370">
        <f t="shared" si="1291"/>
        <v>0.43934640879456621</v>
      </c>
      <c r="AL647" s="370">
        <f t="shared" si="1291"/>
        <v>-0.37879999999999997</v>
      </c>
      <c r="AM647" s="370">
        <f t="shared" si="1291"/>
        <v>5.6631171345595262E-2</v>
      </c>
      <c r="BA647" s="368">
        <v>45106</v>
      </c>
      <c r="BB647" s="369">
        <v>76.959999999999994</v>
      </c>
      <c r="BC647" s="369">
        <v>4396.4399999999996</v>
      </c>
      <c r="BD647" s="86"/>
      <c r="BE647" s="368">
        <v>45106</v>
      </c>
      <c r="BF647" s="370">
        <f t="shared" ref="BF647:BG647" si="1292">(BB647-BF$1256)/BF$1256</f>
        <v>0.34757485554193651</v>
      </c>
      <c r="BG647" s="370">
        <f t="shared" si="1292"/>
        <v>0.17214331990497941</v>
      </c>
      <c r="BT647" s="367">
        <v>45107</v>
      </c>
      <c r="BU647" s="365">
        <f t="shared" si="1026"/>
        <v>2.8380000000000002E-2</v>
      </c>
      <c r="BV647" s="365">
        <v>2.8380000000000001</v>
      </c>
    </row>
    <row r="648" spans="2:74" ht="12" customHeight="1">
      <c r="B648" s="367">
        <v>45105</v>
      </c>
      <c r="C648" s="365">
        <v>76.02</v>
      </c>
      <c r="O648" s="368">
        <v>45105</v>
      </c>
      <c r="P648" s="369">
        <v>76.02</v>
      </c>
      <c r="Q648" s="369">
        <v>291.74</v>
      </c>
      <c r="R648" s="369">
        <v>135.16</v>
      </c>
      <c r="S648" s="369">
        <v>98.61</v>
      </c>
      <c r="T648" s="369">
        <v>42.029800000000002</v>
      </c>
      <c r="U648" s="369">
        <v>76.87</v>
      </c>
      <c r="V648" s="369">
        <v>21.47</v>
      </c>
      <c r="AF648" s="368">
        <v>45105</v>
      </c>
      <c r="AG648" s="370">
        <f t="shared" ref="AG648:AM648" si="1293">(P648-AG$1256)/AG$1256</f>
        <v>0.33111539135002621</v>
      </c>
      <c r="AH648" s="370">
        <f t="shared" si="1293"/>
        <v>0.40937198067632857</v>
      </c>
      <c r="AI648" s="370">
        <f t="shared" si="1293"/>
        <v>0.32483826700646934</v>
      </c>
      <c r="AJ648" s="370">
        <f t="shared" si="1293"/>
        <v>7.5610503729436479E-3</v>
      </c>
      <c r="AK648" s="370">
        <f t="shared" si="1293"/>
        <v>0.43313374614692163</v>
      </c>
      <c r="AL648" s="370">
        <f t="shared" si="1293"/>
        <v>-0.38503999999999994</v>
      </c>
      <c r="AM648" s="370">
        <f t="shared" si="1293"/>
        <v>3.9206195546950567E-2</v>
      </c>
      <c r="BA648" s="368">
        <v>45105</v>
      </c>
      <c r="BB648" s="369">
        <v>76.02</v>
      </c>
      <c r="BC648" s="369">
        <v>4376.8599999999997</v>
      </c>
      <c r="BD648" s="86"/>
      <c r="BE648" s="368">
        <v>45105</v>
      </c>
      <c r="BF648" s="370">
        <f t="shared" ref="BF648:BG648" si="1294">(BB648-BF$1256)/BF$1256</f>
        <v>0.33111539135002621</v>
      </c>
      <c r="BG648" s="370">
        <f t="shared" si="1294"/>
        <v>0.16692305846532837</v>
      </c>
      <c r="BT648" s="367">
        <v>45106</v>
      </c>
      <c r="BU648" s="365">
        <f t="shared" si="1026"/>
        <v>2.8586E-2</v>
      </c>
      <c r="BV648" s="365">
        <v>2.8586</v>
      </c>
    </row>
    <row r="649" spans="2:74" ht="12" customHeight="1">
      <c r="B649" s="367">
        <v>45104</v>
      </c>
      <c r="C649" s="365">
        <v>75.77</v>
      </c>
      <c r="O649" s="368">
        <v>45104</v>
      </c>
      <c r="P649" s="369">
        <v>75.77</v>
      </c>
      <c r="Q649" s="369">
        <v>291.3</v>
      </c>
      <c r="R649" s="369">
        <v>134.28</v>
      </c>
      <c r="S649" s="369">
        <v>98.72</v>
      </c>
      <c r="T649" s="369">
        <v>41.334600000000002</v>
      </c>
      <c r="U649" s="369">
        <v>74.900000000000006</v>
      </c>
      <c r="V649" s="369">
        <v>21.43</v>
      </c>
      <c r="AF649" s="368">
        <v>45104</v>
      </c>
      <c r="AG649" s="370">
        <f t="shared" ref="AG649:AM649" si="1295">(P649-AG$1256)/AG$1256</f>
        <v>0.32673787427770962</v>
      </c>
      <c r="AH649" s="370">
        <f t="shared" si="1295"/>
        <v>0.40724637681159426</v>
      </c>
      <c r="AI649" s="370">
        <f t="shared" si="1295"/>
        <v>0.31621250735149975</v>
      </c>
      <c r="AJ649" s="370">
        <f t="shared" si="1295"/>
        <v>8.6849902932460837E-3</v>
      </c>
      <c r="AK649" s="370">
        <f t="shared" si="1295"/>
        <v>0.40942878965601898</v>
      </c>
      <c r="AL649" s="370">
        <f t="shared" si="1295"/>
        <v>-0.40079999999999993</v>
      </c>
      <c r="AM649" s="370">
        <f t="shared" si="1295"/>
        <v>3.7270087124878976E-2</v>
      </c>
      <c r="BA649" s="368">
        <v>45104</v>
      </c>
      <c r="BB649" s="369">
        <v>75.77</v>
      </c>
      <c r="BC649" s="369">
        <v>4378.41</v>
      </c>
      <c r="BD649" s="86"/>
      <c r="BE649" s="368">
        <v>45104</v>
      </c>
      <c r="BF649" s="370">
        <f t="shared" ref="BF649:BG649" si="1296">(BB649-BF$1256)/BF$1256</f>
        <v>0.32673787427770962</v>
      </c>
      <c r="BG649" s="370">
        <f t="shared" si="1296"/>
        <v>0.16733630694497392</v>
      </c>
      <c r="BT649" s="367">
        <v>45105</v>
      </c>
      <c r="BU649" s="365">
        <f t="shared" si="1026"/>
        <v>2.894E-2</v>
      </c>
      <c r="BV649" s="365">
        <v>2.8940000000000001</v>
      </c>
    </row>
    <row r="650" spans="2:74" ht="12" customHeight="1">
      <c r="B650" s="367">
        <v>45103</v>
      </c>
      <c r="C650" s="365">
        <v>75.34</v>
      </c>
      <c r="O650" s="368">
        <v>45103</v>
      </c>
      <c r="P650" s="369">
        <v>75.34</v>
      </c>
      <c r="Q650" s="369">
        <v>289.08999999999997</v>
      </c>
      <c r="R650" s="369">
        <v>134.22999999999999</v>
      </c>
      <c r="S650" s="369">
        <v>98.23</v>
      </c>
      <c r="T650" s="369">
        <v>40.6462</v>
      </c>
      <c r="U650" s="369">
        <v>73.02</v>
      </c>
      <c r="V650" s="369">
        <v>21.29</v>
      </c>
      <c r="AF650" s="368">
        <v>45103</v>
      </c>
      <c r="AG650" s="370">
        <f t="shared" ref="AG650:AM650" si="1297">(P650-AG$1256)/AG$1256</f>
        <v>0.31920854491332523</v>
      </c>
      <c r="AH650" s="370">
        <f t="shared" si="1297"/>
        <v>0.39657004830917864</v>
      </c>
      <c r="AI650" s="370">
        <f t="shared" si="1297"/>
        <v>0.31572240737110363</v>
      </c>
      <c r="AJ650" s="370">
        <f t="shared" si="1297"/>
        <v>3.6783488300807135E-3</v>
      </c>
      <c r="AK650" s="370">
        <f t="shared" si="1297"/>
        <v>0.38595569982814582</v>
      </c>
      <c r="AL650" s="370">
        <f t="shared" si="1297"/>
        <v>-0.41584000000000004</v>
      </c>
      <c r="AM650" s="370">
        <f t="shared" si="1297"/>
        <v>3.049370764762822E-2</v>
      </c>
      <c r="BA650" s="368">
        <v>45103</v>
      </c>
      <c r="BB650" s="369">
        <v>75.34</v>
      </c>
      <c r="BC650" s="369">
        <v>4328.82</v>
      </c>
      <c r="BD650" s="86"/>
      <c r="BE650" s="368">
        <v>45103</v>
      </c>
      <c r="BF650" s="370">
        <f t="shared" ref="BF650:BG650" si="1298">(BB650-BF$1256)/BF$1256</f>
        <v>0.31920854491332523</v>
      </c>
      <c r="BG650" s="370">
        <f t="shared" si="1298"/>
        <v>0.15411502171554101</v>
      </c>
      <c r="BT650" s="367">
        <v>45104</v>
      </c>
      <c r="BU650" s="365">
        <f t="shared" si="1026"/>
        <v>2.9035000000000002E-2</v>
      </c>
      <c r="BV650" s="365">
        <v>2.9035000000000002</v>
      </c>
    </row>
    <row r="651" spans="2:74" ht="12" customHeight="1">
      <c r="B651" s="367">
        <v>45100</v>
      </c>
      <c r="C651" s="365">
        <v>75.349999999999994</v>
      </c>
      <c r="O651" s="368">
        <v>45100</v>
      </c>
      <c r="P651" s="369">
        <v>75.349999999999994</v>
      </c>
      <c r="Q651" s="369">
        <v>289.91000000000003</v>
      </c>
      <c r="R651" s="369">
        <v>135.6</v>
      </c>
      <c r="S651" s="369">
        <v>98.34</v>
      </c>
      <c r="T651" s="369">
        <v>40.873600000000003</v>
      </c>
      <c r="U651" s="369">
        <v>73.95</v>
      </c>
      <c r="V651" s="369">
        <v>21.41</v>
      </c>
      <c r="AF651" s="368">
        <v>45100</v>
      </c>
      <c r="AG651" s="370">
        <f t="shared" ref="AG651:AM651" si="1299">(P651-AG$1256)/AG$1256</f>
        <v>0.31938364559621774</v>
      </c>
      <c r="AH651" s="370">
        <f t="shared" si="1299"/>
        <v>0.40053140096618367</v>
      </c>
      <c r="AI651" s="370">
        <f t="shared" si="1299"/>
        <v>0.32915114683395413</v>
      </c>
      <c r="AJ651" s="370">
        <f t="shared" si="1299"/>
        <v>4.8022887503831498E-3</v>
      </c>
      <c r="AK651" s="370">
        <f t="shared" si="1299"/>
        <v>0.39370959382416326</v>
      </c>
      <c r="AL651" s="370">
        <f t="shared" si="1299"/>
        <v>-0.40839999999999999</v>
      </c>
      <c r="AM651" s="370">
        <f t="shared" si="1299"/>
        <v>3.6302032913843173E-2</v>
      </c>
      <c r="BA651" s="368">
        <v>45100</v>
      </c>
      <c r="BB651" s="369">
        <v>75.349999999999994</v>
      </c>
      <c r="BC651" s="369">
        <v>4348.33</v>
      </c>
      <c r="BD651" s="86"/>
      <c r="BE651" s="368">
        <v>45100</v>
      </c>
      <c r="BF651" s="370">
        <f t="shared" ref="BF651:BG651" si="1300">(BB651-BF$1256)/BF$1256</f>
        <v>0.31938364559621774</v>
      </c>
      <c r="BG651" s="370">
        <f t="shared" si="1300"/>
        <v>0.15931662032062749</v>
      </c>
      <c r="BT651" s="367">
        <v>45103</v>
      </c>
      <c r="BU651" s="365">
        <f t="shared" si="1026"/>
        <v>2.9201000000000001E-2</v>
      </c>
      <c r="BV651" s="365">
        <v>2.9201000000000001</v>
      </c>
    </row>
    <row r="652" spans="2:74" ht="12" customHeight="1">
      <c r="B652" s="367">
        <v>45099</v>
      </c>
      <c r="C652" s="365">
        <v>75.64</v>
      </c>
      <c r="O652" s="368">
        <v>45099</v>
      </c>
      <c r="P652" s="369">
        <v>75.64</v>
      </c>
      <c r="Q652" s="369">
        <v>293.3</v>
      </c>
      <c r="R652" s="369">
        <v>136.34</v>
      </c>
      <c r="S652" s="369">
        <v>100.85</v>
      </c>
      <c r="T652" s="369">
        <v>41.010399999999997</v>
      </c>
      <c r="U652" s="369">
        <v>75.06</v>
      </c>
      <c r="V652" s="369">
        <v>22.13</v>
      </c>
      <c r="AF652" s="368">
        <v>45099</v>
      </c>
      <c r="AG652" s="370">
        <f t="shared" ref="AG652:AM652" si="1301">(P652-AG$1256)/AG$1256</f>
        <v>0.32446156540010507</v>
      </c>
      <c r="AH652" s="370">
        <f t="shared" si="1301"/>
        <v>0.41690821256038652</v>
      </c>
      <c r="AI652" s="370">
        <f t="shared" si="1301"/>
        <v>0.33640462654381503</v>
      </c>
      <c r="AJ652" s="370">
        <f t="shared" si="1301"/>
        <v>3.0448554204556961E-2</v>
      </c>
      <c r="AK652" s="370">
        <f t="shared" si="1301"/>
        <v>0.39837420551569858</v>
      </c>
      <c r="AL652" s="370">
        <f t="shared" si="1301"/>
        <v>-0.39951999999999999</v>
      </c>
      <c r="AM652" s="370">
        <f t="shared" si="1301"/>
        <v>7.1151984511132568E-2</v>
      </c>
      <c r="BA652" s="368">
        <v>45099</v>
      </c>
      <c r="BB652" s="369">
        <v>75.64</v>
      </c>
      <c r="BC652" s="369">
        <v>4381.8900000000003</v>
      </c>
      <c r="BD652" s="86"/>
      <c r="BE652" s="368">
        <v>45099</v>
      </c>
      <c r="BF652" s="370">
        <f t="shared" ref="BF652:BG652" si="1302">(BB652-BF$1256)/BF$1256</f>
        <v>0.32446156540010507</v>
      </c>
      <c r="BG652" s="370">
        <f t="shared" si="1302"/>
        <v>0.16826411643475883</v>
      </c>
      <c r="BT652" s="367">
        <v>45100</v>
      </c>
      <c r="BU652" s="365">
        <f t="shared" si="1026"/>
        <v>2.9197000000000001E-2</v>
      </c>
      <c r="BV652" s="365">
        <v>2.9197000000000002</v>
      </c>
    </row>
    <row r="653" spans="2:74" ht="12" customHeight="1">
      <c r="B653" s="367">
        <v>45098</v>
      </c>
      <c r="C653" s="365">
        <v>76.069999999999993</v>
      </c>
      <c r="O653" s="368">
        <v>45098</v>
      </c>
      <c r="P653" s="369">
        <v>76.069999999999993</v>
      </c>
      <c r="Q653" s="369">
        <v>294.52</v>
      </c>
      <c r="R653" s="369">
        <v>136.74</v>
      </c>
      <c r="S653" s="369">
        <v>101.87</v>
      </c>
      <c r="T653" s="369">
        <v>41.489600000000003</v>
      </c>
      <c r="U653" s="369">
        <v>75.19</v>
      </c>
      <c r="V653" s="369">
        <v>22.36</v>
      </c>
      <c r="AF653" s="368">
        <v>45098</v>
      </c>
      <c r="AG653" s="370">
        <f t="shared" ref="AG653:AM653" si="1303">(P653-AG$1256)/AG$1256</f>
        <v>0.33199089476448945</v>
      </c>
      <c r="AH653" s="370">
        <f t="shared" si="1303"/>
        <v>0.42280193236714969</v>
      </c>
      <c r="AI653" s="370">
        <f t="shared" si="1303"/>
        <v>0.3403254263869831</v>
      </c>
      <c r="AJ653" s="370">
        <f t="shared" si="1303"/>
        <v>4.0870542556452436E-2</v>
      </c>
      <c r="AK653" s="370">
        <f t="shared" si="1303"/>
        <v>0.41471398565154538</v>
      </c>
      <c r="AL653" s="370">
        <f t="shared" si="1303"/>
        <v>-0.39848</v>
      </c>
      <c r="AM653" s="370">
        <f t="shared" si="1303"/>
        <v>8.2284607938044499E-2</v>
      </c>
      <c r="BA653" s="368">
        <v>45098</v>
      </c>
      <c r="BB653" s="369">
        <v>76.069999999999993</v>
      </c>
      <c r="BC653" s="369">
        <v>4365.6899999999996</v>
      </c>
      <c r="BD653" s="86"/>
      <c r="BE653" s="368">
        <v>45098</v>
      </c>
      <c r="BF653" s="370">
        <f t="shared" ref="BF653:BG653" si="1304">(BB653-BF$1256)/BF$1256</f>
        <v>0.33199089476448945</v>
      </c>
      <c r="BG653" s="370">
        <f t="shared" si="1304"/>
        <v>0.16394500329265713</v>
      </c>
      <c r="BT653" s="367">
        <v>45099</v>
      </c>
      <c r="BU653" s="365">
        <f t="shared" si="1026"/>
        <v>2.9085E-2</v>
      </c>
      <c r="BV653" s="365">
        <v>2.9085000000000001</v>
      </c>
    </row>
    <row r="654" spans="2:74" ht="12" customHeight="1">
      <c r="B654" s="367">
        <v>45097</v>
      </c>
      <c r="C654" s="365">
        <v>76.12</v>
      </c>
      <c r="O654" s="368">
        <v>45097</v>
      </c>
      <c r="P654" s="369">
        <v>76.12</v>
      </c>
      <c r="Q654" s="369">
        <v>293.04000000000002</v>
      </c>
      <c r="R654" s="369">
        <v>135.82</v>
      </c>
      <c r="S654" s="369">
        <v>101.27</v>
      </c>
      <c r="T654" s="369">
        <v>40.996000000000002</v>
      </c>
      <c r="U654" s="369">
        <v>73.989999999999995</v>
      </c>
      <c r="V654" s="369">
        <v>22.48</v>
      </c>
      <c r="AF654" s="368">
        <v>45097</v>
      </c>
      <c r="AG654" s="370">
        <f t="shared" ref="AG654:AM654" si="1305">(P654-AG$1256)/AG$1256</f>
        <v>0.33286639817895297</v>
      </c>
      <c r="AH654" s="370">
        <f t="shared" si="1305"/>
        <v>0.4156521739130436</v>
      </c>
      <c r="AI654" s="370">
        <f t="shared" si="1305"/>
        <v>0.3313075867476965</v>
      </c>
      <c r="AJ654" s="370">
        <f t="shared" si="1305"/>
        <v>3.4739961172984481E-2</v>
      </c>
      <c r="AK654" s="370">
        <f t="shared" si="1305"/>
        <v>0.39788319375869502</v>
      </c>
      <c r="AL654" s="370">
        <f t="shared" si="1305"/>
        <v>-0.40808000000000005</v>
      </c>
      <c r="AM654" s="370">
        <f t="shared" si="1305"/>
        <v>8.8092933204259455E-2</v>
      </c>
      <c r="BA654" s="368">
        <v>45097</v>
      </c>
      <c r="BB654" s="369">
        <v>76.12</v>
      </c>
      <c r="BC654" s="369">
        <v>4388.71</v>
      </c>
      <c r="BD654" s="86"/>
      <c r="BE654" s="368">
        <v>45097</v>
      </c>
      <c r="BF654" s="370">
        <f t="shared" ref="BF654:BG654" si="1306">(BB654-BF$1256)/BF$1256</f>
        <v>0.33286639817895297</v>
      </c>
      <c r="BG654" s="370">
        <f t="shared" si="1306"/>
        <v>0.170082409745199</v>
      </c>
      <c r="BT654" s="367">
        <v>45098</v>
      </c>
      <c r="BU654" s="365">
        <f t="shared" si="1026"/>
        <v>2.8921000000000002E-2</v>
      </c>
      <c r="BV654" s="365">
        <v>2.8921000000000001</v>
      </c>
    </row>
    <row r="655" spans="2:74" ht="12" customHeight="1">
      <c r="B655" s="367">
        <v>45093</v>
      </c>
      <c r="C655" s="365">
        <v>76.430000000000007</v>
      </c>
      <c r="O655" s="368">
        <v>45093</v>
      </c>
      <c r="P655" s="369">
        <v>76.430000000000007</v>
      </c>
      <c r="Q655" s="369">
        <v>293.7</v>
      </c>
      <c r="R655" s="369">
        <v>138.58000000000001</v>
      </c>
      <c r="S655" s="369">
        <v>101.87</v>
      </c>
      <c r="T655" s="369">
        <v>40.6584</v>
      </c>
      <c r="U655" s="369">
        <v>71.13</v>
      </c>
      <c r="V655" s="369">
        <v>22.47</v>
      </c>
      <c r="AF655" s="368">
        <v>45093</v>
      </c>
      <c r="AG655" s="370">
        <f t="shared" ref="AG655:AM655" si="1307">(P655-AG$1256)/AG$1256</f>
        <v>0.33829451934862559</v>
      </c>
      <c r="AH655" s="370">
        <f t="shared" si="1307"/>
        <v>0.41884057971014488</v>
      </c>
      <c r="AI655" s="370">
        <f t="shared" si="1307"/>
        <v>0.35836110566555596</v>
      </c>
      <c r="AJ655" s="370">
        <f t="shared" si="1307"/>
        <v>4.0870542556452436E-2</v>
      </c>
      <c r="AK655" s="370">
        <f t="shared" si="1307"/>
        <v>0.38637169590005177</v>
      </c>
      <c r="AL655" s="370">
        <f t="shared" si="1307"/>
        <v>-0.43096000000000001</v>
      </c>
      <c r="AM655" s="370">
        <f t="shared" si="1307"/>
        <v>8.7608906098741474E-2</v>
      </c>
      <c r="BA655" s="368">
        <v>45093</v>
      </c>
      <c r="BB655" s="369">
        <v>76.430000000000007</v>
      </c>
      <c r="BC655" s="369">
        <v>4409.59</v>
      </c>
      <c r="BD655" s="86"/>
      <c r="BE655" s="368">
        <v>45093</v>
      </c>
      <c r="BF655" s="370">
        <f t="shared" ref="BF655:BG655" si="1308">(BB655-BF$1256)/BF$1256</f>
        <v>0.33829451934862559</v>
      </c>
      <c r="BG655" s="370">
        <f t="shared" si="1308"/>
        <v>0.17564926668390762</v>
      </c>
      <c r="BT655" s="367">
        <v>45097</v>
      </c>
      <c r="BU655" s="365">
        <f t="shared" si="1026"/>
        <v>2.8902000000000001E-2</v>
      </c>
      <c r="BV655" s="365">
        <v>2.8902000000000001</v>
      </c>
    </row>
    <row r="656" spans="2:74" ht="12" customHeight="1">
      <c r="B656" s="367">
        <v>45092</v>
      </c>
      <c r="C656" s="365">
        <v>76.5</v>
      </c>
      <c r="O656" s="368">
        <v>45092</v>
      </c>
      <c r="P656" s="369">
        <v>76.5</v>
      </c>
      <c r="Q656" s="369">
        <v>292.61</v>
      </c>
      <c r="R656" s="369">
        <v>139.19999999999999</v>
      </c>
      <c r="S656" s="369">
        <v>101.38</v>
      </c>
      <c r="T656" s="369">
        <v>41.033200000000001</v>
      </c>
      <c r="U656" s="369">
        <v>72.13</v>
      </c>
      <c r="V656" s="369">
        <v>22.08</v>
      </c>
      <c r="AF656" s="368">
        <v>45092</v>
      </c>
      <c r="AG656" s="370">
        <f t="shared" ref="AG656:AM656" si="1309">(P656-AG$1256)/AG$1256</f>
        <v>0.33952022412887412</v>
      </c>
      <c r="AH656" s="370">
        <f t="shared" si="1309"/>
        <v>0.41357487922705322</v>
      </c>
      <c r="AI656" s="370">
        <f t="shared" si="1309"/>
        <v>0.36443834542246611</v>
      </c>
      <c r="AJ656" s="370">
        <f t="shared" si="1309"/>
        <v>3.5863901093286916E-2</v>
      </c>
      <c r="AK656" s="370">
        <f t="shared" si="1309"/>
        <v>0.39915164079762128</v>
      </c>
      <c r="AL656" s="370">
        <f t="shared" si="1309"/>
        <v>-0.42296000000000006</v>
      </c>
      <c r="AM656" s="370">
        <f t="shared" si="1309"/>
        <v>6.8731848983542995E-2</v>
      </c>
      <c r="BA656" s="368">
        <v>45092</v>
      </c>
      <c r="BB656" s="369">
        <v>76.5</v>
      </c>
      <c r="BC656" s="369">
        <v>4425.84</v>
      </c>
      <c r="BD656" s="86"/>
      <c r="BE656" s="368">
        <v>45092</v>
      </c>
      <c r="BF656" s="370">
        <f t="shared" ref="BF656:BG656" si="1310">(BB656-BF$1256)/BF$1256</f>
        <v>0.33952022412887412</v>
      </c>
      <c r="BG656" s="370">
        <f t="shared" si="1310"/>
        <v>0.17998171042212671</v>
      </c>
      <c r="BT656" s="367">
        <v>45093</v>
      </c>
      <c r="BU656" s="365">
        <f t="shared" si="1026"/>
        <v>2.8784999999999998E-2</v>
      </c>
      <c r="BV656" s="365">
        <v>2.8784999999999998</v>
      </c>
    </row>
    <row r="657" spans="2:74" ht="12" customHeight="1">
      <c r="B657" s="367">
        <v>45091</v>
      </c>
      <c r="C657" s="365">
        <v>76.23</v>
      </c>
      <c r="O657" s="368">
        <v>45091</v>
      </c>
      <c r="P657" s="369">
        <v>76.23</v>
      </c>
      <c r="Q657" s="369">
        <v>288.44</v>
      </c>
      <c r="R657" s="369">
        <v>136.35</v>
      </c>
      <c r="S657" s="369">
        <v>100.66</v>
      </c>
      <c r="T657" s="369">
        <v>41.223399999999998</v>
      </c>
      <c r="U657" s="369">
        <v>72.739999999999995</v>
      </c>
      <c r="V657" s="369">
        <v>21.97</v>
      </c>
      <c r="AF657" s="368">
        <v>45091</v>
      </c>
      <c r="AG657" s="370">
        <f t="shared" ref="AG657:AM657" si="1311">(P657-AG$1256)/AG$1256</f>
        <v>0.33479250569077229</v>
      </c>
      <c r="AH657" s="370">
        <f t="shared" si="1311"/>
        <v>0.39342995169082123</v>
      </c>
      <c r="AI657" s="370">
        <f t="shared" si="1311"/>
        <v>0.33650264653989415</v>
      </c>
      <c r="AJ657" s="370">
        <f t="shared" si="1311"/>
        <v>2.8507203433125492E-2</v>
      </c>
      <c r="AK657" s="370">
        <f t="shared" si="1311"/>
        <v>0.40563708775471224</v>
      </c>
      <c r="AL657" s="370">
        <f t="shared" si="1311"/>
        <v>-0.41808000000000006</v>
      </c>
      <c r="AM657" s="370">
        <f t="shared" si="1311"/>
        <v>6.3407550822846021E-2</v>
      </c>
      <c r="BA657" s="368">
        <v>45091</v>
      </c>
      <c r="BB657" s="369">
        <v>76.23</v>
      </c>
      <c r="BC657" s="369">
        <v>4372.59</v>
      </c>
      <c r="BD657" s="86"/>
      <c r="BE657" s="368">
        <v>45091</v>
      </c>
      <c r="BF657" s="370">
        <f t="shared" ref="BF657:BG657" si="1312">(BB657-BF$1256)/BF$1256</f>
        <v>0.33479250569077229</v>
      </c>
      <c r="BG657" s="370">
        <f t="shared" si="1312"/>
        <v>0.1657846255568857</v>
      </c>
      <c r="BT657" s="367">
        <v>45092</v>
      </c>
      <c r="BU657" s="365">
        <f t="shared" si="1026"/>
        <v>2.8757999999999999E-2</v>
      </c>
      <c r="BV657" s="365">
        <v>2.8757999999999999</v>
      </c>
    </row>
    <row r="658" spans="2:74" ht="12" customHeight="1">
      <c r="B658" s="367">
        <v>45090</v>
      </c>
      <c r="C658" s="365">
        <v>75.459999999999994</v>
      </c>
      <c r="O658" s="368">
        <v>45090</v>
      </c>
      <c r="P658" s="369">
        <v>75.459999999999994</v>
      </c>
      <c r="Q658" s="369">
        <v>288.55</v>
      </c>
      <c r="R658" s="369">
        <v>135.97999999999999</v>
      </c>
      <c r="S658" s="369">
        <v>99.26</v>
      </c>
      <c r="T658" s="369">
        <v>41.314599999999999</v>
      </c>
      <c r="U658" s="369">
        <v>70.14</v>
      </c>
      <c r="V658" s="369">
        <v>22.01</v>
      </c>
      <c r="AF658" s="368">
        <v>45090</v>
      </c>
      <c r="AG658" s="370">
        <f t="shared" ref="AG658:AM658" si="1313">(P658-AG$1256)/AG$1256</f>
        <v>0.321309753108037</v>
      </c>
      <c r="AH658" s="370">
        <f t="shared" si="1313"/>
        <v>0.39396135265700488</v>
      </c>
      <c r="AI658" s="370">
        <f t="shared" si="1313"/>
        <v>0.3328759066849637</v>
      </c>
      <c r="AJ658" s="370">
        <f t="shared" si="1313"/>
        <v>1.4202513538367227E-2</v>
      </c>
      <c r="AK658" s="370">
        <f t="shared" si="1313"/>
        <v>0.4087468288824026</v>
      </c>
      <c r="AL658" s="370">
        <f t="shared" si="1313"/>
        <v>-0.43887999999999999</v>
      </c>
      <c r="AM658" s="370">
        <f t="shared" si="1313"/>
        <v>6.5343659244917779E-2</v>
      </c>
      <c r="BA658" s="368">
        <v>45090</v>
      </c>
      <c r="BB658" s="369">
        <v>75.459999999999994</v>
      </c>
      <c r="BC658" s="369">
        <v>4369.01</v>
      </c>
      <c r="BD658" s="86"/>
      <c r="BE658" s="368">
        <v>45090</v>
      </c>
      <c r="BF658" s="370">
        <f t="shared" ref="BF658:BG658" si="1314">(BB658-BF$1256)/BF$1256</f>
        <v>0.321309753108037</v>
      </c>
      <c r="BG658" s="370">
        <f t="shared" si="1314"/>
        <v>0.16483015487486577</v>
      </c>
      <c r="BT658" s="367">
        <v>45091</v>
      </c>
      <c r="BU658" s="365">
        <f t="shared" si="1026"/>
        <v>2.886E-2</v>
      </c>
      <c r="BV658" s="365">
        <v>2.8860000000000001</v>
      </c>
    </row>
    <row r="659" spans="2:74" ht="12" customHeight="1">
      <c r="B659" s="367">
        <v>45089</v>
      </c>
      <c r="C659" s="365">
        <v>75.77</v>
      </c>
      <c r="O659" s="368">
        <v>45089</v>
      </c>
      <c r="P659" s="369">
        <v>75.77</v>
      </c>
      <c r="Q659" s="369">
        <v>288.57</v>
      </c>
      <c r="R659" s="369">
        <v>134.63</v>
      </c>
      <c r="S659" s="369">
        <v>98.46</v>
      </c>
      <c r="T659" s="369">
        <v>41.273400000000002</v>
      </c>
      <c r="U659" s="369">
        <v>68.75</v>
      </c>
      <c r="V659" s="369">
        <v>22.1</v>
      </c>
      <c r="AF659" s="368">
        <v>45089</v>
      </c>
      <c r="AG659" s="370">
        <f t="shared" ref="AG659:AM659" si="1315">(P659-AG$1256)/AG$1256</f>
        <v>0.32673787427770962</v>
      </c>
      <c r="AH659" s="370">
        <f t="shared" si="1315"/>
        <v>0.39405797101449275</v>
      </c>
      <c r="AI659" s="370">
        <f t="shared" si="1315"/>
        <v>0.3196432072142717</v>
      </c>
      <c r="AJ659" s="370">
        <f t="shared" si="1315"/>
        <v>6.0284050270766236E-3</v>
      </c>
      <c r="AK659" s="370">
        <f t="shared" si="1315"/>
        <v>0.40734198968875313</v>
      </c>
      <c r="AL659" s="370">
        <f t="shared" si="1315"/>
        <v>-0.45</v>
      </c>
      <c r="AM659" s="370">
        <f t="shared" si="1315"/>
        <v>6.9699903194578958E-2</v>
      </c>
      <c r="BA659" s="368">
        <v>45089</v>
      </c>
      <c r="BB659" s="369">
        <v>75.77</v>
      </c>
      <c r="BC659" s="369">
        <v>4338.93</v>
      </c>
      <c r="BD659" s="86"/>
      <c r="BE659" s="368">
        <v>45089</v>
      </c>
      <c r="BF659" s="370">
        <f t="shared" ref="BF659:BG659" si="1316">(BB659-BF$1256)/BF$1256</f>
        <v>0.32673787427770962</v>
      </c>
      <c r="BG659" s="370">
        <f t="shared" si="1316"/>
        <v>0.15681046825051931</v>
      </c>
      <c r="BT659" s="367">
        <v>45090</v>
      </c>
      <c r="BU659" s="365">
        <f t="shared" si="1026"/>
        <v>2.9155E-2</v>
      </c>
      <c r="BV659" s="365">
        <v>2.9155000000000002</v>
      </c>
    </row>
    <row r="660" spans="2:74" ht="12" customHeight="1">
      <c r="B660" s="367">
        <v>45086</v>
      </c>
      <c r="C660" s="365">
        <v>75.16</v>
      </c>
      <c r="O660" s="368">
        <v>45086</v>
      </c>
      <c r="P660" s="369">
        <v>75.16</v>
      </c>
      <c r="Q660" s="369">
        <v>286.79000000000002</v>
      </c>
      <c r="R660" s="369">
        <v>133.44</v>
      </c>
      <c r="S660" s="369">
        <v>97.96</v>
      </c>
      <c r="T660" s="369">
        <v>40.811</v>
      </c>
      <c r="U660" s="369">
        <v>68.760000000000005</v>
      </c>
      <c r="V660" s="369">
        <v>22.22</v>
      </c>
      <c r="AF660" s="368">
        <v>45086</v>
      </c>
      <c r="AG660" s="370">
        <f t="shared" ref="AG660:AM660" si="1317">(P660-AG$1256)/AG$1256</f>
        <v>0.31605673262125716</v>
      </c>
      <c r="AH660" s="370">
        <f t="shared" si="1317"/>
        <v>0.38545893719806773</v>
      </c>
      <c r="AI660" s="370">
        <f t="shared" si="1317"/>
        <v>0.30797882768084694</v>
      </c>
      <c r="AJ660" s="370">
        <f t="shared" si="1317"/>
        <v>9.1958720752006941E-4</v>
      </c>
      <c r="AK660" s="370">
        <f t="shared" si="1317"/>
        <v>0.39157505660274416</v>
      </c>
      <c r="AL660" s="370">
        <f t="shared" si="1317"/>
        <v>-0.44991999999999999</v>
      </c>
      <c r="AM660" s="370">
        <f t="shared" si="1317"/>
        <v>7.5508228460793747E-2</v>
      </c>
      <c r="BA660" s="368">
        <v>45086</v>
      </c>
      <c r="BB660" s="369">
        <v>75.16</v>
      </c>
      <c r="BC660" s="369">
        <v>4298.8599999999997</v>
      </c>
      <c r="BD660" s="86"/>
      <c r="BE660" s="368">
        <v>45086</v>
      </c>
      <c r="BF660" s="370">
        <f t="shared" ref="BF660:BG660" si="1318">(BB660-BF$1256)/BF$1256</f>
        <v>0.31605673262125716</v>
      </c>
      <c r="BG660" s="370">
        <f t="shared" si="1318"/>
        <v>0.14612732852187676</v>
      </c>
      <c r="BT660" s="367">
        <v>45089</v>
      </c>
      <c r="BU660" s="365">
        <f t="shared" si="1026"/>
        <v>2.9035000000000002E-2</v>
      </c>
      <c r="BV660" s="365">
        <v>2.9035000000000002</v>
      </c>
    </row>
    <row r="661" spans="2:74" ht="12" customHeight="1">
      <c r="B661" s="367">
        <v>45085</v>
      </c>
      <c r="C661" s="365">
        <v>74.48</v>
      </c>
      <c r="O661" s="368">
        <v>45085</v>
      </c>
      <c r="P661" s="369">
        <v>74.48</v>
      </c>
      <c r="Q661" s="369">
        <v>285.77999999999997</v>
      </c>
      <c r="R661" s="369">
        <v>133.19999999999999</v>
      </c>
      <c r="S661" s="369">
        <v>99.15</v>
      </c>
      <c r="T661" s="369">
        <v>40.464599999999997</v>
      </c>
      <c r="U661" s="369">
        <v>69.05</v>
      </c>
      <c r="V661" s="369">
        <v>22.21</v>
      </c>
      <c r="AF661" s="368">
        <v>45085</v>
      </c>
      <c r="AG661" s="370">
        <f t="shared" ref="AG661:AM661" si="1319">(P661-AG$1256)/AG$1256</f>
        <v>0.30414988618455618</v>
      </c>
      <c r="AH661" s="370">
        <f t="shared" si="1319"/>
        <v>0.38057971014492742</v>
      </c>
      <c r="AI661" s="370">
        <f t="shared" si="1319"/>
        <v>0.30562634777494602</v>
      </c>
      <c r="AJ661" s="370">
        <f t="shared" si="1319"/>
        <v>1.3078573618064792E-2</v>
      </c>
      <c r="AK661" s="370">
        <f t="shared" si="1319"/>
        <v>0.37976349600370973</v>
      </c>
      <c r="AL661" s="370">
        <f t="shared" si="1319"/>
        <v>-0.4476</v>
      </c>
      <c r="AM661" s="370">
        <f t="shared" si="1319"/>
        <v>7.5024201355275932E-2</v>
      </c>
      <c r="BA661" s="368">
        <v>45085</v>
      </c>
      <c r="BB661" s="369">
        <v>74.48</v>
      </c>
      <c r="BC661" s="369">
        <v>4293.93</v>
      </c>
      <c r="BD661" s="86"/>
      <c r="BE661" s="368">
        <v>45085</v>
      </c>
      <c r="BF661" s="370">
        <f t="shared" ref="BF661:BG661" si="1320">(BB661-BF$1256)/BF$1256</f>
        <v>0.30414988618455618</v>
      </c>
      <c r="BG661" s="370">
        <f t="shared" si="1320"/>
        <v>0.14481293174468185</v>
      </c>
      <c r="BT661" s="367">
        <v>45086</v>
      </c>
      <c r="BU661" s="365">
        <f t="shared" si="1026"/>
        <v>2.9270999999999998E-2</v>
      </c>
      <c r="BV661" s="365">
        <v>2.9270999999999998</v>
      </c>
    </row>
    <row r="662" spans="2:74" ht="12" customHeight="1">
      <c r="B662" s="367">
        <v>45084</v>
      </c>
      <c r="C662" s="365">
        <v>72.98</v>
      </c>
      <c r="O662" s="368">
        <v>45084</v>
      </c>
      <c r="P662" s="369">
        <v>72.98</v>
      </c>
      <c r="Q662" s="369">
        <v>281.89999999999998</v>
      </c>
      <c r="R662" s="369">
        <v>132.44</v>
      </c>
      <c r="S662" s="369">
        <v>97.92</v>
      </c>
      <c r="T662" s="369">
        <v>40.457999999999998</v>
      </c>
      <c r="U662" s="369">
        <v>70.17</v>
      </c>
      <c r="V662" s="369">
        <v>22.2</v>
      </c>
      <c r="AF662" s="368">
        <v>45084</v>
      </c>
      <c r="AG662" s="370">
        <f t="shared" ref="AG662:AM662" si="1321">(P662-AG$1256)/AG$1256</f>
        <v>0.27788478375065673</v>
      </c>
      <c r="AH662" s="370">
        <f t="shared" si="1321"/>
        <v>0.36183574879227043</v>
      </c>
      <c r="AI662" s="370">
        <f t="shared" si="1321"/>
        <v>0.29817682807292689</v>
      </c>
      <c r="AJ662" s="370">
        <f t="shared" si="1321"/>
        <v>5.1088178195562637E-4</v>
      </c>
      <c r="AK662" s="370">
        <f t="shared" si="1321"/>
        <v>0.37953844894841637</v>
      </c>
      <c r="AL662" s="370">
        <f t="shared" si="1321"/>
        <v>-0.43863999999999997</v>
      </c>
      <c r="AM662" s="370">
        <f t="shared" si="1321"/>
        <v>7.4540174249757951E-2</v>
      </c>
      <c r="BA662" s="368">
        <v>45084</v>
      </c>
      <c r="BB662" s="369">
        <v>72.98</v>
      </c>
      <c r="BC662" s="369">
        <v>4267.5200000000004</v>
      </c>
      <c r="BD662" s="86"/>
      <c r="BE662" s="368">
        <v>45084</v>
      </c>
      <c r="BF662" s="370">
        <f t="shared" ref="BF662:BG662" si="1322">(BB662-BF$1256)/BF$1256</f>
        <v>0.27788478375065673</v>
      </c>
      <c r="BG662" s="370">
        <f t="shared" si="1322"/>
        <v>0.13777171087536705</v>
      </c>
      <c r="BT662" s="367">
        <v>45085</v>
      </c>
      <c r="BU662" s="365">
        <f t="shared" si="1026"/>
        <v>2.9538000000000002E-2</v>
      </c>
      <c r="BV662" s="365">
        <v>2.9538000000000002</v>
      </c>
    </row>
    <row r="663" spans="2:74" ht="12" customHeight="1">
      <c r="B663" s="367">
        <v>45083</v>
      </c>
      <c r="C663" s="365">
        <v>74.98</v>
      </c>
      <c r="O663" s="368">
        <v>45083</v>
      </c>
      <c r="P663" s="369">
        <v>74.98</v>
      </c>
      <c r="Q663" s="369">
        <v>284.54000000000002</v>
      </c>
      <c r="R663" s="369">
        <v>132.88</v>
      </c>
      <c r="S663" s="369">
        <v>98.22</v>
      </c>
      <c r="T663" s="369">
        <v>41.162399999999998</v>
      </c>
      <c r="U663" s="369">
        <v>70</v>
      </c>
      <c r="V663" s="369">
        <v>22.34</v>
      </c>
      <c r="AF663" s="368">
        <v>45083</v>
      </c>
      <c r="AG663" s="370">
        <f t="shared" ref="AG663:AM663" si="1323">(P663-AG$1256)/AG$1256</f>
        <v>0.31290492032918937</v>
      </c>
      <c r="AH663" s="370">
        <f t="shared" si="1323"/>
        <v>0.37458937198067643</v>
      </c>
      <c r="AI663" s="370">
        <f t="shared" si="1323"/>
        <v>0.30248970790041169</v>
      </c>
      <c r="AJ663" s="370">
        <f t="shared" si="1323"/>
        <v>3.5761724736895302E-3</v>
      </c>
      <c r="AK663" s="370">
        <f t="shared" si="1323"/>
        <v>0.40355710739518252</v>
      </c>
      <c r="AL663" s="370">
        <f t="shared" si="1323"/>
        <v>-0.44</v>
      </c>
      <c r="AM663" s="370">
        <f t="shared" si="1323"/>
        <v>8.1316553727008703E-2</v>
      </c>
      <c r="BA663" s="368">
        <v>45083</v>
      </c>
      <c r="BB663" s="369">
        <v>74.98</v>
      </c>
      <c r="BC663" s="369">
        <v>4283.8500000000004</v>
      </c>
      <c r="BD663" s="86"/>
      <c r="BE663" s="368">
        <v>45083</v>
      </c>
      <c r="BF663" s="370">
        <f t="shared" ref="BF663:BG663" si="1324">(BB663-BF$1256)/BF$1256</f>
        <v>0.31290492032918937</v>
      </c>
      <c r="BG663" s="370">
        <f t="shared" si="1324"/>
        <v>0.14212548356737426</v>
      </c>
      <c r="BT663" s="367">
        <v>45084</v>
      </c>
      <c r="BU663" s="365">
        <f t="shared" si="1026"/>
        <v>3.0144999999999998E-2</v>
      </c>
      <c r="BV663" s="365">
        <v>3.0145</v>
      </c>
    </row>
    <row r="664" spans="2:74" ht="12" customHeight="1">
      <c r="B664" s="367">
        <v>45082</v>
      </c>
      <c r="C664" s="365">
        <v>75.27</v>
      </c>
      <c r="O664" s="368">
        <v>45082</v>
      </c>
      <c r="P664" s="369">
        <v>75.27</v>
      </c>
      <c r="Q664" s="369">
        <v>288.43</v>
      </c>
      <c r="R664" s="369">
        <v>134.16999999999999</v>
      </c>
      <c r="S664" s="369">
        <v>99.93</v>
      </c>
      <c r="T664" s="369">
        <v>41.4876</v>
      </c>
      <c r="U664" s="369">
        <v>68.75</v>
      </c>
      <c r="V664" s="369">
        <v>22.38</v>
      </c>
      <c r="AF664" s="368">
        <v>45082</v>
      </c>
      <c r="AG664" s="370">
        <f t="shared" ref="AG664:AM664" si="1325">(P664-AG$1256)/AG$1256</f>
        <v>0.31798284013307648</v>
      </c>
      <c r="AH664" s="370">
        <f t="shared" si="1325"/>
        <v>0.3933816425120773</v>
      </c>
      <c r="AI664" s="370">
        <f t="shared" si="1325"/>
        <v>0.31513428739462845</v>
      </c>
      <c r="AJ664" s="370">
        <f t="shared" si="1325"/>
        <v>2.1048329416573027E-2</v>
      </c>
      <c r="AK664" s="370">
        <f t="shared" si="1325"/>
        <v>0.41464578957418363</v>
      </c>
      <c r="AL664" s="370">
        <f t="shared" si="1325"/>
        <v>-0.45</v>
      </c>
      <c r="AM664" s="370">
        <f t="shared" si="1325"/>
        <v>8.3252662149080295E-2</v>
      </c>
      <c r="BA664" s="368">
        <v>45082</v>
      </c>
      <c r="BB664" s="369">
        <v>75.27</v>
      </c>
      <c r="BC664" s="369">
        <v>4273.79</v>
      </c>
      <c r="BD664" s="86"/>
      <c r="BE664" s="368">
        <v>45082</v>
      </c>
      <c r="BF664" s="370">
        <f t="shared" ref="BF664:BG664" si="1326">(BB664-BF$1256)/BF$1256</f>
        <v>0.31798284013307648</v>
      </c>
      <c r="BG664" s="370">
        <f t="shared" si="1326"/>
        <v>0.13944336762851361</v>
      </c>
      <c r="BT664" s="367">
        <v>45083</v>
      </c>
      <c r="BU664" s="365">
        <f t="shared" si="1026"/>
        <v>2.9340999999999999E-2</v>
      </c>
      <c r="BV664" s="365">
        <v>2.9340999999999999</v>
      </c>
    </row>
    <row r="665" spans="2:74" ht="12" customHeight="1">
      <c r="B665" s="367">
        <v>45079</v>
      </c>
      <c r="C665" s="365">
        <v>76.38</v>
      </c>
      <c r="O665" s="368">
        <v>45079</v>
      </c>
      <c r="P665" s="369">
        <v>76.38</v>
      </c>
      <c r="Q665" s="369">
        <v>289.91000000000003</v>
      </c>
      <c r="R665" s="369">
        <v>134.53</v>
      </c>
      <c r="S665" s="369">
        <v>99.5</v>
      </c>
      <c r="T665" s="369">
        <v>41.244599999999998</v>
      </c>
      <c r="U665" s="369">
        <v>68.59</v>
      </c>
      <c r="V665" s="369">
        <v>22.75</v>
      </c>
      <c r="AF665" s="368">
        <v>45079</v>
      </c>
      <c r="AG665" s="370">
        <f t="shared" ref="AG665:AM665" si="1327">(P665-AG$1256)/AG$1256</f>
        <v>0.33741901593416207</v>
      </c>
      <c r="AH665" s="370">
        <f t="shared" si="1327"/>
        <v>0.40053140096618367</v>
      </c>
      <c r="AI665" s="370">
        <f t="shared" si="1327"/>
        <v>0.31866300725347979</v>
      </c>
      <c r="AJ665" s="370">
        <f t="shared" si="1327"/>
        <v>1.6654746091754321E-2</v>
      </c>
      <c r="AK665" s="370">
        <f t="shared" si="1327"/>
        <v>0.40635996617474551</v>
      </c>
      <c r="AL665" s="370">
        <f t="shared" si="1327"/>
        <v>-0.45127999999999996</v>
      </c>
      <c r="AM665" s="370">
        <f t="shared" si="1327"/>
        <v>0.10116166505324298</v>
      </c>
      <c r="BA665" s="368">
        <v>45079</v>
      </c>
      <c r="BB665" s="369">
        <v>76.38</v>
      </c>
      <c r="BC665" s="369">
        <v>4282.37</v>
      </c>
      <c r="BD665" s="86"/>
      <c r="BE665" s="368">
        <v>45079</v>
      </c>
      <c r="BF665" s="370">
        <f t="shared" ref="BF665:BG665" si="1328">(BB665-BF$1256)/BF$1256</f>
        <v>0.33741901593416207</v>
      </c>
      <c r="BG665" s="370">
        <f t="shared" si="1328"/>
        <v>0.14173089792229326</v>
      </c>
      <c r="BT665" s="367">
        <v>45082</v>
      </c>
      <c r="BU665" s="365">
        <f t="shared" si="1026"/>
        <v>2.9228000000000001E-2</v>
      </c>
      <c r="BV665" s="365">
        <v>2.9228000000000001</v>
      </c>
    </row>
    <row r="666" spans="2:74" ht="12" customHeight="1">
      <c r="B666" s="367">
        <v>45078</v>
      </c>
      <c r="C666" s="365">
        <v>75.3</v>
      </c>
      <c r="O666" s="368">
        <v>45078</v>
      </c>
      <c r="P666" s="369">
        <v>75.3</v>
      </c>
      <c r="Q666" s="369">
        <v>287.87</v>
      </c>
      <c r="R666" s="369">
        <v>132.25</v>
      </c>
      <c r="S666" s="369">
        <v>97.52</v>
      </c>
      <c r="T666" s="369">
        <v>41.646599999999999</v>
      </c>
      <c r="U666" s="369">
        <v>67.540000000000006</v>
      </c>
      <c r="V666" s="369">
        <v>22.63</v>
      </c>
      <c r="AF666" s="368">
        <v>45078</v>
      </c>
      <c r="AG666" s="370">
        <f t="shared" ref="AG666:AM666" si="1329">(P666-AG$1256)/AG$1256</f>
        <v>0.31850814218175449</v>
      </c>
      <c r="AH666" s="370">
        <f t="shared" si="1329"/>
        <v>0.39067632850241546</v>
      </c>
      <c r="AI666" s="370">
        <f t="shared" si="1329"/>
        <v>0.29631444814742214</v>
      </c>
      <c r="AJ666" s="370">
        <f t="shared" si="1329"/>
        <v>-3.576172473689675E-3</v>
      </c>
      <c r="AK666" s="370">
        <f t="shared" si="1329"/>
        <v>0.4200673777244332</v>
      </c>
      <c r="AL666" s="370">
        <f t="shared" si="1329"/>
        <v>-0.45967999999999998</v>
      </c>
      <c r="AM666" s="370">
        <f t="shared" si="1329"/>
        <v>9.5353339787028021E-2</v>
      </c>
      <c r="BA666" s="368">
        <v>45078</v>
      </c>
      <c r="BB666" s="369">
        <v>75.3</v>
      </c>
      <c r="BC666" s="369">
        <v>4221.0200000000004</v>
      </c>
      <c r="BD666" s="86"/>
      <c r="BE666" s="368">
        <v>45078</v>
      </c>
      <c r="BF666" s="370">
        <f t="shared" ref="BF666:BG666" si="1330">(BB666-BF$1256)/BF$1256</f>
        <v>0.31850814218175449</v>
      </c>
      <c r="BG666" s="370">
        <f t="shared" si="1330"/>
        <v>0.12537425648600167</v>
      </c>
      <c r="BT666" s="367">
        <v>45079</v>
      </c>
      <c r="BU666" s="365">
        <f t="shared" si="1026"/>
        <v>2.8803000000000002E-2</v>
      </c>
      <c r="BV666" s="365">
        <v>2.8803000000000001</v>
      </c>
    </row>
    <row r="667" spans="2:74" ht="12" customHeight="1">
      <c r="B667" s="367">
        <v>45077</v>
      </c>
      <c r="C667" s="365">
        <v>72.91</v>
      </c>
      <c r="O667" s="368">
        <v>45077</v>
      </c>
      <c r="P667" s="369">
        <v>72.91</v>
      </c>
      <c r="Q667" s="369">
        <v>285.11</v>
      </c>
      <c r="R667" s="369">
        <v>128.69</v>
      </c>
      <c r="S667" s="369">
        <v>97.64</v>
      </c>
      <c r="T667" s="369">
        <v>41.529800000000002</v>
      </c>
      <c r="U667" s="369">
        <v>66.17</v>
      </c>
      <c r="V667" s="369">
        <v>22.01</v>
      </c>
      <c r="AF667" s="368">
        <v>45077</v>
      </c>
      <c r="AG667" s="370">
        <f t="shared" ref="AG667:AM667" si="1331">(P667-AG$1256)/AG$1256</f>
        <v>0.27665907897040792</v>
      </c>
      <c r="AH667" s="370">
        <f t="shared" si="1331"/>
        <v>0.37734299516908221</v>
      </c>
      <c r="AI667" s="370">
        <f t="shared" si="1331"/>
        <v>0.26141932954322683</v>
      </c>
      <c r="AJ667" s="370">
        <f t="shared" si="1331"/>
        <v>-2.3500561969960559E-3</v>
      </c>
      <c r="AK667" s="370">
        <f t="shared" si="1331"/>
        <v>0.41608472680651409</v>
      </c>
      <c r="AL667" s="370">
        <f t="shared" si="1331"/>
        <v>-0.47064</v>
      </c>
      <c r="AM667" s="370">
        <f t="shared" si="1331"/>
        <v>6.5343659244917779E-2</v>
      </c>
      <c r="BA667" s="368">
        <v>45077</v>
      </c>
      <c r="BB667" s="369">
        <v>72.91</v>
      </c>
      <c r="BC667" s="369">
        <v>4179.83</v>
      </c>
      <c r="BD667" s="86"/>
      <c r="BE667" s="368">
        <v>45077</v>
      </c>
      <c r="BF667" s="370">
        <f t="shared" ref="BF667:BG667" si="1332">(BB667-BF$1256)/BF$1256</f>
        <v>0.27665907897040792</v>
      </c>
      <c r="BG667" s="370">
        <f t="shared" si="1332"/>
        <v>0.11439251140432496</v>
      </c>
      <c r="BT667" s="367">
        <v>45078</v>
      </c>
      <c r="BU667" s="365">
        <f t="shared" si="1026"/>
        <v>2.9216000000000002E-2</v>
      </c>
      <c r="BV667" s="365">
        <v>2.9216000000000002</v>
      </c>
    </row>
    <row r="668" spans="2:74" ht="12" customHeight="1">
      <c r="B668" s="367">
        <v>45076</v>
      </c>
      <c r="C668" s="365">
        <v>72.42</v>
      </c>
      <c r="O668" s="368">
        <v>45076</v>
      </c>
      <c r="P668" s="369">
        <v>72.42</v>
      </c>
      <c r="Q668" s="369">
        <v>284.92</v>
      </c>
      <c r="R668" s="369">
        <v>127.79</v>
      </c>
      <c r="S668" s="369">
        <v>97.75</v>
      </c>
      <c r="T668" s="369">
        <v>41.425600000000003</v>
      </c>
      <c r="U668" s="369">
        <v>65.13</v>
      </c>
      <c r="V668" s="369">
        <v>22.23</v>
      </c>
      <c r="AF668" s="368">
        <v>45076</v>
      </c>
      <c r="AG668" s="370">
        <f t="shared" ref="AG668:AM668" si="1333">(P668-AG$1256)/AG$1256</f>
        <v>0.26807914550866752</v>
      </c>
      <c r="AH668" s="370">
        <f t="shared" si="1333"/>
        <v>0.37642512077294693</v>
      </c>
      <c r="AI668" s="370">
        <f t="shared" si="1333"/>
        <v>0.2525975298960989</v>
      </c>
      <c r="AJ668" s="370">
        <f t="shared" si="1333"/>
        <v>-1.2261162766936196E-3</v>
      </c>
      <c r="AK668" s="370">
        <f t="shared" si="1333"/>
        <v>0.4125317111759732</v>
      </c>
      <c r="AL668" s="370">
        <f t="shared" si="1333"/>
        <v>-0.47896000000000005</v>
      </c>
      <c r="AM668" s="370">
        <f t="shared" si="1333"/>
        <v>7.5992255566311728E-2</v>
      </c>
      <c r="BA668" s="368">
        <v>45076</v>
      </c>
      <c r="BB668" s="369">
        <v>72.42</v>
      </c>
      <c r="BC668" s="369">
        <v>4205.5200000000004</v>
      </c>
      <c r="BD668" s="86"/>
      <c r="BE668" s="368">
        <v>45076</v>
      </c>
      <c r="BF668" s="370">
        <f t="shared" ref="BF668:BG668" si="1334">(BB668-BF$1256)/BF$1256</f>
        <v>0.26807914550866752</v>
      </c>
      <c r="BG668" s="370">
        <f t="shared" si="1334"/>
        <v>0.12124177168954653</v>
      </c>
      <c r="BT668" s="367">
        <v>45077</v>
      </c>
      <c r="BU668" s="365">
        <f t="shared" si="1026"/>
        <v>3.0173999999999999E-2</v>
      </c>
      <c r="BV668" s="365">
        <v>3.0173999999999999</v>
      </c>
    </row>
    <row r="669" spans="2:74" ht="12" customHeight="1">
      <c r="B669" s="367">
        <v>45072</v>
      </c>
      <c r="C669" s="365">
        <v>73.22</v>
      </c>
      <c r="O669" s="368">
        <v>45072</v>
      </c>
      <c r="P669" s="369">
        <v>73.22</v>
      </c>
      <c r="Q669" s="369">
        <v>286.04000000000002</v>
      </c>
      <c r="R669" s="369">
        <v>129.86000000000001</v>
      </c>
      <c r="S669" s="369">
        <v>98.53</v>
      </c>
      <c r="T669" s="369">
        <v>41.420400000000001</v>
      </c>
      <c r="U669" s="369">
        <v>65.400000000000006</v>
      </c>
      <c r="V669" s="369">
        <v>22.2</v>
      </c>
      <c r="AF669" s="368">
        <v>45072</v>
      </c>
      <c r="AG669" s="370">
        <f t="shared" ref="AG669:AM669" si="1335">(P669-AG$1256)/AG$1256</f>
        <v>0.28208720014008054</v>
      </c>
      <c r="AH669" s="370">
        <f t="shared" si="1335"/>
        <v>0.38183574879227061</v>
      </c>
      <c r="AI669" s="370">
        <f t="shared" si="1335"/>
        <v>0.27288766908449341</v>
      </c>
      <c r="AJ669" s="370">
        <f t="shared" si="1335"/>
        <v>6.7436395218146167E-3</v>
      </c>
      <c r="AK669" s="370">
        <f t="shared" si="1335"/>
        <v>0.41235440137483287</v>
      </c>
      <c r="AL669" s="370">
        <f t="shared" si="1335"/>
        <v>-0.47679999999999995</v>
      </c>
      <c r="AM669" s="370">
        <f t="shared" si="1335"/>
        <v>7.4540174249757951E-2</v>
      </c>
      <c r="BA669" s="368">
        <v>45072</v>
      </c>
      <c r="BB669" s="369">
        <v>73.22</v>
      </c>
      <c r="BC669" s="369">
        <v>4205.45</v>
      </c>
      <c r="BD669" s="86"/>
      <c r="BE669" s="368">
        <v>45072</v>
      </c>
      <c r="BF669" s="370">
        <f t="shared" ref="BF669:BG669" si="1336">(BB669-BF$1256)/BF$1256</f>
        <v>0.28208720014008054</v>
      </c>
      <c r="BG669" s="370">
        <f t="shared" si="1336"/>
        <v>0.12122310885498173</v>
      </c>
      <c r="BT669" s="367">
        <v>45076</v>
      </c>
      <c r="BU669" s="365">
        <f t="shared" si="1026"/>
        <v>3.0377999999999999E-2</v>
      </c>
      <c r="BV669" s="365">
        <v>3.0377999999999998</v>
      </c>
    </row>
    <row r="670" spans="2:74" ht="12" customHeight="1">
      <c r="B670" s="367">
        <v>45071</v>
      </c>
      <c r="C670" s="365">
        <v>72.430000000000007</v>
      </c>
      <c r="O670" s="368">
        <v>45071</v>
      </c>
      <c r="P670" s="369">
        <v>72.430000000000007</v>
      </c>
      <c r="Q670" s="369">
        <v>285.52</v>
      </c>
      <c r="R670" s="369">
        <v>130.26</v>
      </c>
      <c r="S670" s="369">
        <v>98.44</v>
      </c>
      <c r="T670" s="369">
        <v>41.158000000000001</v>
      </c>
      <c r="U670" s="369">
        <v>65.900000000000006</v>
      </c>
      <c r="V670" s="369">
        <v>22.22</v>
      </c>
      <c r="AF670" s="368">
        <v>45071</v>
      </c>
      <c r="AG670" s="370">
        <f t="shared" ref="AG670:AM670" si="1337">(P670-AG$1256)/AG$1256</f>
        <v>0.2682542461915603</v>
      </c>
      <c r="AH670" s="370">
        <f t="shared" si="1337"/>
        <v>0.37932367149758445</v>
      </c>
      <c r="AI670" s="370">
        <f t="shared" si="1337"/>
        <v>0.2768084689276612</v>
      </c>
      <c r="AJ670" s="370">
        <f t="shared" si="1337"/>
        <v>5.8240523142944027E-3</v>
      </c>
      <c r="AK670" s="370">
        <f t="shared" si="1337"/>
        <v>0.40340707602498704</v>
      </c>
      <c r="AL670" s="370">
        <f t="shared" si="1337"/>
        <v>-0.47279999999999994</v>
      </c>
      <c r="AM670" s="370">
        <f t="shared" si="1337"/>
        <v>7.5508228460793747E-2</v>
      </c>
      <c r="BA670" s="368">
        <v>45071</v>
      </c>
      <c r="BB670" s="369">
        <v>72.430000000000007</v>
      </c>
      <c r="BC670" s="369">
        <v>4151.28</v>
      </c>
      <c r="BD670" s="86"/>
      <c r="BE670" s="368">
        <v>45071</v>
      </c>
      <c r="BF670" s="370">
        <f t="shared" ref="BF670:BG670" si="1338">(BB670-BF$1256)/BF$1256</f>
        <v>0.2682542461915603</v>
      </c>
      <c r="BG670" s="370">
        <f t="shared" si="1338"/>
        <v>0.10678074102117692</v>
      </c>
      <c r="BT670" s="367">
        <v>45072</v>
      </c>
      <c r="BU670" s="365">
        <f t="shared" si="1026"/>
        <v>3.0046E-2</v>
      </c>
      <c r="BV670" s="365">
        <v>3.0045999999999999</v>
      </c>
    </row>
    <row r="671" spans="2:74" ht="12" customHeight="1">
      <c r="B671" s="367">
        <v>45070</v>
      </c>
      <c r="C671" s="365">
        <v>71.8</v>
      </c>
      <c r="O671" s="368">
        <v>45070</v>
      </c>
      <c r="P671" s="369">
        <v>71.8</v>
      </c>
      <c r="Q671" s="369">
        <v>285.92</v>
      </c>
      <c r="R671" s="369">
        <v>130.87</v>
      </c>
      <c r="S671" s="369">
        <v>99.61</v>
      </c>
      <c r="T671" s="369">
        <v>41.061399999999999</v>
      </c>
      <c r="U671" s="369">
        <v>65.84</v>
      </c>
      <c r="V671" s="369">
        <v>22.44</v>
      </c>
      <c r="AF671" s="368">
        <v>45070</v>
      </c>
      <c r="AG671" s="370">
        <f t="shared" ref="AG671:AM671" si="1339">(P671-AG$1256)/AG$1256</f>
        <v>0.25722290316932234</v>
      </c>
      <c r="AH671" s="370">
        <f t="shared" si="1339"/>
        <v>0.38125603864734309</v>
      </c>
      <c r="AI671" s="370">
        <f t="shared" si="1339"/>
        <v>0.28278768868849252</v>
      </c>
      <c r="AJ671" s="370">
        <f t="shared" si="1339"/>
        <v>1.7778686012056757E-2</v>
      </c>
      <c r="AK671" s="370">
        <f t="shared" si="1339"/>
        <v>0.40011320548842022</v>
      </c>
      <c r="AL671" s="370">
        <f t="shared" si="1339"/>
        <v>-0.47327999999999998</v>
      </c>
      <c r="AM671" s="370">
        <f t="shared" si="1339"/>
        <v>8.6156824782187863E-2</v>
      </c>
      <c r="BA671" s="368">
        <v>45070</v>
      </c>
      <c r="BB671" s="369">
        <v>71.8</v>
      </c>
      <c r="BC671" s="369">
        <v>4115.24</v>
      </c>
      <c r="BD671" s="86"/>
      <c r="BE671" s="368">
        <v>45070</v>
      </c>
      <c r="BF671" s="370">
        <f t="shared" ref="BF671:BG671" si="1340">(BB671-BF$1256)/BF$1256</f>
        <v>0.25722290316932234</v>
      </c>
      <c r="BG671" s="370">
        <f t="shared" si="1340"/>
        <v>9.7172047339612877E-2</v>
      </c>
      <c r="BT671" s="367">
        <v>45071</v>
      </c>
      <c r="BU671" s="365">
        <f t="shared" si="1026"/>
        <v>3.0373999999999998E-2</v>
      </c>
      <c r="BV671" s="365">
        <v>3.0373999999999999</v>
      </c>
    </row>
    <row r="672" spans="2:74" ht="12" customHeight="1">
      <c r="B672" s="367">
        <v>45069</v>
      </c>
      <c r="C672" s="365">
        <v>71.92</v>
      </c>
      <c r="O672" s="368">
        <v>45069</v>
      </c>
      <c r="P672" s="369">
        <v>71.92</v>
      </c>
      <c r="Q672" s="369">
        <v>286.37</v>
      </c>
      <c r="R672" s="369">
        <v>131.44999999999999</v>
      </c>
      <c r="S672" s="369">
        <v>100.34</v>
      </c>
      <c r="T672" s="369">
        <v>40.940199999999997</v>
      </c>
      <c r="U672" s="369">
        <v>65.25</v>
      </c>
      <c r="V672" s="369">
        <v>22.36</v>
      </c>
      <c r="AF672" s="368">
        <v>45069</v>
      </c>
      <c r="AG672" s="370">
        <f t="shared" ref="AG672:AM672" si="1341">(P672-AG$1256)/AG$1256</f>
        <v>0.25932411136403438</v>
      </c>
      <c r="AH672" s="370">
        <f t="shared" si="1341"/>
        <v>0.38342995169082128</v>
      </c>
      <c r="AI672" s="370">
        <f t="shared" si="1341"/>
        <v>0.28847284846108601</v>
      </c>
      <c r="AJ672" s="370">
        <f t="shared" si="1341"/>
        <v>2.5237560028609368E-2</v>
      </c>
      <c r="AK672" s="370">
        <f t="shared" si="1341"/>
        <v>0.39598052320030536</v>
      </c>
      <c r="AL672" s="370">
        <f t="shared" si="1341"/>
        <v>-0.47799999999999998</v>
      </c>
      <c r="AM672" s="370">
        <f t="shared" si="1341"/>
        <v>8.2284607938044499E-2</v>
      </c>
      <c r="BA672" s="368">
        <v>45069</v>
      </c>
      <c r="BB672" s="369">
        <v>71.92</v>
      </c>
      <c r="BC672" s="369">
        <v>4145.58</v>
      </c>
      <c r="BD672" s="86"/>
      <c r="BE672" s="368">
        <v>45069</v>
      </c>
      <c r="BF672" s="370">
        <f t="shared" ref="BF672:BG672" si="1342">(BB672-BF$1256)/BF$1256</f>
        <v>0.25932411136403438</v>
      </c>
      <c r="BG672" s="370">
        <f t="shared" si="1342"/>
        <v>0.1052610530637709</v>
      </c>
      <c r="BT672" s="367">
        <v>45070</v>
      </c>
      <c r="BU672" s="365">
        <f t="shared" si="1026"/>
        <v>3.0640999999999998E-2</v>
      </c>
      <c r="BV672" s="365">
        <v>3.0640999999999998</v>
      </c>
    </row>
    <row r="673" spans="2:74" ht="12" customHeight="1">
      <c r="B673" s="367">
        <v>45068</v>
      </c>
      <c r="C673" s="365">
        <v>73.040000000000006</v>
      </c>
      <c r="O673" s="368">
        <v>45068</v>
      </c>
      <c r="P673" s="369">
        <v>73.040000000000006</v>
      </c>
      <c r="Q673" s="369">
        <v>289.35000000000002</v>
      </c>
      <c r="R673" s="369">
        <v>134.91</v>
      </c>
      <c r="S673" s="369">
        <v>102.9</v>
      </c>
      <c r="T673" s="369">
        <v>42.038800000000002</v>
      </c>
      <c r="U673" s="369">
        <v>66.67</v>
      </c>
      <c r="V673" s="369">
        <v>22.68</v>
      </c>
      <c r="AF673" s="368">
        <v>45068</v>
      </c>
      <c r="AG673" s="370">
        <f t="shared" ref="AG673:AM673" si="1343">(P673-AG$1256)/AG$1256</f>
        <v>0.27893538784801275</v>
      </c>
      <c r="AH673" s="370">
        <f t="shared" si="1343"/>
        <v>0.39782608695652183</v>
      </c>
      <c r="AI673" s="370">
        <f t="shared" si="1343"/>
        <v>0.32238776710448935</v>
      </c>
      <c r="AJ673" s="370">
        <f t="shared" si="1343"/>
        <v>5.1394707264738951E-2</v>
      </c>
      <c r="AK673" s="370">
        <f t="shared" si="1343"/>
        <v>0.433440628495049</v>
      </c>
      <c r="AL673" s="370">
        <f t="shared" si="1343"/>
        <v>-0.46664</v>
      </c>
      <c r="AM673" s="370">
        <f t="shared" si="1343"/>
        <v>9.7773475314617594E-2</v>
      </c>
      <c r="BA673" s="368">
        <v>45068</v>
      </c>
      <c r="BB673" s="369">
        <v>73.040000000000006</v>
      </c>
      <c r="BC673" s="369">
        <v>4192.63</v>
      </c>
      <c r="BD673" s="86"/>
      <c r="BE673" s="368">
        <v>45068</v>
      </c>
      <c r="BF673" s="370">
        <f t="shared" ref="BF673:BG673" si="1344">(BB673-BF$1256)/BF$1256</f>
        <v>0.27893538784801275</v>
      </c>
      <c r="BG673" s="370">
        <f t="shared" si="1344"/>
        <v>0.11780514401042989</v>
      </c>
      <c r="BT673" s="367">
        <v>45069</v>
      </c>
      <c r="BU673" s="365">
        <f t="shared" si="1026"/>
        <v>3.0590000000000003E-2</v>
      </c>
      <c r="BV673" s="365">
        <v>3.0590000000000002</v>
      </c>
    </row>
    <row r="674" spans="2:74" ht="12" customHeight="1">
      <c r="B674" s="367">
        <v>45065</v>
      </c>
      <c r="C674" s="365">
        <v>73.260000000000005</v>
      </c>
      <c r="O674" s="368">
        <v>45065</v>
      </c>
      <c r="P674" s="369">
        <v>73.260000000000005</v>
      </c>
      <c r="Q674" s="369">
        <v>295.55</v>
      </c>
      <c r="R674" s="369">
        <v>138.28</v>
      </c>
      <c r="S674" s="369">
        <v>105.51</v>
      </c>
      <c r="T674" s="369">
        <v>42.124400000000001</v>
      </c>
      <c r="U674" s="369">
        <v>66.69</v>
      </c>
      <c r="V674" s="369">
        <v>23.4</v>
      </c>
      <c r="AF674" s="368">
        <v>45065</v>
      </c>
      <c r="AG674" s="370">
        <f t="shared" ref="AG674:AM674" si="1345">(P674-AG$1256)/AG$1256</f>
        <v>0.28278760287165128</v>
      </c>
      <c r="AH674" s="370">
        <f t="shared" si="1345"/>
        <v>0.42777777777777781</v>
      </c>
      <c r="AI674" s="370">
        <f t="shared" si="1345"/>
        <v>0.35542050578317985</v>
      </c>
      <c r="AJ674" s="370">
        <f t="shared" si="1345"/>
        <v>7.8062736282824161E-2</v>
      </c>
      <c r="AK674" s="370">
        <f t="shared" si="1345"/>
        <v>0.4363594206061267</v>
      </c>
      <c r="AL674" s="370">
        <f t="shared" si="1345"/>
        <v>-0.46648000000000001</v>
      </c>
      <c r="AM674" s="370">
        <f t="shared" si="1345"/>
        <v>0.13262342691190698</v>
      </c>
      <c r="BA674" s="368">
        <v>45065</v>
      </c>
      <c r="BB674" s="369">
        <v>73.260000000000005</v>
      </c>
      <c r="BC674" s="369">
        <v>4191.9799999999996</v>
      </c>
      <c r="BD674" s="86"/>
      <c r="BE674" s="368">
        <v>45065</v>
      </c>
      <c r="BF674" s="370">
        <f t="shared" ref="BF674:BG674" si="1346">(BB674-BF$1256)/BF$1256</f>
        <v>0.28278760287165128</v>
      </c>
      <c r="BG674" s="370">
        <f t="shared" si="1346"/>
        <v>0.11763184626090098</v>
      </c>
      <c r="BT674" s="367">
        <v>45068</v>
      </c>
      <c r="BU674" s="365">
        <f t="shared" si="1026"/>
        <v>3.0120000000000001E-2</v>
      </c>
      <c r="BV674" s="365">
        <v>3.012</v>
      </c>
    </row>
    <row r="675" spans="2:74" ht="12" customHeight="1">
      <c r="B675" s="367">
        <v>45064</v>
      </c>
      <c r="C675" s="365">
        <v>73.36</v>
      </c>
      <c r="O675" s="368">
        <v>45064</v>
      </c>
      <c r="P675" s="369">
        <v>73.36</v>
      </c>
      <c r="Q675" s="369">
        <v>294.05</v>
      </c>
      <c r="R675" s="369">
        <v>138.44999999999999</v>
      </c>
      <c r="S675" s="369">
        <v>107.09</v>
      </c>
      <c r="T675" s="369">
        <v>41.917400000000001</v>
      </c>
      <c r="U675" s="369">
        <v>66.72</v>
      </c>
      <c r="V675" s="369">
        <v>23.5</v>
      </c>
      <c r="AF675" s="368">
        <v>45064</v>
      </c>
      <c r="AG675" s="370">
        <f t="shared" ref="AG675:AM675" si="1347">(P675-AG$1256)/AG$1256</f>
        <v>0.28453860970057782</v>
      </c>
      <c r="AH675" s="370">
        <f t="shared" si="1347"/>
        <v>0.42053140096618363</v>
      </c>
      <c r="AI675" s="370">
        <f t="shared" si="1347"/>
        <v>0.3570868457165261</v>
      </c>
      <c r="AJ675" s="370">
        <f t="shared" si="1347"/>
        <v>9.4206600592622855E-2</v>
      </c>
      <c r="AK675" s="370">
        <f t="shared" si="1347"/>
        <v>0.429301126599198</v>
      </c>
      <c r="AL675" s="370">
        <f t="shared" si="1347"/>
        <v>-0.46623999999999999</v>
      </c>
      <c r="AM675" s="370">
        <f t="shared" si="1347"/>
        <v>0.13746369796708616</v>
      </c>
      <c r="BA675" s="368">
        <v>45064</v>
      </c>
      <c r="BB675" s="369">
        <v>73.36</v>
      </c>
      <c r="BC675" s="369">
        <v>4198.05</v>
      </c>
      <c r="BD675" s="86"/>
      <c r="BE675" s="368">
        <v>45064</v>
      </c>
      <c r="BF675" s="370">
        <f t="shared" ref="BF675:BG675" si="1348">(BB675-BF$1256)/BF$1256</f>
        <v>0.28453860970057782</v>
      </c>
      <c r="BG675" s="370">
        <f t="shared" si="1348"/>
        <v>0.11925018062957744</v>
      </c>
      <c r="BT675" s="367">
        <v>45065</v>
      </c>
      <c r="BU675" s="365">
        <f t="shared" si="1026"/>
        <v>3.0030000000000001E-2</v>
      </c>
      <c r="BV675" s="365">
        <v>3.0030000000000001</v>
      </c>
    </row>
    <row r="676" spans="2:74" ht="12" customHeight="1">
      <c r="B676" s="367">
        <v>45063</v>
      </c>
      <c r="C676" s="365">
        <v>72.97</v>
      </c>
      <c r="O676" s="368">
        <v>45063</v>
      </c>
      <c r="P676" s="369">
        <v>72.97</v>
      </c>
      <c r="Q676" s="369">
        <v>293.45999999999998</v>
      </c>
      <c r="R676" s="369">
        <v>137.22</v>
      </c>
      <c r="S676" s="369">
        <v>105.69</v>
      </c>
      <c r="T676" s="369">
        <v>41.240200000000002</v>
      </c>
      <c r="U676" s="369">
        <v>67.400000000000006</v>
      </c>
      <c r="V676" s="369">
        <v>23.42</v>
      </c>
      <c r="AF676" s="368">
        <v>45063</v>
      </c>
      <c r="AG676" s="370">
        <f t="shared" ref="AG676:AM676" si="1349">(P676-AG$1256)/AG$1256</f>
        <v>0.27770968306776395</v>
      </c>
      <c r="AH676" s="370">
        <f t="shared" si="1349"/>
        <v>0.41768115942028977</v>
      </c>
      <c r="AI676" s="370">
        <f t="shared" si="1349"/>
        <v>0.34503038619878457</v>
      </c>
      <c r="AJ676" s="370">
        <f t="shared" si="1349"/>
        <v>7.9901910697864439E-2</v>
      </c>
      <c r="AK676" s="370">
        <f t="shared" si="1349"/>
        <v>0.40620993480455003</v>
      </c>
      <c r="AL676" s="370">
        <f t="shared" si="1349"/>
        <v>-0.46079999999999993</v>
      </c>
      <c r="AM676" s="370">
        <f t="shared" si="1349"/>
        <v>0.13359148112294297</v>
      </c>
      <c r="BA676" s="368">
        <v>45063</v>
      </c>
      <c r="BB676" s="369">
        <v>72.97</v>
      </c>
      <c r="BC676" s="369">
        <v>4158.7700000000004</v>
      </c>
      <c r="BD676" s="86"/>
      <c r="BE676" s="368">
        <v>45063</v>
      </c>
      <c r="BF676" s="370">
        <f t="shared" ref="BF676:BG676" si="1350">(BB676-BF$1256)/BF$1256</f>
        <v>0.27770968306776395</v>
      </c>
      <c r="BG676" s="370">
        <f t="shared" si="1350"/>
        <v>0.10877766431959317</v>
      </c>
      <c r="BT676" s="367">
        <v>45064</v>
      </c>
      <c r="BU676" s="365">
        <f t="shared" si="1026"/>
        <v>2.9988999999999998E-2</v>
      </c>
      <c r="BV676" s="365">
        <v>2.9988999999999999</v>
      </c>
    </row>
    <row r="677" spans="2:74" ht="12" customHeight="1">
      <c r="B677" s="367">
        <v>45062</v>
      </c>
      <c r="C677" s="365">
        <v>73.2</v>
      </c>
      <c r="O677" s="368">
        <v>45062</v>
      </c>
      <c r="P677" s="369">
        <v>73.2</v>
      </c>
      <c r="Q677" s="369">
        <v>294.14999999999998</v>
      </c>
      <c r="R677" s="369">
        <v>138.78</v>
      </c>
      <c r="S677" s="369">
        <v>105.28</v>
      </c>
      <c r="T677" s="369">
        <v>41.004399999999997</v>
      </c>
      <c r="U677" s="369">
        <v>67.239999999999995</v>
      </c>
      <c r="V677" s="369">
        <v>23.48</v>
      </c>
      <c r="AF677" s="368">
        <v>45062</v>
      </c>
      <c r="AG677" s="370">
        <f t="shared" ref="AG677:AM677" si="1351">(P677-AG$1256)/AG$1256</f>
        <v>0.28173699877429526</v>
      </c>
      <c r="AH677" s="370">
        <f t="shared" si="1351"/>
        <v>0.42101449275362307</v>
      </c>
      <c r="AI677" s="370">
        <f t="shared" si="1351"/>
        <v>0.36032150558713982</v>
      </c>
      <c r="AJ677" s="370">
        <f t="shared" si="1351"/>
        <v>7.5712680085828099E-2</v>
      </c>
      <c r="AK677" s="370">
        <f t="shared" si="1351"/>
        <v>0.39816961728361366</v>
      </c>
      <c r="AL677" s="370">
        <f t="shared" si="1351"/>
        <v>-0.46208000000000005</v>
      </c>
      <c r="AM677" s="370">
        <f t="shared" si="1351"/>
        <v>0.13649564375605036</v>
      </c>
      <c r="BA677" s="368">
        <v>45062</v>
      </c>
      <c r="BB677" s="369">
        <v>73.2</v>
      </c>
      <c r="BC677" s="369">
        <v>4109.8999999999996</v>
      </c>
      <c r="BD677" s="86"/>
      <c r="BE677" s="368">
        <v>45062</v>
      </c>
      <c r="BF677" s="370">
        <f t="shared" ref="BF677:BG677" si="1352">(BB677-BF$1256)/BF$1256</f>
        <v>0.28173699877429526</v>
      </c>
      <c r="BG677" s="370">
        <f t="shared" si="1352"/>
        <v>9.574833967425346E-2</v>
      </c>
      <c r="BT677" s="367">
        <v>45063</v>
      </c>
      <c r="BU677" s="365">
        <f t="shared" si="1026"/>
        <v>3.0148999999999999E-2</v>
      </c>
      <c r="BV677" s="365">
        <v>3.0148999999999999</v>
      </c>
    </row>
    <row r="678" spans="2:74" ht="12" customHeight="1">
      <c r="B678" s="367">
        <v>45061</v>
      </c>
      <c r="C678" s="365">
        <v>73.06</v>
      </c>
      <c r="O678" s="368">
        <v>45061</v>
      </c>
      <c r="P678" s="369">
        <v>73.06</v>
      </c>
      <c r="Q678" s="369">
        <v>295.89999999999998</v>
      </c>
      <c r="R678" s="369">
        <v>137.78</v>
      </c>
      <c r="S678" s="369">
        <v>106.64</v>
      </c>
      <c r="T678" s="369">
        <v>40.942399999999999</v>
      </c>
      <c r="U678" s="369">
        <v>70.3</v>
      </c>
      <c r="V678" s="369">
        <v>23.83</v>
      </c>
      <c r="AF678" s="368">
        <v>45061</v>
      </c>
      <c r="AG678" s="370">
        <f t="shared" ref="AG678:AM678" si="1353">(P678-AG$1256)/AG$1256</f>
        <v>0.27928558921379798</v>
      </c>
      <c r="AH678" s="370">
        <f t="shared" si="1353"/>
        <v>0.42946859903381629</v>
      </c>
      <c r="AI678" s="370">
        <f t="shared" si="1353"/>
        <v>0.35051950597921983</v>
      </c>
      <c r="AJ678" s="370">
        <f t="shared" si="1353"/>
        <v>8.9608664555021922E-2</v>
      </c>
      <c r="AK678" s="370">
        <f t="shared" si="1353"/>
        <v>0.39605553888540324</v>
      </c>
      <c r="AL678" s="370">
        <f t="shared" si="1353"/>
        <v>-0.43760000000000004</v>
      </c>
      <c r="AM678" s="370">
        <f t="shared" si="1353"/>
        <v>0.15343659244917707</v>
      </c>
      <c r="BA678" s="368">
        <v>45061</v>
      </c>
      <c r="BB678" s="369">
        <v>73.06</v>
      </c>
      <c r="BC678" s="369">
        <v>4136.28</v>
      </c>
      <c r="BD678" s="86"/>
      <c r="BE678" s="368">
        <v>45061</v>
      </c>
      <c r="BF678" s="370">
        <f t="shared" ref="BF678:BG678" si="1354">(BB678-BF$1256)/BF$1256</f>
        <v>0.27928558921379798</v>
      </c>
      <c r="BG678" s="370">
        <f t="shared" si="1354"/>
        <v>0.10278156218589776</v>
      </c>
      <c r="BT678" s="367">
        <v>45062</v>
      </c>
      <c r="BU678" s="365">
        <f t="shared" si="1026"/>
        <v>3.0055000000000002E-2</v>
      </c>
      <c r="BV678" s="365">
        <v>3.0055000000000001</v>
      </c>
    </row>
    <row r="679" spans="2:74" ht="12" customHeight="1">
      <c r="B679" s="367">
        <v>45058</v>
      </c>
      <c r="C679" s="365">
        <v>72.88</v>
      </c>
      <c r="O679" s="368">
        <v>45058</v>
      </c>
      <c r="P679" s="369">
        <v>72.88</v>
      </c>
      <c r="Q679" s="369">
        <v>296.14</v>
      </c>
      <c r="R679" s="369">
        <v>138.51</v>
      </c>
      <c r="S679" s="369">
        <v>106.12</v>
      </c>
      <c r="T679" s="369">
        <v>40.912599999999998</v>
      </c>
      <c r="U679" s="369">
        <v>65.209999999999994</v>
      </c>
      <c r="V679" s="369">
        <v>23.44</v>
      </c>
      <c r="AF679" s="368">
        <v>45058</v>
      </c>
      <c r="AG679" s="370">
        <f t="shared" ref="AG679:AM679" si="1355">(P679-AG$1256)/AG$1256</f>
        <v>0.27613377692172991</v>
      </c>
      <c r="AH679" s="370">
        <f t="shared" si="1355"/>
        <v>0.43062801932367145</v>
      </c>
      <c r="AI679" s="370">
        <f t="shared" si="1355"/>
        <v>0.35767496569300133</v>
      </c>
      <c r="AJ679" s="370">
        <f t="shared" si="1355"/>
        <v>8.4295494022683146E-2</v>
      </c>
      <c r="AK679" s="370">
        <f t="shared" si="1355"/>
        <v>0.39503941733271486</v>
      </c>
      <c r="AL679" s="370">
        <f t="shared" si="1355"/>
        <v>-0.47832000000000002</v>
      </c>
      <c r="AM679" s="370">
        <f t="shared" si="1355"/>
        <v>0.13455953533397877</v>
      </c>
      <c r="BA679" s="368">
        <v>45058</v>
      </c>
      <c r="BB679" s="369">
        <v>72.88</v>
      </c>
      <c r="BC679" s="369">
        <v>4124.08</v>
      </c>
      <c r="BD679" s="86"/>
      <c r="BE679" s="368">
        <v>45058</v>
      </c>
      <c r="BF679" s="370">
        <f t="shared" ref="BF679:BG679" si="1356">(BB679-BF$1256)/BF$1256</f>
        <v>0.27613377692172991</v>
      </c>
      <c r="BG679" s="370">
        <f t="shared" si="1356"/>
        <v>9.95288967332041E-2</v>
      </c>
      <c r="BT679" s="367">
        <v>45061</v>
      </c>
      <c r="BU679" s="365">
        <f t="shared" si="1026"/>
        <v>3.0112E-2</v>
      </c>
      <c r="BV679" s="365">
        <v>3.0112000000000001</v>
      </c>
    </row>
    <row r="680" spans="2:74" ht="12" customHeight="1">
      <c r="B680" s="367">
        <v>45057</v>
      </c>
      <c r="C680" s="365">
        <v>72.84</v>
      </c>
      <c r="O680" s="368">
        <v>45057</v>
      </c>
      <c r="P680" s="369">
        <v>72.84</v>
      </c>
      <c r="Q680" s="369">
        <v>294.79000000000002</v>
      </c>
      <c r="R680" s="369">
        <v>137.34</v>
      </c>
      <c r="S680" s="369">
        <v>105.63</v>
      </c>
      <c r="T680" s="369">
        <v>41.17</v>
      </c>
      <c r="U680" s="369">
        <v>66.489999999999995</v>
      </c>
      <c r="V680" s="369">
        <v>23.22</v>
      </c>
      <c r="AF680" s="368">
        <v>45057</v>
      </c>
      <c r="AG680" s="370">
        <f t="shared" ref="AG680:AM680" si="1357">(P680-AG$1256)/AG$1256</f>
        <v>0.2754333741901594</v>
      </c>
      <c r="AH680" s="370">
        <f t="shared" si="1357"/>
        <v>0.42410628019323682</v>
      </c>
      <c r="AI680" s="370">
        <f t="shared" si="1357"/>
        <v>0.34620662615173503</v>
      </c>
      <c r="AJ680" s="370">
        <f t="shared" si="1357"/>
        <v>7.9288852559517634E-2</v>
      </c>
      <c r="AK680" s="370">
        <f t="shared" si="1357"/>
        <v>0.40381625248915681</v>
      </c>
      <c r="AL680" s="370">
        <f t="shared" si="1357"/>
        <v>-0.46808000000000005</v>
      </c>
      <c r="AM680" s="370">
        <f t="shared" si="1357"/>
        <v>0.12391093901258464</v>
      </c>
      <c r="BA680" s="368">
        <v>45057</v>
      </c>
      <c r="BB680" s="369">
        <v>72.84</v>
      </c>
      <c r="BC680" s="369">
        <v>4130.62</v>
      </c>
      <c r="BD680" s="86"/>
      <c r="BE680" s="368">
        <v>45057</v>
      </c>
      <c r="BF680" s="370">
        <f t="shared" ref="BF680:BG680" si="1358">(BB680-BF$1256)/BF$1256</f>
        <v>0.2754333741901594</v>
      </c>
      <c r="BG680" s="370">
        <f t="shared" si="1358"/>
        <v>0.1012725387053858</v>
      </c>
      <c r="BT680" s="367">
        <v>45058</v>
      </c>
      <c r="BU680" s="365">
        <f t="shared" si="1026"/>
        <v>3.0186999999999999E-2</v>
      </c>
      <c r="BV680" s="365">
        <v>3.0186999999999999</v>
      </c>
    </row>
    <row r="681" spans="2:74" ht="12" customHeight="1">
      <c r="B681" s="367">
        <v>45056</v>
      </c>
      <c r="C681" s="365">
        <v>73</v>
      </c>
      <c r="O681" s="368">
        <v>45056</v>
      </c>
      <c r="P681" s="369">
        <v>73</v>
      </c>
      <c r="Q681" s="369">
        <v>296.57</v>
      </c>
      <c r="R681" s="369">
        <v>137.74</v>
      </c>
      <c r="S681" s="369">
        <v>106.97</v>
      </c>
      <c r="T681" s="369">
        <v>41.096800000000002</v>
      </c>
      <c r="U681" s="369">
        <v>66.38</v>
      </c>
      <c r="V681" s="369">
        <v>23.21</v>
      </c>
      <c r="AF681" s="368">
        <v>45056</v>
      </c>
      <c r="AG681" s="370">
        <f t="shared" ref="AG681:AM681" si="1359">(P681-AG$1256)/AG$1256</f>
        <v>0.27823498511644196</v>
      </c>
      <c r="AH681" s="370">
        <f t="shared" si="1359"/>
        <v>0.43270531400966178</v>
      </c>
      <c r="AI681" s="370">
        <f t="shared" si="1359"/>
        <v>0.3501274259949031</v>
      </c>
      <c r="AJ681" s="370">
        <f t="shared" si="1359"/>
        <v>9.2980484315929229E-2</v>
      </c>
      <c r="AK681" s="370">
        <f t="shared" si="1359"/>
        <v>0.40132027605772114</v>
      </c>
      <c r="AL681" s="370">
        <f t="shared" si="1359"/>
        <v>-0.46896000000000004</v>
      </c>
      <c r="AM681" s="370">
        <f t="shared" si="1359"/>
        <v>0.12342691190706682</v>
      </c>
      <c r="BA681" s="368">
        <v>45056</v>
      </c>
      <c r="BB681" s="369">
        <v>73</v>
      </c>
      <c r="BC681" s="369">
        <v>4137.6400000000003</v>
      </c>
      <c r="BD681" s="86"/>
      <c r="BE681" s="368">
        <v>45056</v>
      </c>
      <c r="BF681" s="370">
        <f t="shared" ref="BF681:BG681" si="1360">(BB681-BF$1256)/BF$1256</f>
        <v>0.27823498511644196</v>
      </c>
      <c r="BG681" s="370">
        <f t="shared" si="1360"/>
        <v>0.10314415440029656</v>
      </c>
      <c r="BT681" s="367">
        <v>45057</v>
      </c>
      <c r="BU681" s="365">
        <f t="shared" si="1026"/>
        <v>3.0203000000000001E-2</v>
      </c>
      <c r="BV681" s="365">
        <v>3.0203000000000002</v>
      </c>
    </row>
    <row r="682" spans="2:74" ht="12" customHeight="1">
      <c r="B682" s="367">
        <v>45055</v>
      </c>
      <c r="C682" s="365">
        <v>73.37</v>
      </c>
      <c r="O682" s="368">
        <v>45055</v>
      </c>
      <c r="P682" s="369">
        <v>73.37</v>
      </c>
      <c r="Q682" s="369">
        <v>296.66000000000003</v>
      </c>
      <c r="R682" s="369">
        <v>137.61000000000001</v>
      </c>
      <c r="S682" s="369">
        <v>106.71</v>
      </c>
      <c r="T682" s="369">
        <v>40.653199999999998</v>
      </c>
      <c r="U682" s="369">
        <v>65.959999999999994</v>
      </c>
      <c r="V682" s="369">
        <v>22.97</v>
      </c>
      <c r="AF682" s="368">
        <v>45055</v>
      </c>
      <c r="AG682" s="370">
        <f t="shared" ref="AG682:AM682" si="1361">(P682-AG$1256)/AG$1256</f>
        <v>0.2847137103834706</v>
      </c>
      <c r="AH682" s="370">
        <f t="shared" si="1361"/>
        <v>0.43314009661835762</v>
      </c>
      <c r="AI682" s="370">
        <f t="shared" si="1361"/>
        <v>0.34885316604587352</v>
      </c>
      <c r="AJ682" s="370">
        <f t="shared" si="1361"/>
        <v>9.0323899049759765E-2</v>
      </c>
      <c r="AK682" s="370">
        <f t="shared" si="1361"/>
        <v>0.38619438609891149</v>
      </c>
      <c r="AL682" s="370">
        <f t="shared" si="1361"/>
        <v>-0.47232000000000007</v>
      </c>
      <c r="AM682" s="370">
        <f t="shared" si="1361"/>
        <v>0.11181026137463691</v>
      </c>
      <c r="BA682" s="368">
        <v>45055</v>
      </c>
      <c r="BB682" s="369">
        <v>73.37</v>
      </c>
      <c r="BC682" s="369">
        <v>4119.17</v>
      </c>
      <c r="BD682" s="86"/>
      <c r="BE682" s="368">
        <v>45055</v>
      </c>
      <c r="BF682" s="370">
        <f t="shared" ref="BF682:BG682" si="1362">(BB682-BF$1256)/BF$1256</f>
        <v>0.2847137103834706</v>
      </c>
      <c r="BG682" s="370">
        <f t="shared" si="1362"/>
        <v>9.8219832194456097E-2</v>
      </c>
      <c r="BT682" s="367">
        <v>45056</v>
      </c>
      <c r="BU682" s="365">
        <f t="shared" si="1026"/>
        <v>3.0137000000000001E-2</v>
      </c>
      <c r="BV682" s="365">
        <v>3.0137</v>
      </c>
    </row>
    <row r="683" spans="2:74" ht="12" customHeight="1">
      <c r="B683" s="367">
        <v>45054</v>
      </c>
      <c r="C683" s="365">
        <v>72.48</v>
      </c>
      <c r="O683" s="368">
        <v>45054</v>
      </c>
      <c r="P683" s="369">
        <v>72.48</v>
      </c>
      <c r="Q683" s="369">
        <v>296.69</v>
      </c>
      <c r="R683" s="369">
        <v>136.53</v>
      </c>
      <c r="S683" s="369">
        <v>107.17</v>
      </c>
      <c r="T683" s="369">
        <v>40.656799999999997</v>
      </c>
      <c r="U683" s="369">
        <v>66.92</v>
      </c>
      <c r="V683" s="369">
        <v>22.86</v>
      </c>
      <c r="AF683" s="368">
        <v>45054</v>
      </c>
      <c r="AG683" s="370">
        <f t="shared" ref="AG683:AM683" si="1363">(P683-AG$1256)/AG$1256</f>
        <v>0.26912974960602354</v>
      </c>
      <c r="AH683" s="370">
        <f t="shared" si="1363"/>
        <v>0.43328502415458936</v>
      </c>
      <c r="AI683" s="370">
        <f t="shared" si="1363"/>
        <v>0.33826700646931979</v>
      </c>
      <c r="AJ683" s="370">
        <f t="shared" si="1363"/>
        <v>9.5024011443751888E-2</v>
      </c>
      <c r="AK683" s="370">
        <f t="shared" si="1363"/>
        <v>0.38631713903816234</v>
      </c>
      <c r="AL683" s="370">
        <f t="shared" si="1363"/>
        <v>-0.46464</v>
      </c>
      <c r="AM683" s="370">
        <f t="shared" si="1363"/>
        <v>0.10648596321393995</v>
      </c>
      <c r="BA683" s="368">
        <v>45054</v>
      </c>
      <c r="BB683" s="369">
        <v>72.48</v>
      </c>
      <c r="BC683" s="369">
        <v>4138.12</v>
      </c>
      <c r="BD683" s="86"/>
      <c r="BE683" s="368">
        <v>45054</v>
      </c>
      <c r="BF683" s="370">
        <f t="shared" ref="BF683:BG683" si="1364">(BB683-BF$1256)/BF$1256</f>
        <v>0.26912974960602354</v>
      </c>
      <c r="BG683" s="370">
        <f t="shared" si="1364"/>
        <v>0.10327212812302539</v>
      </c>
      <c r="BT683" s="367">
        <v>45055</v>
      </c>
      <c r="BU683" s="365">
        <f t="shared" si="1026"/>
        <v>2.9984999999999998E-2</v>
      </c>
      <c r="BV683" s="365">
        <v>2.9984999999999999</v>
      </c>
    </row>
    <row r="684" spans="2:74" ht="12" customHeight="1">
      <c r="B684" s="367">
        <v>45051</v>
      </c>
      <c r="C684" s="365">
        <v>71.58</v>
      </c>
      <c r="O684" s="368">
        <v>45051</v>
      </c>
      <c r="P684" s="369">
        <v>71.58</v>
      </c>
      <c r="Q684" s="369">
        <v>296.60000000000002</v>
      </c>
      <c r="R684" s="369">
        <v>137.49</v>
      </c>
      <c r="S684" s="369">
        <v>107.21</v>
      </c>
      <c r="T684" s="369">
        <v>40.5642</v>
      </c>
      <c r="U684" s="369">
        <v>65.53</v>
      </c>
      <c r="V684" s="369">
        <v>22.63</v>
      </c>
      <c r="AF684" s="368">
        <v>45051</v>
      </c>
      <c r="AG684" s="370">
        <f t="shared" ref="AG684:AM684" si="1365">(P684-AG$1256)/AG$1256</f>
        <v>0.25337068814568375</v>
      </c>
      <c r="AH684" s="370">
        <f t="shared" si="1365"/>
        <v>0.43285024154589385</v>
      </c>
      <c r="AI684" s="370">
        <f t="shared" si="1365"/>
        <v>0.34767692609292311</v>
      </c>
      <c r="AJ684" s="370">
        <f t="shared" si="1365"/>
        <v>9.5432716869316328E-2</v>
      </c>
      <c r="AK684" s="370">
        <f t="shared" si="1365"/>
        <v>0.38315966065631896</v>
      </c>
      <c r="AL684" s="370">
        <f t="shared" si="1365"/>
        <v>-0.47576000000000002</v>
      </c>
      <c r="AM684" s="370">
        <f t="shared" si="1365"/>
        <v>9.5353339787028021E-2</v>
      </c>
      <c r="BA684" s="368">
        <v>45051</v>
      </c>
      <c r="BB684" s="369">
        <v>71.58</v>
      </c>
      <c r="BC684" s="369">
        <v>4136.25</v>
      </c>
      <c r="BD684" s="86"/>
      <c r="BE684" s="368">
        <v>45051</v>
      </c>
      <c r="BF684" s="370">
        <f t="shared" ref="BF684:BG684" si="1366">(BB684-BF$1256)/BF$1256</f>
        <v>0.25337068814568375</v>
      </c>
      <c r="BG684" s="370">
        <f t="shared" si="1366"/>
        <v>0.10277356382822728</v>
      </c>
      <c r="BT684" s="367">
        <v>45054</v>
      </c>
      <c r="BU684" s="365">
        <f t="shared" si="1026"/>
        <v>3.0352999999999998E-2</v>
      </c>
      <c r="BV684" s="365">
        <v>3.0352999999999999</v>
      </c>
    </row>
    <row r="685" spans="2:74" ht="12" customHeight="1">
      <c r="B685" s="367">
        <v>45050</v>
      </c>
      <c r="C685" s="365">
        <v>70.790000000000006</v>
      </c>
      <c r="O685" s="368">
        <v>45050</v>
      </c>
      <c r="P685" s="369">
        <v>70.790000000000006</v>
      </c>
      <c r="Q685" s="369">
        <v>295.16000000000003</v>
      </c>
      <c r="R685" s="369">
        <v>136.32</v>
      </c>
      <c r="S685" s="369">
        <v>104.72</v>
      </c>
      <c r="T685" s="369">
        <v>40.670200000000001</v>
      </c>
      <c r="U685" s="369">
        <v>61.57</v>
      </c>
      <c r="V685" s="369">
        <v>22.04</v>
      </c>
      <c r="AF685" s="368">
        <v>45050</v>
      </c>
      <c r="AG685" s="370">
        <f t="shared" ref="AG685:AM685" si="1367">(P685-AG$1256)/AG$1256</f>
        <v>0.23953773419716348</v>
      </c>
      <c r="AH685" s="370">
        <f t="shared" si="1367"/>
        <v>0.42589371980676338</v>
      </c>
      <c r="AI685" s="370">
        <f t="shared" si="1367"/>
        <v>0.33620858655165653</v>
      </c>
      <c r="AJ685" s="370">
        <f t="shared" si="1367"/>
        <v>6.999080412792473E-2</v>
      </c>
      <c r="AK685" s="370">
        <f t="shared" si="1367"/>
        <v>0.38677405275648541</v>
      </c>
      <c r="AL685" s="370">
        <f t="shared" si="1367"/>
        <v>-0.50744</v>
      </c>
      <c r="AM685" s="370">
        <f t="shared" si="1367"/>
        <v>6.6795740561471389E-2</v>
      </c>
      <c r="BA685" s="368">
        <v>45050</v>
      </c>
      <c r="BB685" s="369">
        <v>70.790000000000006</v>
      </c>
      <c r="BC685" s="369">
        <v>4061.22</v>
      </c>
      <c r="BD685" s="86"/>
      <c r="BE685" s="368">
        <v>45050</v>
      </c>
      <c r="BF685" s="370">
        <f t="shared" ref="BF685:BG685" si="1368">(BB685-BF$1256)/BF$1256</f>
        <v>0.23953773419716348</v>
      </c>
      <c r="BG685" s="370">
        <f t="shared" si="1368"/>
        <v>8.2769671294160879E-2</v>
      </c>
      <c r="BT685" s="367">
        <v>45051</v>
      </c>
      <c r="BU685" s="365">
        <f t="shared" si="1026"/>
        <v>3.0735000000000002E-2</v>
      </c>
      <c r="BV685" s="365">
        <v>3.0735000000000001</v>
      </c>
    </row>
    <row r="686" spans="2:74" ht="12" customHeight="1">
      <c r="B686" s="367">
        <v>45049</v>
      </c>
      <c r="C686" s="365">
        <v>71.77</v>
      </c>
      <c r="O686" s="368">
        <v>45049</v>
      </c>
      <c r="P686" s="369">
        <v>71.77</v>
      </c>
      <c r="Q686" s="369">
        <v>295.22000000000003</v>
      </c>
      <c r="R686" s="369">
        <v>137.31</v>
      </c>
      <c r="S686" s="369">
        <v>103.96</v>
      </c>
      <c r="T686" s="369">
        <v>41.162399999999998</v>
      </c>
      <c r="U686" s="369">
        <v>52.82</v>
      </c>
      <c r="V686" s="369">
        <v>21.89</v>
      </c>
      <c r="AF686" s="368">
        <v>45049</v>
      </c>
      <c r="AG686" s="370">
        <f t="shared" ref="AG686:AM686" si="1369">(P686-AG$1256)/AG$1256</f>
        <v>0.25669760112064433</v>
      </c>
      <c r="AH686" s="370">
        <f t="shared" si="1369"/>
        <v>0.4261835748792272</v>
      </c>
      <c r="AI686" s="370">
        <f t="shared" si="1369"/>
        <v>0.34591256616349741</v>
      </c>
      <c r="AJ686" s="370">
        <f t="shared" si="1369"/>
        <v>6.2225401042198723E-2</v>
      </c>
      <c r="AK686" s="370">
        <f t="shared" si="1369"/>
        <v>0.40355710739518252</v>
      </c>
      <c r="AL686" s="370">
        <f t="shared" si="1369"/>
        <v>-0.57744000000000006</v>
      </c>
      <c r="AM686" s="370">
        <f t="shared" si="1369"/>
        <v>5.953533397870283E-2</v>
      </c>
      <c r="BA686" s="368">
        <v>45049</v>
      </c>
      <c r="BB686" s="369">
        <v>71.77</v>
      </c>
      <c r="BC686" s="369">
        <v>4090.75</v>
      </c>
      <c r="BD686" s="86"/>
      <c r="BE686" s="368">
        <v>45049</v>
      </c>
      <c r="BF686" s="370">
        <f t="shared" ref="BF686:BG686" si="1370">(BB686-BF$1256)/BF$1256</f>
        <v>0.25669760112064433</v>
      </c>
      <c r="BG686" s="370">
        <f t="shared" si="1370"/>
        <v>9.0642721361213832E-2</v>
      </c>
      <c r="BT686" s="367">
        <v>45050</v>
      </c>
      <c r="BU686" s="365">
        <f t="shared" si="1026"/>
        <v>3.1078000000000001E-2</v>
      </c>
      <c r="BV686" s="365">
        <v>3.1078000000000001</v>
      </c>
    </row>
    <row r="687" spans="2:74" ht="12" customHeight="1">
      <c r="B687" s="367">
        <v>45048</v>
      </c>
      <c r="C687" s="365">
        <v>72.14</v>
      </c>
      <c r="O687" s="368">
        <v>45048</v>
      </c>
      <c r="P687" s="369">
        <v>72.14</v>
      </c>
      <c r="Q687" s="369">
        <v>298.07</v>
      </c>
      <c r="R687" s="369">
        <v>142.9</v>
      </c>
      <c r="S687" s="369">
        <v>114.46</v>
      </c>
      <c r="T687" s="369">
        <v>41.0792</v>
      </c>
      <c r="U687" s="369">
        <v>54.48</v>
      </c>
      <c r="V687" s="369">
        <v>22.02</v>
      </c>
      <c r="AF687" s="368">
        <v>45048</v>
      </c>
      <c r="AG687" s="370">
        <f t="shared" ref="AG687:AM687" si="1371">(P687-AG$1256)/AG$1256</f>
        <v>0.26317632638767291</v>
      </c>
      <c r="AH687" s="370">
        <f t="shared" si="1371"/>
        <v>0.43995169082125601</v>
      </c>
      <c r="AI687" s="370">
        <f t="shared" si="1371"/>
        <v>0.40070574397177033</v>
      </c>
      <c r="AJ687" s="370">
        <f t="shared" si="1371"/>
        <v>0.16951057525288638</v>
      </c>
      <c r="AK687" s="370">
        <f t="shared" si="1371"/>
        <v>0.40072015057693877</v>
      </c>
      <c r="AL687" s="370">
        <f t="shared" si="1371"/>
        <v>-0.56416000000000011</v>
      </c>
      <c r="AM687" s="370">
        <f t="shared" si="1371"/>
        <v>6.5827686350435594E-2</v>
      </c>
      <c r="BA687" s="368">
        <v>45048</v>
      </c>
      <c r="BB687" s="369">
        <v>72.14</v>
      </c>
      <c r="BC687" s="369">
        <v>4119.58</v>
      </c>
      <c r="BD687" s="86"/>
      <c r="BE687" s="368">
        <v>45048</v>
      </c>
      <c r="BF687" s="370">
        <f t="shared" ref="BF687:BG687" si="1372">(BB687-BF$1256)/BF$1256</f>
        <v>0.26317632638767291</v>
      </c>
      <c r="BG687" s="370">
        <f t="shared" si="1372"/>
        <v>9.8329143082620349E-2</v>
      </c>
      <c r="BT687" s="367">
        <v>45049</v>
      </c>
      <c r="BU687" s="365">
        <f t="shared" si="1026"/>
        <v>3.0653E-2</v>
      </c>
      <c r="BV687" s="365">
        <v>3.0653000000000001</v>
      </c>
    </row>
    <row r="688" spans="2:74" ht="12" customHeight="1">
      <c r="B688" s="367">
        <v>45047</v>
      </c>
      <c r="C688" s="365">
        <v>70.599999999999994</v>
      </c>
      <c r="O688" s="368">
        <v>45047</v>
      </c>
      <c r="P688" s="369">
        <v>70.599999999999994</v>
      </c>
      <c r="Q688" s="369">
        <v>297.58</v>
      </c>
      <c r="R688" s="369">
        <v>142.22999999999999</v>
      </c>
      <c r="S688" s="369">
        <v>114.56</v>
      </c>
      <c r="T688" s="369">
        <v>40.785600000000002</v>
      </c>
      <c r="U688" s="369">
        <v>54.74</v>
      </c>
      <c r="V688" s="369">
        <v>22.18</v>
      </c>
      <c r="AF688" s="368">
        <v>45047</v>
      </c>
      <c r="AG688" s="370">
        <f t="shared" ref="AG688:AM688" si="1373">(P688-AG$1256)/AG$1256</f>
        <v>0.23621082122220269</v>
      </c>
      <c r="AH688" s="370">
        <f t="shared" si="1373"/>
        <v>0.43758454106280187</v>
      </c>
      <c r="AI688" s="370">
        <f t="shared" si="1373"/>
        <v>0.39413840423446378</v>
      </c>
      <c r="AJ688" s="370">
        <f t="shared" si="1373"/>
        <v>0.17053233881679777</v>
      </c>
      <c r="AK688" s="370">
        <f t="shared" si="1373"/>
        <v>0.39070896642025155</v>
      </c>
      <c r="AL688" s="370">
        <f t="shared" si="1373"/>
        <v>-0.56207999999999991</v>
      </c>
      <c r="AM688" s="370">
        <f t="shared" si="1373"/>
        <v>7.3572120038722141E-2</v>
      </c>
      <c r="BA688" s="368">
        <v>45047</v>
      </c>
      <c r="BB688" s="369">
        <v>70.599999999999994</v>
      </c>
      <c r="BC688" s="369">
        <v>4167.87</v>
      </c>
      <c r="BD688" s="86"/>
      <c r="BE688" s="368">
        <v>45047</v>
      </c>
      <c r="BF688" s="370">
        <f t="shared" ref="BF688:BG688" si="1374">(BB688-BF$1256)/BF$1256</f>
        <v>0.23621082122220269</v>
      </c>
      <c r="BG688" s="370">
        <f t="shared" si="1374"/>
        <v>0.1112038328129957</v>
      </c>
      <c r="BT688" s="367">
        <v>45048</v>
      </c>
      <c r="BU688" s="365">
        <f t="shared" si="1026"/>
        <v>3.0495999999999999E-2</v>
      </c>
      <c r="BV688" s="365">
        <v>3.0495999999999999</v>
      </c>
    </row>
    <row r="689" spans="2:74" ht="12" customHeight="1">
      <c r="B689" s="367">
        <v>45044</v>
      </c>
      <c r="C689" s="365">
        <v>70.13</v>
      </c>
      <c r="O689" s="368">
        <v>45044</v>
      </c>
      <c r="P689" s="369">
        <v>70.13</v>
      </c>
      <c r="Q689" s="369">
        <v>295.75</v>
      </c>
      <c r="R689" s="369">
        <v>140.58000000000001</v>
      </c>
      <c r="S689" s="369">
        <v>114.29</v>
      </c>
      <c r="T689" s="369">
        <v>41.352400000000003</v>
      </c>
      <c r="U689" s="369">
        <v>54.81</v>
      </c>
      <c r="V689" s="369">
        <v>22.1</v>
      </c>
      <c r="AF689" s="368">
        <v>45044</v>
      </c>
      <c r="AG689" s="370">
        <f t="shared" ref="AG689:AM689" si="1375">(P689-AG$1256)/AG$1256</f>
        <v>0.22798108912624754</v>
      </c>
      <c r="AH689" s="370">
        <f t="shared" si="1375"/>
        <v>0.42874396135265702</v>
      </c>
      <c r="AI689" s="370">
        <f t="shared" si="1375"/>
        <v>0.37796510488139601</v>
      </c>
      <c r="AJ689" s="370">
        <f t="shared" si="1375"/>
        <v>0.16777357719423727</v>
      </c>
      <c r="AK689" s="370">
        <f t="shared" si="1375"/>
        <v>0.41003573474453753</v>
      </c>
      <c r="AL689" s="370">
        <f t="shared" si="1375"/>
        <v>-0.56152000000000002</v>
      </c>
      <c r="AM689" s="370">
        <f t="shared" si="1375"/>
        <v>6.9699903194578958E-2</v>
      </c>
      <c r="BA689" s="368">
        <v>45044</v>
      </c>
      <c r="BB689" s="369">
        <v>70.13</v>
      </c>
      <c r="BC689" s="369">
        <v>4169.4799999999996</v>
      </c>
      <c r="BD689" s="86"/>
      <c r="BE689" s="368">
        <v>45044</v>
      </c>
      <c r="BF689" s="370">
        <f t="shared" ref="BF689:BG689" si="1376">(BB689-BF$1256)/BF$1256</f>
        <v>0.22798108912624754</v>
      </c>
      <c r="BG689" s="370">
        <f t="shared" si="1376"/>
        <v>0.11163307800798225</v>
      </c>
      <c r="BT689" s="367">
        <v>45047</v>
      </c>
      <c r="BU689" s="365">
        <f t="shared" si="1026"/>
        <v>3.1160999999999998E-2</v>
      </c>
      <c r="BV689" s="365">
        <v>3.1160999999999999</v>
      </c>
    </row>
    <row r="690" spans="2:74" ht="12" customHeight="1">
      <c r="B690" s="367">
        <v>45043</v>
      </c>
      <c r="C690" s="365">
        <v>69.62</v>
      </c>
      <c r="O690" s="368">
        <v>45043</v>
      </c>
      <c r="P690" s="369">
        <v>69.62</v>
      </c>
      <c r="Q690" s="369">
        <v>294.72000000000003</v>
      </c>
      <c r="R690" s="369">
        <v>139.80000000000001</v>
      </c>
      <c r="S690" s="369">
        <v>112.75</v>
      </c>
      <c r="T690" s="369">
        <v>40.725200000000001</v>
      </c>
      <c r="U690" s="369">
        <v>54.09</v>
      </c>
      <c r="V690" s="369">
        <v>22.04</v>
      </c>
      <c r="AF690" s="368">
        <v>45043</v>
      </c>
      <c r="AG690" s="370">
        <f t="shared" ref="AG690:AM690" si="1377">(P690-AG$1256)/AG$1256</f>
        <v>0.21905095429872184</v>
      </c>
      <c r="AH690" s="370">
        <f t="shared" si="1377"/>
        <v>0.42376811594202912</v>
      </c>
      <c r="AI690" s="370">
        <f t="shared" si="1377"/>
        <v>0.37031954518721838</v>
      </c>
      <c r="AJ690" s="370">
        <f t="shared" si="1377"/>
        <v>0.152038418310003</v>
      </c>
      <c r="AK690" s="370">
        <f t="shared" si="1377"/>
        <v>0.38864944488393027</v>
      </c>
      <c r="AL690" s="370">
        <f t="shared" si="1377"/>
        <v>-0.56728000000000001</v>
      </c>
      <c r="AM690" s="370">
        <f t="shared" si="1377"/>
        <v>6.6795740561471389E-2</v>
      </c>
      <c r="BA690" s="368">
        <v>45043</v>
      </c>
      <c r="BB690" s="369">
        <v>69.62</v>
      </c>
      <c r="BC690" s="369">
        <v>4135.3500000000004</v>
      </c>
      <c r="BD690" s="86"/>
      <c r="BE690" s="368">
        <v>45043</v>
      </c>
      <c r="BF690" s="370">
        <f t="shared" ref="BF690:BG690" si="1378">(BB690-BF$1256)/BF$1256</f>
        <v>0.21905095429872184</v>
      </c>
      <c r="BG690" s="370">
        <f t="shared" si="1378"/>
        <v>0.10253361309811063</v>
      </c>
      <c r="BT690" s="367">
        <v>45044</v>
      </c>
      <c r="BU690" s="365">
        <f t="shared" si="1026"/>
        <v>3.1370000000000002E-2</v>
      </c>
      <c r="BV690" s="365">
        <v>3.137</v>
      </c>
    </row>
    <row r="691" spans="2:74" ht="12" customHeight="1">
      <c r="B691" s="367">
        <v>45042</v>
      </c>
      <c r="C691" s="365">
        <v>68.930000000000007</v>
      </c>
      <c r="O691" s="368">
        <v>45042</v>
      </c>
      <c r="P691" s="369">
        <v>68.930000000000007</v>
      </c>
      <c r="Q691" s="369">
        <v>289.76</v>
      </c>
      <c r="R691" s="369">
        <v>138.01</v>
      </c>
      <c r="S691" s="369">
        <v>111.47</v>
      </c>
      <c r="T691" s="369">
        <v>40.197000000000003</v>
      </c>
      <c r="U691" s="369">
        <v>53.54</v>
      </c>
      <c r="V691" s="369">
        <v>21.87</v>
      </c>
      <c r="AF691" s="368">
        <v>45042</v>
      </c>
      <c r="AG691" s="370">
        <f t="shared" ref="AG691:AM691" si="1379">(P691-AG$1256)/AG$1256</f>
        <v>0.20696900717912814</v>
      </c>
      <c r="AH691" s="370">
        <f t="shared" si="1379"/>
        <v>0.39980676328502412</v>
      </c>
      <c r="AI691" s="370">
        <f t="shared" si="1379"/>
        <v>0.35277396588904131</v>
      </c>
      <c r="AJ691" s="370">
        <f t="shared" si="1379"/>
        <v>0.13895984469193823</v>
      </c>
      <c r="AK691" s="370">
        <f t="shared" si="1379"/>
        <v>0.37063886085272379</v>
      </c>
      <c r="AL691" s="370">
        <f t="shared" si="1379"/>
        <v>-0.57168000000000008</v>
      </c>
      <c r="AM691" s="370">
        <f t="shared" si="1379"/>
        <v>5.8567279767667027E-2</v>
      </c>
      <c r="BA691" s="368">
        <v>45042</v>
      </c>
      <c r="BB691" s="369">
        <v>68.930000000000007</v>
      </c>
      <c r="BC691" s="369">
        <v>4055.99</v>
      </c>
      <c r="BD691" s="86"/>
      <c r="BE691" s="368">
        <v>45042</v>
      </c>
      <c r="BF691" s="370">
        <f t="shared" ref="BF691:BG691" si="1380">(BB691-BF$1256)/BF$1256</f>
        <v>0.20696900717912814</v>
      </c>
      <c r="BG691" s="370">
        <f t="shared" si="1380"/>
        <v>8.137529094026022E-2</v>
      </c>
      <c r="BT691" s="367">
        <v>45043</v>
      </c>
      <c r="BU691" s="365">
        <f t="shared" si="1026"/>
        <v>3.1600000000000003E-2</v>
      </c>
      <c r="BV691" s="365">
        <v>3.16</v>
      </c>
    </row>
    <row r="692" spans="2:74" ht="12" customHeight="1">
      <c r="B692" s="367">
        <v>45041</v>
      </c>
      <c r="C692" s="365">
        <v>68.95</v>
      </c>
      <c r="O692" s="368">
        <v>45041</v>
      </c>
      <c r="P692" s="369">
        <v>68.95</v>
      </c>
      <c r="Q692" s="369">
        <v>291.51</v>
      </c>
      <c r="R692" s="369">
        <v>137.81</v>
      </c>
      <c r="S692" s="369">
        <v>109.34</v>
      </c>
      <c r="T692" s="369">
        <v>35.6</v>
      </c>
      <c r="U692" s="369">
        <v>53.9</v>
      </c>
      <c r="V692" s="369">
        <v>22.2</v>
      </c>
      <c r="AF692" s="368">
        <v>45041</v>
      </c>
      <c r="AG692" s="370">
        <f t="shared" ref="AG692:AM692" si="1381">(P692-AG$1256)/AG$1256</f>
        <v>0.2073192085449134</v>
      </c>
      <c r="AH692" s="370">
        <f t="shared" si="1381"/>
        <v>0.40826086956521734</v>
      </c>
      <c r="AI692" s="370">
        <f t="shared" si="1381"/>
        <v>0.35081356596745744</v>
      </c>
      <c r="AJ692" s="370">
        <f t="shared" si="1381"/>
        <v>0.11719628078062734</v>
      </c>
      <c r="AK692" s="370">
        <f t="shared" si="1381"/>
        <v>0.21389017703701682</v>
      </c>
      <c r="AL692" s="370">
        <f t="shared" si="1381"/>
        <v>-0.56879999999999997</v>
      </c>
      <c r="AM692" s="370">
        <f t="shared" si="1381"/>
        <v>7.4540174249757951E-2</v>
      </c>
      <c r="BA692" s="368">
        <v>45041</v>
      </c>
      <c r="BB692" s="369">
        <v>68.95</v>
      </c>
      <c r="BC692" s="369">
        <v>4071.63</v>
      </c>
      <c r="BD692" s="86"/>
      <c r="BE692" s="368">
        <v>45041</v>
      </c>
      <c r="BF692" s="370">
        <f t="shared" ref="BF692:BG692" si="1382">(BB692-BF$1256)/BF$1256</f>
        <v>0.2073192085449134</v>
      </c>
      <c r="BG692" s="370">
        <f t="shared" si="1382"/>
        <v>8.5545101405844703E-2</v>
      </c>
      <c r="BT692" s="367">
        <v>45042</v>
      </c>
      <c r="BU692" s="365">
        <f t="shared" si="1026"/>
        <v>3.1916E-2</v>
      </c>
      <c r="BV692" s="365">
        <v>3.1916000000000002</v>
      </c>
    </row>
    <row r="693" spans="2:74" ht="12" customHeight="1">
      <c r="B693" s="367">
        <v>45040</v>
      </c>
      <c r="C693" s="365">
        <v>69.72</v>
      </c>
      <c r="O693" s="368">
        <v>45040</v>
      </c>
      <c r="P693" s="369">
        <v>69.72</v>
      </c>
      <c r="Q693" s="369">
        <v>293.2</v>
      </c>
      <c r="R693" s="369">
        <v>138.9</v>
      </c>
      <c r="S693" s="369">
        <v>109.29</v>
      </c>
      <c r="T693" s="369">
        <v>35.939399999999999</v>
      </c>
      <c r="U693" s="369">
        <v>55.26</v>
      </c>
      <c r="V693" s="369">
        <v>22.56</v>
      </c>
      <c r="AF693" s="368">
        <v>45040</v>
      </c>
      <c r="AG693" s="370">
        <f t="shared" ref="AG693:AM693" si="1383">(P693-AG$1256)/AG$1256</f>
        <v>0.22080196112764838</v>
      </c>
      <c r="AH693" s="370">
        <f t="shared" si="1383"/>
        <v>0.4164251207729468</v>
      </c>
      <c r="AI693" s="370">
        <f t="shared" si="1383"/>
        <v>0.36149774554009029</v>
      </c>
      <c r="AJ693" s="370">
        <f t="shared" si="1383"/>
        <v>0.11668539899867172</v>
      </c>
      <c r="AK693" s="370">
        <f t="shared" si="1383"/>
        <v>0.22546305136528538</v>
      </c>
      <c r="AL693" s="370">
        <f t="shared" si="1383"/>
        <v>-0.55792000000000008</v>
      </c>
      <c r="AM693" s="370">
        <f t="shared" si="1383"/>
        <v>9.1965150048402639E-2</v>
      </c>
      <c r="BA693" s="368">
        <v>45040</v>
      </c>
      <c r="BB693" s="369">
        <v>69.72</v>
      </c>
      <c r="BC693" s="369">
        <v>4137.04</v>
      </c>
      <c r="BD693" s="86"/>
      <c r="BE693" s="368">
        <v>45040</v>
      </c>
      <c r="BF693" s="370">
        <f t="shared" ref="BF693:BG693" si="1384">(BB693-BF$1256)/BF$1256</f>
        <v>0.22080196112764838</v>
      </c>
      <c r="BG693" s="370">
        <f t="shared" si="1384"/>
        <v>0.10298418724688531</v>
      </c>
      <c r="BT693" s="367">
        <v>45041</v>
      </c>
      <c r="BU693" s="365">
        <f t="shared" si="1026"/>
        <v>3.1906999999999998E-2</v>
      </c>
      <c r="BV693" s="365">
        <v>3.1907000000000001</v>
      </c>
    </row>
    <row r="694" spans="2:74" ht="12" customHeight="1">
      <c r="B694" s="367">
        <v>45037</v>
      </c>
      <c r="C694" s="365">
        <v>69.510000000000005</v>
      </c>
      <c r="O694" s="368">
        <v>45037</v>
      </c>
      <c r="P694" s="369">
        <v>69.510000000000005</v>
      </c>
      <c r="Q694" s="369">
        <v>292.06</v>
      </c>
      <c r="R694" s="369">
        <v>138.33000000000001</v>
      </c>
      <c r="S694" s="369">
        <v>108.19</v>
      </c>
      <c r="T694" s="369">
        <v>36</v>
      </c>
      <c r="U694" s="369">
        <v>55.69</v>
      </c>
      <c r="V694" s="369">
        <v>22.66</v>
      </c>
      <c r="AF694" s="368">
        <v>45037</v>
      </c>
      <c r="AG694" s="370">
        <f t="shared" ref="AG694:AM694" si="1385">(P694-AG$1256)/AG$1256</f>
        <v>0.21712484678690258</v>
      </c>
      <c r="AH694" s="370">
        <f t="shared" si="1385"/>
        <v>0.41091787439613525</v>
      </c>
      <c r="AI694" s="370">
        <f t="shared" si="1385"/>
        <v>0.35591060576357597</v>
      </c>
      <c r="AJ694" s="370">
        <f t="shared" si="1385"/>
        <v>0.10544599979564721</v>
      </c>
      <c r="AK694" s="370">
        <f t="shared" si="1385"/>
        <v>0.22752939250934281</v>
      </c>
      <c r="AL694" s="370">
        <f t="shared" si="1385"/>
        <v>-0.55447999999999997</v>
      </c>
      <c r="AM694" s="370">
        <f t="shared" si="1385"/>
        <v>9.6805421103581799E-2</v>
      </c>
      <c r="BA694" s="368">
        <v>45037</v>
      </c>
      <c r="BB694" s="369">
        <v>69.510000000000005</v>
      </c>
      <c r="BC694" s="369">
        <v>4133.5200000000004</v>
      </c>
      <c r="BD694" s="86"/>
      <c r="BE694" s="368">
        <v>45037</v>
      </c>
      <c r="BF694" s="370">
        <f t="shared" ref="BF694:BG694" si="1386">(BB694-BF$1256)/BF$1256</f>
        <v>0.21712484678690258</v>
      </c>
      <c r="BG694" s="370">
        <f t="shared" si="1386"/>
        <v>0.10204571328020659</v>
      </c>
      <c r="BT694" s="367">
        <v>45040</v>
      </c>
      <c r="BU694" s="365">
        <f t="shared" si="1026"/>
        <v>3.1555E-2</v>
      </c>
      <c r="BV694" s="365">
        <v>3.1555</v>
      </c>
    </row>
    <row r="695" spans="2:74" ht="12" customHeight="1">
      <c r="B695" s="367">
        <v>45036</v>
      </c>
      <c r="C695" s="365">
        <v>69.040000000000006</v>
      </c>
      <c r="O695" s="368">
        <v>45036</v>
      </c>
      <c r="P695" s="369">
        <v>69.040000000000006</v>
      </c>
      <c r="Q695" s="369">
        <v>291</v>
      </c>
      <c r="R695" s="369">
        <v>137.5</v>
      </c>
      <c r="S695" s="369">
        <v>107.05</v>
      </c>
      <c r="T695" s="369">
        <v>35.968000000000004</v>
      </c>
      <c r="U695" s="369">
        <v>55.6</v>
      </c>
      <c r="V695" s="369">
        <v>22.44</v>
      </c>
      <c r="AF695" s="368">
        <v>45036</v>
      </c>
      <c r="AG695" s="370">
        <f t="shared" ref="AG695:AM695" si="1387">(P695-AG$1256)/AG$1256</f>
        <v>0.2088951146909474</v>
      </c>
      <c r="AH695" s="370">
        <f t="shared" si="1387"/>
        <v>0.40579710144927539</v>
      </c>
      <c r="AI695" s="370">
        <f t="shared" si="1387"/>
        <v>0.34777494608900222</v>
      </c>
      <c r="AJ695" s="370">
        <f t="shared" si="1387"/>
        <v>9.3797895167058262E-2</v>
      </c>
      <c r="AK695" s="370">
        <f t="shared" si="1387"/>
        <v>0.22643825527155684</v>
      </c>
      <c r="AL695" s="370">
        <f t="shared" si="1387"/>
        <v>-0.55520000000000003</v>
      </c>
      <c r="AM695" s="370">
        <f t="shared" si="1387"/>
        <v>8.6156824782187863E-2</v>
      </c>
      <c r="BA695" s="368">
        <v>45036</v>
      </c>
      <c r="BB695" s="369">
        <v>69.040000000000006</v>
      </c>
      <c r="BC695" s="369">
        <v>4129.79</v>
      </c>
      <c r="BD695" s="86"/>
      <c r="BE695" s="368">
        <v>45036</v>
      </c>
      <c r="BF695" s="370">
        <f t="shared" ref="BF695:BG695" si="1388">(BB695-BF$1256)/BF$1256</f>
        <v>0.2088951146909474</v>
      </c>
      <c r="BG695" s="370">
        <f t="shared" si="1388"/>
        <v>0.10105125080983371</v>
      </c>
      <c r="BT695" s="367">
        <v>45037</v>
      </c>
      <c r="BU695" s="365">
        <f t="shared" si="1026"/>
        <v>3.1649999999999998E-2</v>
      </c>
      <c r="BV695" s="365">
        <v>3.165</v>
      </c>
    </row>
    <row r="696" spans="2:74" ht="12" customHeight="1">
      <c r="B696" s="367">
        <v>45035</v>
      </c>
      <c r="C696" s="365">
        <v>68.39</v>
      </c>
      <c r="O696" s="368">
        <v>45035</v>
      </c>
      <c r="P696" s="369">
        <v>68.39</v>
      </c>
      <c r="Q696" s="369">
        <v>291.27</v>
      </c>
      <c r="R696" s="369">
        <v>137.12</v>
      </c>
      <c r="S696" s="369">
        <v>107.16</v>
      </c>
      <c r="T696" s="369">
        <v>36.1</v>
      </c>
      <c r="U696" s="369">
        <v>55.12</v>
      </c>
      <c r="V696" s="369">
        <v>22.09</v>
      </c>
      <c r="AF696" s="368">
        <v>45035</v>
      </c>
      <c r="AG696" s="370">
        <f t="shared" ref="AG696:AM696" si="1389">(P696-AG$1256)/AG$1256</f>
        <v>0.19751357030292421</v>
      </c>
      <c r="AH696" s="370">
        <f t="shared" si="1389"/>
        <v>0.40710144927536224</v>
      </c>
      <c r="AI696" s="370">
        <f t="shared" si="1389"/>
        <v>0.34405018623799266</v>
      </c>
      <c r="AJ696" s="370">
        <f t="shared" si="1389"/>
        <v>9.4921835087360698E-2</v>
      </c>
      <c r="AK696" s="370">
        <f t="shared" si="1389"/>
        <v>0.23093919637742436</v>
      </c>
      <c r="AL696" s="370">
        <f t="shared" si="1389"/>
        <v>-0.55903999999999998</v>
      </c>
      <c r="AM696" s="370">
        <f t="shared" si="1389"/>
        <v>6.9215876089060976E-2</v>
      </c>
      <c r="BA696" s="368">
        <v>45035</v>
      </c>
      <c r="BB696" s="369">
        <v>68.39</v>
      </c>
      <c r="BC696" s="369">
        <v>4154.5200000000004</v>
      </c>
      <c r="BD696" s="86"/>
      <c r="BE696" s="368">
        <v>45035</v>
      </c>
      <c r="BF696" s="370">
        <f t="shared" ref="BF696:BG696" si="1390">(BB696-BF$1256)/BF$1256</f>
        <v>0.19751357030292421</v>
      </c>
      <c r="BG696" s="370">
        <f t="shared" si="1390"/>
        <v>0.1076445636495974</v>
      </c>
      <c r="BT696" s="367">
        <v>45036</v>
      </c>
      <c r="BU696" s="365">
        <f t="shared" si="1026"/>
        <v>3.1865999999999998E-2</v>
      </c>
      <c r="BV696" s="365">
        <v>3.1865999999999999</v>
      </c>
    </row>
    <row r="697" spans="2:74" ht="12" customHeight="1">
      <c r="B697" s="367">
        <v>45034</v>
      </c>
      <c r="C697" s="365">
        <v>68.83</v>
      </c>
      <c r="O697" s="368">
        <v>45034</v>
      </c>
      <c r="P697" s="369">
        <v>68.83</v>
      </c>
      <c r="Q697" s="369">
        <v>290.91000000000003</v>
      </c>
      <c r="R697" s="369">
        <v>137.58000000000001</v>
      </c>
      <c r="S697" s="369">
        <v>107.91</v>
      </c>
      <c r="T697" s="369">
        <v>35.569200000000002</v>
      </c>
      <c r="U697" s="369">
        <v>54.88</v>
      </c>
      <c r="V697" s="369">
        <v>21.98</v>
      </c>
      <c r="AF697" s="368">
        <v>45034</v>
      </c>
      <c r="AG697" s="370">
        <f t="shared" ref="AG697:AM697" si="1391">(P697-AG$1256)/AG$1256</f>
        <v>0.20521800035020135</v>
      </c>
      <c r="AH697" s="370">
        <f t="shared" si="1391"/>
        <v>0.40536231884057983</v>
      </c>
      <c r="AI697" s="370">
        <f t="shared" si="1391"/>
        <v>0.34855910605763596</v>
      </c>
      <c r="AJ697" s="370">
        <f t="shared" si="1391"/>
        <v>0.10258506181669554</v>
      </c>
      <c r="AK697" s="370">
        <f t="shared" si="1391"/>
        <v>0.21283995744564774</v>
      </c>
      <c r="AL697" s="370">
        <f t="shared" si="1391"/>
        <v>-0.56096000000000001</v>
      </c>
      <c r="AM697" s="370">
        <f t="shared" si="1391"/>
        <v>6.3891577928364002E-2</v>
      </c>
      <c r="BA697" s="368">
        <v>45034</v>
      </c>
      <c r="BB697" s="369">
        <v>68.83</v>
      </c>
      <c r="BC697" s="369">
        <v>4154.87</v>
      </c>
      <c r="BD697" s="86"/>
      <c r="BE697" s="368">
        <v>45034</v>
      </c>
      <c r="BF697" s="370">
        <f t="shared" ref="BF697:BG697" si="1392">(BB697-BF$1256)/BF$1256</f>
        <v>0.20521800035020135</v>
      </c>
      <c r="BG697" s="370">
        <f t="shared" si="1392"/>
        <v>0.10773787782242043</v>
      </c>
      <c r="BT697" s="367">
        <v>45035</v>
      </c>
      <c r="BU697" s="365">
        <f t="shared" si="1026"/>
        <v>3.2168000000000002E-2</v>
      </c>
      <c r="BV697" s="365">
        <v>3.2168000000000001</v>
      </c>
    </row>
    <row r="698" spans="2:74" ht="12" customHeight="1">
      <c r="B698" s="367">
        <v>45033</v>
      </c>
      <c r="C698" s="365">
        <v>68.11</v>
      </c>
      <c r="O698" s="368">
        <v>45033</v>
      </c>
      <c r="P698" s="369">
        <v>68.11</v>
      </c>
      <c r="Q698" s="369">
        <v>289.31</v>
      </c>
      <c r="R698" s="369">
        <v>137.1</v>
      </c>
      <c r="S698" s="369">
        <v>108.31</v>
      </c>
      <c r="T698" s="369">
        <v>35.5</v>
      </c>
      <c r="U698" s="369">
        <v>55.25</v>
      </c>
      <c r="V698" s="369">
        <v>22.03</v>
      </c>
      <c r="AF698" s="368">
        <v>45033</v>
      </c>
      <c r="AG698" s="370">
        <f t="shared" ref="AG698:AM698" si="1393">(P698-AG$1256)/AG$1256</f>
        <v>0.19261075118192961</v>
      </c>
      <c r="AH698" s="370">
        <f t="shared" si="1393"/>
        <v>0.39763285024154593</v>
      </c>
      <c r="AI698" s="370">
        <f t="shared" si="1393"/>
        <v>0.34385414624583416</v>
      </c>
      <c r="AJ698" s="370">
        <f t="shared" si="1393"/>
        <v>0.10667211607234084</v>
      </c>
      <c r="AK698" s="370">
        <f t="shared" si="1393"/>
        <v>0.21048037316893528</v>
      </c>
      <c r="AL698" s="370">
        <f t="shared" si="1393"/>
        <v>-0.55800000000000005</v>
      </c>
      <c r="AM698" s="370">
        <f t="shared" si="1393"/>
        <v>6.6311713455953575E-2</v>
      </c>
      <c r="BA698" s="368">
        <v>45033</v>
      </c>
      <c r="BB698" s="369">
        <v>68.11</v>
      </c>
      <c r="BC698" s="369">
        <v>4151.32</v>
      </c>
      <c r="BD698" s="86"/>
      <c r="BE698" s="368">
        <v>45033</v>
      </c>
      <c r="BF698" s="370">
        <f t="shared" ref="BF698:BG698" si="1394">(BB698-BF$1256)/BF$1256</f>
        <v>0.19261075118192961</v>
      </c>
      <c r="BG698" s="370">
        <f t="shared" si="1394"/>
        <v>0.10679140549807099</v>
      </c>
      <c r="BT698" s="367">
        <v>45034</v>
      </c>
      <c r="BU698" s="365">
        <f t="shared" si="1026"/>
        <v>3.1962999999999998E-2</v>
      </c>
      <c r="BV698" s="365">
        <v>3.1962999999999999</v>
      </c>
    </row>
    <row r="699" spans="2:74" ht="12" customHeight="1">
      <c r="B699" s="367">
        <v>45030</v>
      </c>
      <c r="C699" s="365">
        <v>67.5</v>
      </c>
      <c r="O699" s="368">
        <v>45030</v>
      </c>
      <c r="P699" s="369">
        <v>67.5</v>
      </c>
      <c r="Q699" s="369">
        <v>288.98</v>
      </c>
      <c r="R699" s="369">
        <v>134.88</v>
      </c>
      <c r="S699" s="369">
        <v>107.47</v>
      </c>
      <c r="T699" s="369">
        <v>34.765999999999998</v>
      </c>
      <c r="U699" s="369">
        <v>54.03</v>
      </c>
      <c r="V699" s="369">
        <v>21.51</v>
      </c>
      <c r="AF699" s="368">
        <v>45030</v>
      </c>
      <c r="AG699" s="370">
        <f t="shared" ref="AG699:AM699" si="1395">(P699-AG$1256)/AG$1256</f>
        <v>0.18192960952547715</v>
      </c>
      <c r="AH699" s="370">
        <f t="shared" si="1395"/>
        <v>0.39603864734299526</v>
      </c>
      <c r="AI699" s="370">
        <f t="shared" si="1395"/>
        <v>0.32209370711625174</v>
      </c>
      <c r="AJ699" s="370">
        <f t="shared" si="1395"/>
        <v>9.8089302135485792E-2</v>
      </c>
      <c r="AK699" s="370">
        <f t="shared" si="1395"/>
        <v>0.18545241277721694</v>
      </c>
      <c r="AL699" s="370">
        <f t="shared" si="1395"/>
        <v>-0.56776000000000004</v>
      </c>
      <c r="AM699" s="370">
        <f t="shared" si="1395"/>
        <v>4.1142303969022333E-2</v>
      </c>
      <c r="BA699" s="368">
        <v>45030</v>
      </c>
      <c r="BB699" s="369">
        <v>67.5</v>
      </c>
      <c r="BC699" s="369">
        <v>4137.6400000000003</v>
      </c>
      <c r="BD699" s="86"/>
      <c r="BE699" s="368">
        <v>45030</v>
      </c>
      <c r="BF699" s="370">
        <f t="shared" ref="BF699:BG699" si="1396">(BB699-BF$1256)/BF$1256</f>
        <v>0.18192960952547715</v>
      </c>
      <c r="BG699" s="370">
        <f t="shared" si="1396"/>
        <v>0.10314415440029656</v>
      </c>
      <c r="BT699" s="367">
        <v>45033</v>
      </c>
      <c r="BU699" s="365">
        <f t="shared" si="1026"/>
        <v>3.2301000000000003E-2</v>
      </c>
      <c r="BV699" s="365">
        <v>3.2301000000000002</v>
      </c>
    </row>
    <row r="700" spans="2:74" ht="12" customHeight="1">
      <c r="B700" s="367">
        <v>45029</v>
      </c>
      <c r="C700" s="365">
        <v>67.11</v>
      </c>
      <c r="O700" s="368">
        <v>45029</v>
      </c>
      <c r="P700" s="369">
        <v>67.11</v>
      </c>
      <c r="Q700" s="369">
        <v>289.07</v>
      </c>
      <c r="R700" s="369">
        <v>134.66</v>
      </c>
      <c r="S700" s="369">
        <v>106.99</v>
      </c>
      <c r="T700" s="369">
        <v>34.357799999999997</v>
      </c>
      <c r="U700" s="369">
        <v>54.85</v>
      </c>
      <c r="V700" s="369">
        <v>21.61</v>
      </c>
      <c r="AF700" s="368">
        <v>45029</v>
      </c>
      <c r="AG700" s="370">
        <f t="shared" ref="AG700:AM700" si="1397">(P700-AG$1256)/AG$1256</f>
        <v>0.17510068289266328</v>
      </c>
      <c r="AH700" s="370">
        <f t="shared" si="1397"/>
        <v>0.39647342995169077</v>
      </c>
      <c r="AI700" s="370">
        <f t="shared" si="1397"/>
        <v>0.31993726720250931</v>
      </c>
      <c r="AJ700" s="370">
        <f t="shared" si="1397"/>
        <v>9.3184837028711456E-2</v>
      </c>
      <c r="AK700" s="370">
        <f t="shared" si="1397"/>
        <v>0.17153359338770821</v>
      </c>
      <c r="AL700" s="370">
        <f t="shared" si="1397"/>
        <v>-0.56120000000000003</v>
      </c>
      <c r="AM700" s="370">
        <f t="shared" si="1397"/>
        <v>4.5982575024201319E-2</v>
      </c>
      <c r="BA700" s="368">
        <v>45029</v>
      </c>
      <c r="BB700" s="369">
        <v>67.11</v>
      </c>
      <c r="BC700" s="369">
        <v>4146.22</v>
      </c>
      <c r="BD700" s="86"/>
      <c r="BE700" s="368">
        <v>45029</v>
      </c>
      <c r="BF700" s="370">
        <f t="shared" ref="BF700:BG700" si="1398">(BB700-BF$1256)/BF$1256</f>
        <v>0.17510068289266328</v>
      </c>
      <c r="BG700" s="370">
        <f t="shared" si="1398"/>
        <v>0.10543168469407622</v>
      </c>
      <c r="BT700" s="367">
        <v>45030</v>
      </c>
      <c r="BU700" s="365">
        <f t="shared" si="1026"/>
        <v>3.2593000000000004E-2</v>
      </c>
      <c r="BV700" s="365">
        <v>3.2593000000000001</v>
      </c>
    </row>
    <row r="701" spans="2:74" ht="12" customHeight="1">
      <c r="B701" s="367">
        <v>45028</v>
      </c>
      <c r="C701" s="365">
        <v>66.56</v>
      </c>
      <c r="O701" s="368">
        <v>45028</v>
      </c>
      <c r="P701" s="369">
        <v>66.56</v>
      </c>
      <c r="Q701" s="369">
        <v>285.3</v>
      </c>
      <c r="R701" s="369">
        <v>131.97999999999999</v>
      </c>
      <c r="S701" s="369">
        <v>105.6</v>
      </c>
      <c r="T701" s="369">
        <v>33.915399999999998</v>
      </c>
      <c r="U701" s="369">
        <v>55.83</v>
      </c>
      <c r="V701" s="369">
        <v>21.56</v>
      </c>
      <c r="AF701" s="368">
        <v>45028</v>
      </c>
      <c r="AG701" s="370">
        <f t="shared" ref="AG701:AM701" si="1399">(P701-AG$1256)/AG$1256</f>
        <v>0.16547014533356685</v>
      </c>
      <c r="AH701" s="370">
        <f t="shared" si="1399"/>
        <v>0.37826086956521743</v>
      </c>
      <c r="AI701" s="370">
        <f t="shared" si="1399"/>
        <v>0.29366790825328359</v>
      </c>
      <c r="AJ701" s="370">
        <f t="shared" si="1399"/>
        <v>7.8982323490344231E-2</v>
      </c>
      <c r="AK701" s="370">
        <f t="shared" si="1399"/>
        <v>0.15644862107531562</v>
      </c>
      <c r="AL701" s="370">
        <f t="shared" si="1399"/>
        <v>-0.55335999999999996</v>
      </c>
      <c r="AM701" s="370">
        <f t="shared" si="1399"/>
        <v>4.3562439496611739E-2</v>
      </c>
      <c r="BA701" s="368">
        <v>45028</v>
      </c>
      <c r="BB701" s="369">
        <v>66.56</v>
      </c>
      <c r="BC701" s="369">
        <v>4091.95</v>
      </c>
      <c r="BD701" s="86"/>
      <c r="BE701" s="368">
        <v>45028</v>
      </c>
      <c r="BF701" s="370">
        <f t="shared" ref="BF701:BG701" si="1400">(BB701-BF$1256)/BF$1256</f>
        <v>0.16547014533356685</v>
      </c>
      <c r="BG701" s="370">
        <f t="shared" si="1400"/>
        <v>9.0962655668036116E-2</v>
      </c>
      <c r="BT701" s="367">
        <v>45029</v>
      </c>
      <c r="BU701" s="365">
        <f t="shared" si="1026"/>
        <v>3.2781999999999999E-2</v>
      </c>
      <c r="BV701" s="365">
        <v>3.2782</v>
      </c>
    </row>
    <row r="702" spans="2:74" ht="12" customHeight="1">
      <c r="B702" s="367">
        <v>45027</v>
      </c>
      <c r="C702" s="365">
        <v>66.97</v>
      </c>
      <c r="O702" s="368">
        <v>45027</v>
      </c>
      <c r="P702" s="369">
        <v>66.97</v>
      </c>
      <c r="Q702" s="369">
        <v>284.48</v>
      </c>
      <c r="R702" s="369">
        <v>131.57</v>
      </c>
      <c r="S702" s="369">
        <v>105.74</v>
      </c>
      <c r="T702" s="369">
        <v>34.281199999999998</v>
      </c>
      <c r="U702" s="369">
        <v>57.22</v>
      </c>
      <c r="V702" s="369">
        <v>21.94</v>
      </c>
      <c r="AF702" s="368">
        <v>45027</v>
      </c>
      <c r="AG702" s="370">
        <f t="shared" ref="AG702:AM702" si="1401">(P702-AG$1256)/AG$1256</f>
        <v>0.17264927333216598</v>
      </c>
      <c r="AH702" s="370">
        <f t="shared" si="1401"/>
        <v>0.37429951690821267</v>
      </c>
      <c r="AI702" s="370">
        <f t="shared" si="1401"/>
        <v>0.28964908841403647</v>
      </c>
      <c r="AJ702" s="370">
        <f t="shared" si="1401"/>
        <v>8.0412792479820069E-2</v>
      </c>
      <c r="AK702" s="370">
        <f t="shared" si="1401"/>
        <v>0.16892168362475779</v>
      </c>
      <c r="AL702" s="370">
        <f t="shared" si="1401"/>
        <v>-0.54224000000000006</v>
      </c>
      <c r="AM702" s="370">
        <f t="shared" si="1401"/>
        <v>6.195546950629241E-2</v>
      </c>
      <c r="BA702" s="368">
        <v>45027</v>
      </c>
      <c r="BB702" s="369">
        <v>66.97</v>
      </c>
      <c r="BC702" s="369">
        <v>4108.9399999999996</v>
      </c>
      <c r="BD702" s="86"/>
      <c r="BE702" s="368">
        <v>45027</v>
      </c>
      <c r="BF702" s="370">
        <f t="shared" ref="BF702:BG702" si="1402">(BB702-BF$1256)/BF$1256</f>
        <v>0.17264927333216598</v>
      </c>
      <c r="BG702" s="370">
        <f t="shared" si="1402"/>
        <v>9.5492392228795589E-2</v>
      </c>
      <c r="BT702" s="367">
        <v>45028</v>
      </c>
      <c r="BU702" s="365">
        <f t="shared" si="1026"/>
        <v>3.3052999999999999E-2</v>
      </c>
      <c r="BV702" s="365">
        <v>3.3052999999999999</v>
      </c>
    </row>
    <row r="703" spans="2:74" ht="12" customHeight="1">
      <c r="B703" s="367">
        <v>45026</v>
      </c>
      <c r="C703" s="365">
        <v>66.319999999999993</v>
      </c>
      <c r="O703" s="368">
        <v>45026</v>
      </c>
      <c r="P703" s="369">
        <v>66.319999999999993</v>
      </c>
      <c r="Q703" s="369">
        <v>283.77999999999997</v>
      </c>
      <c r="R703" s="369">
        <v>131.1</v>
      </c>
      <c r="S703" s="369">
        <v>104.74</v>
      </c>
      <c r="T703" s="369">
        <v>33.831200000000003</v>
      </c>
      <c r="U703" s="369">
        <v>56.56</v>
      </c>
      <c r="V703" s="369">
        <v>21.7</v>
      </c>
      <c r="AF703" s="368">
        <v>45026</v>
      </c>
      <c r="AG703" s="370">
        <f t="shared" ref="AG703:AM703" si="1403">(P703-AG$1256)/AG$1256</f>
        <v>0.16126772894414276</v>
      </c>
      <c r="AH703" s="370">
        <f t="shared" si="1403"/>
        <v>0.37091787439613516</v>
      </c>
      <c r="AI703" s="370">
        <f t="shared" si="1403"/>
        <v>0.28504214859831406</v>
      </c>
      <c r="AJ703" s="370">
        <f t="shared" si="1403"/>
        <v>7.0195156840706957E-2</v>
      </c>
      <c r="AK703" s="370">
        <f t="shared" si="1403"/>
        <v>0.15357756621839116</v>
      </c>
      <c r="AL703" s="370">
        <f t="shared" si="1403"/>
        <v>-0.54752000000000001</v>
      </c>
      <c r="AM703" s="370">
        <f t="shared" si="1403"/>
        <v>5.0338818973862498E-2</v>
      </c>
      <c r="BA703" s="368">
        <v>45026</v>
      </c>
      <c r="BB703" s="369">
        <v>66.319999999999993</v>
      </c>
      <c r="BC703" s="369">
        <v>4109.1099999999997</v>
      </c>
      <c r="BD703" s="86"/>
      <c r="BE703" s="368">
        <v>45026</v>
      </c>
      <c r="BF703" s="370">
        <f t="shared" ref="BF703:BG703" si="1404">(BB703-BF$1256)/BF$1256</f>
        <v>0.16126772894414276</v>
      </c>
      <c r="BG703" s="370">
        <f t="shared" si="1404"/>
        <v>9.5537716255595442E-2</v>
      </c>
      <c r="BT703" s="367">
        <v>45027</v>
      </c>
      <c r="BU703" s="365">
        <f t="shared" si="1026"/>
        <v>3.2850999999999998E-2</v>
      </c>
      <c r="BV703" s="365">
        <v>3.2850999999999999</v>
      </c>
    </row>
    <row r="704" spans="2:74" ht="12" customHeight="1">
      <c r="B704" s="367">
        <v>45022</v>
      </c>
      <c r="C704" s="365">
        <v>66.010000000000005</v>
      </c>
      <c r="O704" s="368">
        <v>45022</v>
      </c>
      <c r="P704" s="369">
        <v>66.010000000000005</v>
      </c>
      <c r="Q704" s="369">
        <v>282.89</v>
      </c>
      <c r="R704" s="369">
        <v>132.1</v>
      </c>
      <c r="S704" s="369">
        <v>104.68</v>
      </c>
      <c r="T704" s="369">
        <v>33.7042</v>
      </c>
      <c r="U704" s="369">
        <v>55.15</v>
      </c>
      <c r="V704" s="369">
        <v>21.71</v>
      </c>
      <c r="AF704" s="368">
        <v>45022</v>
      </c>
      <c r="AG704" s="370">
        <f t="shared" ref="AG704:AM704" si="1405">(P704-AG$1256)/AG$1256</f>
        <v>0.15583960777447042</v>
      </c>
      <c r="AH704" s="370">
        <f t="shared" si="1405"/>
        <v>0.36661835748792265</v>
      </c>
      <c r="AI704" s="370">
        <f t="shared" si="1405"/>
        <v>0.29484414820623406</v>
      </c>
      <c r="AJ704" s="370">
        <f t="shared" si="1405"/>
        <v>6.958209870236029E-2</v>
      </c>
      <c r="AK704" s="370">
        <f t="shared" si="1405"/>
        <v>0.14924711530592755</v>
      </c>
      <c r="AL704" s="370">
        <f t="shared" si="1405"/>
        <v>-0.55879999999999996</v>
      </c>
      <c r="AM704" s="370">
        <f t="shared" si="1405"/>
        <v>5.0822846079380479E-2</v>
      </c>
      <c r="BA704" s="368">
        <v>45022</v>
      </c>
      <c r="BB704" s="369">
        <v>66.010000000000005</v>
      </c>
      <c r="BC704" s="369">
        <v>4105.0200000000004</v>
      </c>
      <c r="BD704" s="86"/>
      <c r="BE704" s="368">
        <v>45022</v>
      </c>
      <c r="BF704" s="370">
        <f t="shared" ref="BF704:BG704" si="1406">(BB704-BF$1256)/BF$1256</f>
        <v>0.15583960777447042</v>
      </c>
      <c r="BG704" s="370">
        <f t="shared" si="1406"/>
        <v>9.4447273493176193E-2</v>
      </c>
      <c r="BT704" s="367">
        <v>45026</v>
      </c>
      <c r="BU704" s="365">
        <f t="shared" si="1026"/>
        <v>3.3172E-2</v>
      </c>
      <c r="BV704" s="365">
        <v>3.3172000000000001</v>
      </c>
    </row>
    <row r="705" spans="2:74" ht="12" customHeight="1">
      <c r="B705" s="367">
        <v>45021</v>
      </c>
      <c r="C705" s="365">
        <v>65.989999999999995</v>
      </c>
      <c r="O705" s="368">
        <v>45021</v>
      </c>
      <c r="P705" s="369">
        <v>65.989999999999995</v>
      </c>
      <c r="Q705" s="369">
        <v>282.02</v>
      </c>
      <c r="R705" s="369">
        <v>131.94</v>
      </c>
      <c r="S705" s="369">
        <v>104.9</v>
      </c>
      <c r="T705" s="369">
        <v>33.948399999999999</v>
      </c>
      <c r="U705" s="369">
        <v>54.85</v>
      </c>
      <c r="V705" s="369">
        <v>21.69</v>
      </c>
      <c r="AF705" s="368">
        <v>45021</v>
      </c>
      <c r="AG705" s="370">
        <f t="shared" ref="AG705:AM705" si="1407">(P705-AG$1256)/AG$1256</f>
        <v>0.15548940640868492</v>
      </c>
      <c r="AH705" s="370">
        <f t="shared" si="1407"/>
        <v>0.36241545893719795</v>
      </c>
      <c r="AI705" s="370">
        <f t="shared" si="1407"/>
        <v>0.29327582826896692</v>
      </c>
      <c r="AJ705" s="370">
        <f t="shared" si="1407"/>
        <v>7.1829978542965162E-2</v>
      </c>
      <c r="AK705" s="370">
        <f t="shared" si="1407"/>
        <v>0.15757385635178259</v>
      </c>
      <c r="AL705" s="370">
        <f t="shared" si="1407"/>
        <v>-0.56120000000000003</v>
      </c>
      <c r="AM705" s="370">
        <f t="shared" si="1407"/>
        <v>4.9854791868344683E-2</v>
      </c>
      <c r="BA705" s="368">
        <v>45021</v>
      </c>
      <c r="BB705" s="369">
        <v>65.989999999999995</v>
      </c>
      <c r="BC705" s="369">
        <v>4090.38</v>
      </c>
      <c r="BD705" s="86"/>
      <c r="BE705" s="368">
        <v>45021</v>
      </c>
      <c r="BF705" s="370">
        <f t="shared" ref="BF705:BG705" si="1408">(BB705-BF$1256)/BF$1256</f>
        <v>0.15548940640868492</v>
      </c>
      <c r="BG705" s="370">
        <f t="shared" si="1408"/>
        <v>9.054407494994364E-2</v>
      </c>
      <c r="BT705" s="367">
        <v>45022</v>
      </c>
      <c r="BU705" s="365">
        <f t="shared" si="1026"/>
        <v>3.3328000000000003E-2</v>
      </c>
      <c r="BV705" s="365">
        <v>3.3328000000000002</v>
      </c>
    </row>
    <row r="706" spans="2:74" ht="12" customHeight="1">
      <c r="B706" s="367">
        <v>45020</v>
      </c>
      <c r="C706" s="365">
        <v>66.2</v>
      </c>
      <c r="O706" s="368">
        <v>45020</v>
      </c>
      <c r="P706" s="369">
        <v>66.2</v>
      </c>
      <c r="Q706" s="369">
        <v>282.27999999999997</v>
      </c>
      <c r="R706" s="369">
        <v>131.6</v>
      </c>
      <c r="S706" s="369">
        <v>104</v>
      </c>
      <c r="T706" s="369">
        <v>34.696800000000003</v>
      </c>
      <c r="U706" s="369">
        <v>56.13</v>
      </c>
      <c r="V706" s="369">
        <v>21.71</v>
      </c>
      <c r="AF706" s="368">
        <v>45020</v>
      </c>
      <c r="AG706" s="370">
        <f t="shared" ref="AG706:AM706" si="1409">(P706-AG$1256)/AG$1256</f>
        <v>0.159166520749431</v>
      </c>
      <c r="AH706" s="370">
        <f t="shared" si="1409"/>
        <v>0.36367149758454093</v>
      </c>
      <c r="AI706" s="370">
        <f t="shared" si="1409"/>
        <v>0.28994314840227403</v>
      </c>
      <c r="AJ706" s="370">
        <f t="shared" si="1409"/>
        <v>6.2634106467763309E-2</v>
      </c>
      <c r="AK706" s="370">
        <f t="shared" si="1409"/>
        <v>0.18309282850050471</v>
      </c>
      <c r="AL706" s="370">
        <f t="shared" si="1409"/>
        <v>-0.55096000000000001</v>
      </c>
      <c r="AM706" s="370">
        <f t="shared" si="1409"/>
        <v>5.0822846079380479E-2</v>
      </c>
      <c r="BA706" s="368">
        <v>45020</v>
      </c>
      <c r="BB706" s="369">
        <v>66.2</v>
      </c>
      <c r="BC706" s="369">
        <v>4100.6000000000004</v>
      </c>
      <c r="BD706" s="86"/>
      <c r="BE706" s="368">
        <v>45020</v>
      </c>
      <c r="BF706" s="370">
        <f t="shared" ref="BF706:BG706" si="1410">(BB706-BF$1256)/BF$1256</f>
        <v>0.159166520749431</v>
      </c>
      <c r="BG706" s="370">
        <f t="shared" si="1410"/>
        <v>9.3268848796380574E-2</v>
      </c>
      <c r="BT706" s="367">
        <v>45021</v>
      </c>
      <c r="BU706" s="365">
        <f t="shared" si="1026"/>
        <v>3.3338E-2</v>
      </c>
      <c r="BV706" s="365">
        <v>3.3338000000000001</v>
      </c>
    </row>
    <row r="707" spans="2:74" ht="12" customHeight="1">
      <c r="B707" s="367">
        <v>45019</v>
      </c>
      <c r="C707" s="365">
        <v>67.47</v>
      </c>
      <c r="O707" s="368">
        <v>45019</v>
      </c>
      <c r="P707" s="369">
        <v>67.47</v>
      </c>
      <c r="Q707" s="369">
        <v>282.14</v>
      </c>
      <c r="R707" s="369">
        <v>133.21</v>
      </c>
      <c r="S707" s="369">
        <v>104.85</v>
      </c>
      <c r="T707" s="369">
        <v>34.354599999999998</v>
      </c>
      <c r="U707" s="369">
        <v>55.56</v>
      </c>
      <c r="V707" s="369">
        <v>22.28</v>
      </c>
      <c r="AF707" s="368">
        <v>45019</v>
      </c>
      <c r="AG707" s="370">
        <f t="shared" ref="AG707:AM707" si="1411">(P707-AG$1256)/AG$1256</f>
        <v>0.18140430747679914</v>
      </c>
      <c r="AH707" s="370">
        <f t="shared" si="1411"/>
        <v>0.36299516908212554</v>
      </c>
      <c r="AI707" s="370">
        <f t="shared" si="1411"/>
        <v>0.30572436777102541</v>
      </c>
      <c r="AJ707" s="370">
        <f t="shared" si="1411"/>
        <v>7.1319096761009393E-2</v>
      </c>
      <c r="AK707" s="370">
        <f t="shared" si="1411"/>
        <v>0.1714244796639296</v>
      </c>
      <c r="AL707" s="370">
        <f t="shared" si="1411"/>
        <v>-0.55552000000000001</v>
      </c>
      <c r="AM707" s="370">
        <f t="shared" si="1411"/>
        <v>7.8412391093901301E-2</v>
      </c>
      <c r="BA707" s="368">
        <v>45019</v>
      </c>
      <c r="BB707" s="369">
        <v>67.47</v>
      </c>
      <c r="BC707" s="369">
        <v>4124.51</v>
      </c>
      <c r="BD707" s="86"/>
      <c r="BE707" s="368">
        <v>45019</v>
      </c>
      <c r="BF707" s="370">
        <f t="shared" ref="BF707:BG707" si="1412">(BB707-BF$1256)/BF$1256</f>
        <v>0.18140430747679914</v>
      </c>
      <c r="BG707" s="370">
        <f t="shared" si="1412"/>
        <v>9.9643539859815514E-2</v>
      </c>
      <c r="BT707" s="367">
        <v>45020</v>
      </c>
      <c r="BU707" s="365">
        <f t="shared" si="1026"/>
        <v>3.3232999999999999E-2</v>
      </c>
      <c r="BV707" s="365">
        <v>3.3233000000000001</v>
      </c>
    </row>
    <row r="708" spans="2:74" ht="12" customHeight="1">
      <c r="B708" s="367">
        <v>45016</v>
      </c>
      <c r="C708" s="365">
        <v>67.14</v>
      </c>
      <c r="O708" s="368">
        <v>45016</v>
      </c>
      <c r="P708" s="369">
        <v>67.14</v>
      </c>
      <c r="Q708" s="369">
        <v>279.61</v>
      </c>
      <c r="R708" s="369">
        <v>132.08000000000001</v>
      </c>
      <c r="S708" s="369">
        <v>104.13</v>
      </c>
      <c r="T708" s="369">
        <v>34.165799999999997</v>
      </c>
      <c r="U708" s="369">
        <v>55.49</v>
      </c>
      <c r="V708" s="369">
        <v>21.78</v>
      </c>
      <c r="AF708" s="368">
        <v>45016</v>
      </c>
      <c r="AG708" s="370">
        <f t="shared" ref="AG708:AM708" si="1413">(P708-AG$1256)/AG$1256</f>
        <v>0.1756259849413413</v>
      </c>
      <c r="AH708" s="370">
        <f t="shared" si="1413"/>
        <v>0.35077294685990346</v>
      </c>
      <c r="AI708" s="370">
        <f t="shared" si="1413"/>
        <v>0.29464810821407583</v>
      </c>
      <c r="AJ708" s="370">
        <f t="shared" si="1413"/>
        <v>6.3962399100847972E-2</v>
      </c>
      <c r="AK708" s="370">
        <f t="shared" si="1413"/>
        <v>0.16498676996099171</v>
      </c>
      <c r="AL708" s="370">
        <f t="shared" si="1413"/>
        <v>-0.55607999999999991</v>
      </c>
      <c r="AM708" s="370">
        <f t="shared" si="1413"/>
        <v>5.4211035818005855E-2</v>
      </c>
      <c r="BA708" s="368">
        <v>45016</v>
      </c>
      <c r="BB708" s="369">
        <v>67.14</v>
      </c>
      <c r="BC708" s="369">
        <v>4109.3100000000004</v>
      </c>
      <c r="BD708" s="86"/>
      <c r="BE708" s="368">
        <v>45016</v>
      </c>
      <c r="BF708" s="370">
        <f t="shared" ref="BF708:BG708" si="1414">(BB708-BF$1256)/BF$1256</f>
        <v>0.1756259849413413</v>
      </c>
      <c r="BG708" s="370">
        <f t="shared" si="1414"/>
        <v>9.5591038640066017E-2</v>
      </c>
      <c r="BT708" s="367">
        <v>45019</v>
      </c>
      <c r="BU708" s="365">
        <f t="shared" si="1026"/>
        <v>3.2606999999999997E-2</v>
      </c>
      <c r="BV708" s="365">
        <v>3.2606999999999999</v>
      </c>
    </row>
    <row r="709" spans="2:74" ht="12" customHeight="1">
      <c r="B709" s="367">
        <v>45015</v>
      </c>
      <c r="C709" s="365">
        <v>65.22</v>
      </c>
      <c r="O709" s="368">
        <v>45015</v>
      </c>
      <c r="P709" s="369">
        <v>65.22</v>
      </c>
      <c r="Q709" s="369">
        <v>277.79000000000002</v>
      </c>
      <c r="R709" s="369">
        <v>129.33000000000001</v>
      </c>
      <c r="S709" s="369">
        <v>101.32</v>
      </c>
      <c r="T709" s="369">
        <v>33.443399999999997</v>
      </c>
      <c r="U709" s="369">
        <v>54.42</v>
      </c>
      <c r="V709" s="369">
        <v>21.23</v>
      </c>
      <c r="AF709" s="368">
        <v>45015</v>
      </c>
      <c r="AG709" s="370">
        <f t="shared" ref="AG709:AM709" si="1415">(P709-AG$1256)/AG$1256</f>
        <v>0.1420066538259499</v>
      </c>
      <c r="AH709" s="370">
        <f t="shared" si="1415"/>
        <v>0.34198067632850254</v>
      </c>
      <c r="AI709" s="370">
        <f t="shared" si="1415"/>
        <v>0.26769260929229582</v>
      </c>
      <c r="AJ709" s="370">
        <f t="shared" si="1415"/>
        <v>3.5250842954940111E-2</v>
      </c>
      <c r="AK709" s="370">
        <f t="shared" si="1415"/>
        <v>0.14035434681797088</v>
      </c>
      <c r="AL709" s="370">
        <f t="shared" si="1415"/>
        <v>-0.56464000000000003</v>
      </c>
      <c r="AM709" s="370">
        <f t="shared" si="1415"/>
        <v>2.7589545014520826E-2</v>
      </c>
      <c r="BA709" s="368">
        <v>45015</v>
      </c>
      <c r="BB709" s="369">
        <v>65.22</v>
      </c>
      <c r="BC709" s="369">
        <v>4050.83</v>
      </c>
      <c r="BD709" s="86"/>
      <c r="BE709" s="368">
        <v>45015</v>
      </c>
      <c r="BF709" s="370">
        <f t="shared" ref="BF709:BG709" si="1416">(BB709-BF$1256)/BF$1256</f>
        <v>0.1420066538259499</v>
      </c>
      <c r="BG709" s="370">
        <f t="shared" si="1416"/>
        <v>7.9999573420924217E-2</v>
      </c>
      <c r="BT709" s="367">
        <v>45016</v>
      </c>
      <c r="BU709" s="365">
        <f t="shared" si="1026"/>
        <v>3.2766999999999998E-2</v>
      </c>
      <c r="BV709" s="365">
        <v>3.2766999999999999</v>
      </c>
    </row>
    <row r="710" spans="2:74" ht="12" customHeight="1">
      <c r="B710" s="367">
        <v>45014</v>
      </c>
      <c r="C710" s="365">
        <v>64.7</v>
      </c>
      <c r="O710" s="368">
        <v>45014</v>
      </c>
      <c r="P710" s="369">
        <v>64.7</v>
      </c>
      <c r="Q710" s="369">
        <v>277.44</v>
      </c>
      <c r="R710" s="369">
        <v>128.41</v>
      </c>
      <c r="S710" s="369">
        <v>100.62</v>
      </c>
      <c r="T710" s="369">
        <v>33.134399999999999</v>
      </c>
      <c r="U710" s="369">
        <v>53.8</v>
      </c>
      <c r="V710" s="369">
        <v>21.14</v>
      </c>
      <c r="AF710" s="368">
        <v>45014</v>
      </c>
      <c r="AG710" s="370">
        <f t="shared" ref="AG710:AM710" si="1417">(P710-AG$1256)/AG$1256</f>
        <v>0.13290141831553148</v>
      </c>
      <c r="AH710" s="370">
        <f t="shared" si="1417"/>
        <v>0.34028985507246373</v>
      </c>
      <c r="AI710" s="370">
        <f t="shared" si="1417"/>
        <v>0.25867476965300923</v>
      </c>
      <c r="AJ710" s="370">
        <f t="shared" si="1417"/>
        <v>2.8098498007561049E-2</v>
      </c>
      <c r="AK710" s="370">
        <f t="shared" si="1417"/>
        <v>0.12981805286559911</v>
      </c>
      <c r="AL710" s="370">
        <f t="shared" si="1417"/>
        <v>-0.5696</v>
      </c>
      <c r="AM710" s="370">
        <f t="shared" si="1417"/>
        <v>2.3233301064859654E-2</v>
      </c>
      <c r="BA710" s="368">
        <v>45014</v>
      </c>
      <c r="BB710" s="369">
        <v>64.7</v>
      </c>
      <c r="BC710" s="369">
        <v>4027.81</v>
      </c>
      <c r="BD710" s="86"/>
      <c r="BE710" s="368">
        <v>45014</v>
      </c>
      <c r="BF710" s="370">
        <f t="shared" ref="BF710:BG710" si="1418">(BB710-BF$1256)/BF$1256</f>
        <v>0.13290141831553148</v>
      </c>
      <c r="BG710" s="370">
        <f t="shared" si="1418"/>
        <v>7.3862166968382478E-2</v>
      </c>
      <c r="BT710" s="367">
        <v>45015</v>
      </c>
      <c r="BU710" s="365">
        <f t="shared" si="1026"/>
        <v>3.3732000000000005E-2</v>
      </c>
      <c r="BV710" s="365">
        <v>3.3732000000000002</v>
      </c>
    </row>
    <row r="711" spans="2:74" ht="12" customHeight="1">
      <c r="B711" s="367">
        <v>45013</v>
      </c>
      <c r="C711" s="365">
        <v>64.58</v>
      </c>
      <c r="O711" s="368">
        <v>45013</v>
      </c>
      <c r="P711" s="369">
        <v>64.58</v>
      </c>
      <c r="Q711" s="369">
        <v>275.85000000000002</v>
      </c>
      <c r="R711" s="369">
        <v>128.5</v>
      </c>
      <c r="S711" s="369">
        <v>98.72</v>
      </c>
      <c r="T711" s="369">
        <v>33.058</v>
      </c>
      <c r="U711" s="369">
        <v>53.1</v>
      </c>
      <c r="V711" s="369">
        <v>21.09</v>
      </c>
      <c r="AF711" s="368">
        <v>45013</v>
      </c>
      <c r="AG711" s="370">
        <f t="shared" ref="AG711:AM711" si="1419">(P711-AG$1256)/AG$1256</f>
        <v>0.13080021012081947</v>
      </c>
      <c r="AH711" s="370">
        <f t="shared" si="1419"/>
        <v>0.33260869565217405</v>
      </c>
      <c r="AI711" s="370">
        <f t="shared" si="1419"/>
        <v>0.25955694961772208</v>
      </c>
      <c r="AJ711" s="370">
        <f t="shared" si="1419"/>
        <v>8.6849902932460837E-3</v>
      </c>
      <c r="AK711" s="370">
        <f t="shared" si="1419"/>
        <v>0.12721296271038485</v>
      </c>
      <c r="AL711" s="370">
        <f t="shared" si="1419"/>
        <v>-0.57520000000000004</v>
      </c>
      <c r="AM711" s="370">
        <f t="shared" si="1419"/>
        <v>2.0813165537270074E-2</v>
      </c>
      <c r="BA711" s="368">
        <v>45013</v>
      </c>
      <c r="BB711" s="369">
        <v>64.58</v>
      </c>
      <c r="BC711" s="369">
        <v>3971.27</v>
      </c>
      <c r="BD711" s="86"/>
      <c r="BE711" s="368">
        <v>45013</v>
      </c>
      <c r="BF711" s="370">
        <f t="shared" ref="BF711:BG711" si="1420">(BB711-BF$1256)/BF$1256</f>
        <v>0.13080021012081947</v>
      </c>
      <c r="BG711" s="370">
        <f t="shared" si="1420"/>
        <v>5.8787928878603596E-2</v>
      </c>
      <c r="BT711" s="367">
        <v>45014</v>
      </c>
      <c r="BU711" s="365">
        <f t="shared" si="1026"/>
        <v>3.4002999999999999E-2</v>
      </c>
      <c r="BV711" s="365">
        <v>3.4003000000000001</v>
      </c>
    </row>
    <row r="712" spans="2:74" ht="12" customHeight="1">
      <c r="B712" s="367">
        <v>45012</v>
      </c>
      <c r="C712" s="365">
        <v>63.22</v>
      </c>
      <c r="O712" s="368">
        <v>45012</v>
      </c>
      <c r="P712" s="369">
        <v>63.22</v>
      </c>
      <c r="Q712" s="369">
        <v>273.83999999999997</v>
      </c>
      <c r="R712" s="369">
        <v>128.29</v>
      </c>
      <c r="S712" s="369">
        <v>98.66</v>
      </c>
      <c r="T712" s="369">
        <v>32.956400000000002</v>
      </c>
      <c r="U712" s="369">
        <v>53.62</v>
      </c>
      <c r="V712" s="369">
        <v>21.16</v>
      </c>
      <c r="AF712" s="368">
        <v>45012</v>
      </c>
      <c r="AG712" s="370">
        <f t="shared" ref="AG712:AM712" si="1421">(P712-AG$1256)/AG$1256</f>
        <v>0.10698651724741726</v>
      </c>
      <c r="AH712" s="370">
        <f t="shared" si="1421"/>
        <v>0.32289855072463758</v>
      </c>
      <c r="AI712" s="370">
        <f t="shared" si="1421"/>
        <v>0.25749852970005876</v>
      </c>
      <c r="AJ712" s="370">
        <f t="shared" si="1421"/>
        <v>8.0719321548992744E-3</v>
      </c>
      <c r="AK712" s="370">
        <f t="shared" si="1421"/>
        <v>0.12374860198041411</v>
      </c>
      <c r="AL712" s="370">
        <f t="shared" si="1421"/>
        <v>-0.57103999999999999</v>
      </c>
      <c r="AM712" s="370">
        <f t="shared" si="1421"/>
        <v>2.420135527589545E-2</v>
      </c>
      <c r="BA712" s="368">
        <v>45012</v>
      </c>
      <c r="BB712" s="369">
        <v>63.22</v>
      </c>
      <c r="BC712" s="369">
        <v>3977.53</v>
      </c>
      <c r="BD712" s="86"/>
      <c r="BE712" s="368">
        <v>45012</v>
      </c>
      <c r="BF712" s="370">
        <f t="shared" ref="BF712:BG712" si="1422">(BB712-BF$1256)/BF$1256</f>
        <v>0.10698651724741726</v>
      </c>
      <c r="BG712" s="370">
        <f t="shared" si="1422"/>
        <v>6.0456919512526817E-2</v>
      </c>
      <c r="BT712" s="367">
        <v>45013</v>
      </c>
      <c r="BU712" s="365">
        <f t="shared" si="1026"/>
        <v>3.4065999999999999E-2</v>
      </c>
      <c r="BV712" s="365">
        <v>3.4066000000000001</v>
      </c>
    </row>
    <row r="713" spans="2:74" ht="12" customHeight="1">
      <c r="B713" s="367">
        <v>45009</v>
      </c>
      <c r="C713" s="365">
        <v>62.31</v>
      </c>
      <c r="O713" s="368">
        <v>45009</v>
      </c>
      <c r="P713" s="369">
        <v>62.31</v>
      </c>
      <c r="Q713" s="369">
        <v>271.33</v>
      </c>
      <c r="R713" s="369">
        <v>127.83</v>
      </c>
      <c r="S713" s="369">
        <v>98.34</v>
      </c>
      <c r="T713" s="369">
        <v>32.484999999999999</v>
      </c>
      <c r="U713" s="369">
        <v>52.56</v>
      </c>
      <c r="V713" s="369">
        <v>21.02</v>
      </c>
      <c r="AF713" s="368">
        <v>45009</v>
      </c>
      <c r="AG713" s="370">
        <f t="shared" ref="AG713:AM713" si="1423">(P713-AG$1256)/AG$1256</f>
        <v>9.1052355104184954E-2</v>
      </c>
      <c r="AH713" s="370">
        <f t="shared" si="1423"/>
        <v>0.31077294685990331</v>
      </c>
      <c r="AI713" s="370">
        <f t="shared" si="1423"/>
        <v>0.25298960988041563</v>
      </c>
      <c r="AJ713" s="370">
        <f t="shared" si="1423"/>
        <v>4.8022887503831498E-3</v>
      </c>
      <c r="AK713" s="370">
        <f t="shared" si="1423"/>
        <v>0.1076747865462778</v>
      </c>
      <c r="AL713" s="370">
        <f t="shared" si="1423"/>
        <v>-0.57952000000000004</v>
      </c>
      <c r="AM713" s="370">
        <f t="shared" si="1423"/>
        <v>1.7424975798644698E-2</v>
      </c>
      <c r="BA713" s="368">
        <v>45009</v>
      </c>
      <c r="BB713" s="369">
        <v>62.31</v>
      </c>
      <c r="BC713" s="369">
        <v>3970.99</v>
      </c>
      <c r="BD713" s="86"/>
      <c r="BE713" s="368">
        <v>45009</v>
      </c>
      <c r="BF713" s="370">
        <f t="shared" ref="BF713:BG713" si="1424">(BB713-BF$1256)/BF$1256</f>
        <v>9.1052355104184954E-2</v>
      </c>
      <c r="BG713" s="370">
        <f t="shared" si="1424"/>
        <v>5.8713277540344999E-2</v>
      </c>
      <c r="BT713" s="367">
        <v>45012</v>
      </c>
      <c r="BU713" s="365">
        <f t="shared" si="1026"/>
        <v>3.4799000000000004E-2</v>
      </c>
      <c r="BV713" s="365">
        <v>3.4799000000000002</v>
      </c>
    </row>
    <row r="714" spans="2:74" ht="12" customHeight="1">
      <c r="B714" s="367">
        <v>45008</v>
      </c>
      <c r="C714" s="365">
        <v>62.52</v>
      </c>
      <c r="O714" s="368">
        <v>45008</v>
      </c>
      <c r="P714" s="369">
        <v>62.52</v>
      </c>
      <c r="Q714" s="369">
        <v>269.62</v>
      </c>
      <c r="R714" s="369">
        <v>127.68</v>
      </c>
      <c r="S714" s="369">
        <v>98.42</v>
      </c>
      <c r="T714" s="369">
        <v>32.650599999999997</v>
      </c>
      <c r="U714" s="369">
        <v>53.96</v>
      </c>
      <c r="V714" s="369">
        <v>20.77</v>
      </c>
      <c r="AF714" s="368">
        <v>45008</v>
      </c>
      <c r="AG714" s="370">
        <f t="shared" ref="AG714:AM714" si="1425">(P714-AG$1256)/AG$1256</f>
        <v>9.4729469444930894E-2</v>
      </c>
      <c r="AH714" s="370">
        <f t="shared" si="1425"/>
        <v>0.30251207729468599</v>
      </c>
      <c r="AI714" s="370">
        <f t="shared" si="1425"/>
        <v>0.25151930993922772</v>
      </c>
      <c r="AJ714" s="370">
        <f t="shared" si="1425"/>
        <v>5.6196996015121809E-3</v>
      </c>
      <c r="AK714" s="370">
        <f t="shared" si="1425"/>
        <v>0.11332142175182069</v>
      </c>
      <c r="AL714" s="370">
        <f t="shared" si="1425"/>
        <v>-0.56831999999999994</v>
      </c>
      <c r="AM714" s="370">
        <f t="shared" si="1425"/>
        <v>5.3242981606969712E-3</v>
      </c>
      <c r="BA714" s="368">
        <v>45008</v>
      </c>
      <c r="BB714" s="369">
        <v>62.52</v>
      </c>
      <c r="BC714" s="369">
        <v>3948.72</v>
      </c>
      <c r="BD714" s="86"/>
      <c r="BE714" s="368">
        <v>45008</v>
      </c>
      <c r="BF714" s="370">
        <f t="shared" ref="BF714:BG714" si="1426">(BB714-BF$1256)/BF$1256</f>
        <v>9.4729469444930894E-2</v>
      </c>
      <c r="BG714" s="370">
        <f t="shared" si="1426"/>
        <v>5.2775830029567213E-2</v>
      </c>
      <c r="BT714" s="367">
        <v>45009</v>
      </c>
      <c r="BU714" s="365">
        <f t="shared" si="1026"/>
        <v>3.5306999999999998E-2</v>
      </c>
      <c r="BV714" s="365">
        <v>3.5306999999999999</v>
      </c>
    </row>
    <row r="715" spans="2:74" ht="12" customHeight="1">
      <c r="B715" s="367">
        <v>45007</v>
      </c>
      <c r="C715" s="365">
        <v>62.33</v>
      </c>
      <c r="O715" s="368">
        <v>45007</v>
      </c>
      <c r="P715" s="369">
        <v>62.33</v>
      </c>
      <c r="Q715" s="369">
        <v>267.87</v>
      </c>
      <c r="R715" s="369">
        <v>127.64</v>
      </c>
      <c r="S715" s="369">
        <v>99.12</v>
      </c>
      <c r="T715" s="369">
        <v>32.449399999999997</v>
      </c>
      <c r="U715" s="369">
        <v>55.22</v>
      </c>
      <c r="V715" s="369">
        <v>20.79</v>
      </c>
      <c r="AF715" s="368">
        <v>45007</v>
      </c>
      <c r="AG715" s="370">
        <f t="shared" ref="AG715:AM715" si="1427">(P715-AG$1256)/AG$1256</f>
        <v>9.1402556469970211E-2</v>
      </c>
      <c r="AH715" s="370">
        <f t="shared" si="1427"/>
        <v>0.29405797101449277</v>
      </c>
      <c r="AI715" s="370">
        <f t="shared" si="1427"/>
        <v>0.25112722995491088</v>
      </c>
      <c r="AJ715" s="370">
        <f t="shared" si="1427"/>
        <v>1.2772044548891385E-2</v>
      </c>
      <c r="AK715" s="370">
        <f t="shared" si="1427"/>
        <v>0.10646089636924069</v>
      </c>
      <c r="AL715" s="370">
        <f t="shared" si="1427"/>
        <v>-0.55823999999999996</v>
      </c>
      <c r="AM715" s="370">
        <f t="shared" si="1427"/>
        <v>6.2923523717327689E-3</v>
      </c>
      <c r="BA715" s="368">
        <v>45007</v>
      </c>
      <c r="BB715" s="369">
        <v>62.33</v>
      </c>
      <c r="BC715" s="369">
        <v>3936.97</v>
      </c>
      <c r="BD715" s="86"/>
      <c r="BE715" s="368">
        <v>45007</v>
      </c>
      <c r="BF715" s="370">
        <f t="shared" ref="BF715:BG715" si="1428">(BB715-BF$1256)/BF$1256</f>
        <v>9.1402556469970211E-2</v>
      </c>
      <c r="BG715" s="370">
        <f t="shared" si="1428"/>
        <v>4.9643139941931876E-2</v>
      </c>
      <c r="BT715" s="367">
        <v>45008</v>
      </c>
      <c r="BU715" s="365">
        <f t="shared" si="1026"/>
        <v>3.5188999999999998E-2</v>
      </c>
      <c r="BV715" s="365">
        <v>3.5188999999999999</v>
      </c>
    </row>
    <row r="716" spans="2:74" ht="12" customHeight="1">
      <c r="B716" s="367">
        <v>45006</v>
      </c>
      <c r="C716" s="365">
        <v>61.9</v>
      </c>
      <c r="O716" s="368">
        <v>45006</v>
      </c>
      <c r="P716" s="369">
        <v>61.9</v>
      </c>
      <c r="Q716" s="369">
        <v>270.20999999999998</v>
      </c>
      <c r="R716" s="369">
        <v>128.55000000000001</v>
      </c>
      <c r="S716" s="369">
        <v>100.54</v>
      </c>
      <c r="T716" s="369">
        <v>32.559199999999997</v>
      </c>
      <c r="U716" s="369">
        <v>55.25</v>
      </c>
      <c r="V716" s="369">
        <v>21.39</v>
      </c>
      <c r="AF716" s="368">
        <v>45006</v>
      </c>
      <c r="AG716" s="370">
        <f t="shared" ref="AG716:AM716" si="1429">(P716-AG$1256)/AG$1256</f>
        <v>8.3873227105585701E-2</v>
      </c>
      <c r="AH716" s="370">
        <f t="shared" si="1429"/>
        <v>0.30536231884057963</v>
      </c>
      <c r="AI716" s="370">
        <f t="shared" si="1429"/>
        <v>0.2600470495981182</v>
      </c>
      <c r="AJ716" s="370">
        <f t="shared" si="1429"/>
        <v>2.7281087156432019E-2</v>
      </c>
      <c r="AK716" s="370">
        <f t="shared" si="1429"/>
        <v>0.11020486101639419</v>
      </c>
      <c r="AL716" s="370">
        <f t="shared" si="1429"/>
        <v>-0.55800000000000005</v>
      </c>
      <c r="AM716" s="370">
        <f t="shared" si="1429"/>
        <v>3.5333978702807377E-2</v>
      </c>
      <c r="BA716" s="368">
        <v>45006</v>
      </c>
      <c r="BB716" s="369">
        <v>61.9</v>
      </c>
      <c r="BC716" s="369">
        <v>4002.87</v>
      </c>
      <c r="BD716" s="86"/>
      <c r="BE716" s="368">
        <v>45006</v>
      </c>
      <c r="BF716" s="370">
        <f t="shared" ref="BF716:BG716" si="1430">(BB716-BF$1256)/BF$1256</f>
        <v>8.3873227105585701E-2</v>
      </c>
      <c r="BG716" s="370">
        <f t="shared" si="1430"/>
        <v>6.7212865624924997E-2</v>
      </c>
      <c r="BT716" s="367">
        <v>45007</v>
      </c>
      <c r="BU716" s="365">
        <f t="shared" si="1026"/>
        <v>3.5296000000000001E-2</v>
      </c>
      <c r="BV716" s="365">
        <v>3.5295999999999998</v>
      </c>
    </row>
    <row r="717" spans="2:74" ht="12" customHeight="1">
      <c r="B717" s="367">
        <v>45005</v>
      </c>
      <c r="C717" s="365">
        <v>62.5</v>
      </c>
      <c r="O717" s="368">
        <v>45005</v>
      </c>
      <c r="P717" s="369">
        <v>62.5</v>
      </c>
      <c r="Q717" s="369">
        <v>270.74</v>
      </c>
      <c r="R717" s="369">
        <v>128.88</v>
      </c>
      <c r="S717" s="369">
        <v>99.85</v>
      </c>
      <c r="T717" s="369">
        <v>32.204599999999999</v>
      </c>
      <c r="U717" s="369">
        <v>55.39</v>
      </c>
      <c r="V717" s="369">
        <v>21.05</v>
      </c>
      <c r="AF717" s="368">
        <v>45005</v>
      </c>
      <c r="AG717" s="370">
        <f t="shared" ref="AG717:AM717" si="1431">(P717-AG$1256)/AG$1256</f>
        <v>9.4379268079145526E-2</v>
      </c>
      <c r="AH717" s="370">
        <f t="shared" si="1431"/>
        <v>0.30792270531400973</v>
      </c>
      <c r="AI717" s="370">
        <f t="shared" si="1431"/>
        <v>0.26328170946873164</v>
      </c>
      <c r="AJ717" s="370">
        <f t="shared" si="1431"/>
        <v>2.0230918565443852E-2</v>
      </c>
      <c r="AK717" s="370">
        <f t="shared" si="1431"/>
        <v>9.8113696500177233E-2</v>
      </c>
      <c r="AL717" s="370">
        <f t="shared" si="1431"/>
        <v>-0.55688000000000004</v>
      </c>
      <c r="AM717" s="370">
        <f t="shared" si="1431"/>
        <v>1.8877057115198478E-2</v>
      </c>
      <c r="BA717" s="368">
        <v>45005</v>
      </c>
      <c r="BB717" s="369">
        <v>62.5</v>
      </c>
      <c r="BC717" s="369">
        <v>3951.57</v>
      </c>
      <c r="BD717" s="86"/>
      <c r="BE717" s="368">
        <v>45005</v>
      </c>
      <c r="BF717" s="370">
        <f t="shared" ref="BF717:BG717" si="1432">(BB717-BF$1256)/BF$1256</f>
        <v>9.4379268079145526E-2</v>
      </c>
      <c r="BG717" s="370">
        <f t="shared" si="1432"/>
        <v>5.3535674008270348E-2</v>
      </c>
      <c r="BT717" s="367">
        <v>45006</v>
      </c>
      <c r="BU717" s="365">
        <f t="shared" si="1026"/>
        <v>3.5541000000000003E-2</v>
      </c>
      <c r="BV717" s="365">
        <v>3.5541</v>
      </c>
    </row>
    <row r="718" spans="2:74" ht="12" customHeight="1">
      <c r="B718" s="367">
        <v>45002</v>
      </c>
      <c r="C718" s="365">
        <v>60.92</v>
      </c>
      <c r="O718" s="368">
        <v>45002</v>
      </c>
      <c r="P718" s="369">
        <v>60.92</v>
      </c>
      <c r="Q718" s="369">
        <v>267.2</v>
      </c>
      <c r="R718" s="369">
        <v>126.85</v>
      </c>
      <c r="S718" s="369">
        <v>98.7</v>
      </c>
      <c r="T718" s="369">
        <v>32.1768</v>
      </c>
      <c r="U718" s="369">
        <v>54.91</v>
      </c>
      <c r="V718" s="369">
        <v>20.59</v>
      </c>
      <c r="AF718" s="368">
        <v>45002</v>
      </c>
      <c r="AG718" s="370">
        <f t="shared" ref="AG718:AM718" si="1433">(P718-AG$1256)/AG$1256</f>
        <v>6.6713360182104747E-2</v>
      </c>
      <c r="AH718" s="370">
        <f t="shared" si="1433"/>
        <v>0.29082125603864728</v>
      </c>
      <c r="AI718" s="370">
        <f t="shared" si="1433"/>
        <v>0.24338365026465397</v>
      </c>
      <c r="AJ718" s="370">
        <f t="shared" si="1433"/>
        <v>8.4806375804638637E-3</v>
      </c>
      <c r="AK718" s="370">
        <f t="shared" si="1433"/>
        <v>9.7165771024850606E-2</v>
      </c>
      <c r="AL718" s="370">
        <f t="shared" si="1433"/>
        <v>-0.56072</v>
      </c>
      <c r="AM718" s="370">
        <f t="shared" si="1433"/>
        <v>-3.3881897386253768E-3</v>
      </c>
      <c r="BA718" s="368">
        <v>45002</v>
      </c>
      <c r="BB718" s="369">
        <v>60.92</v>
      </c>
      <c r="BC718" s="369">
        <v>3916.64</v>
      </c>
      <c r="BD718" s="86"/>
      <c r="BE718" s="368">
        <v>45002</v>
      </c>
      <c r="BF718" s="370">
        <f t="shared" ref="BF718:BG718" si="1434">(BB718-BF$1256)/BF$1256</f>
        <v>6.6713360182104747E-2</v>
      </c>
      <c r="BG718" s="370">
        <f t="shared" si="1434"/>
        <v>4.4222919560516875E-2</v>
      </c>
      <c r="BT718" s="367">
        <v>45005</v>
      </c>
      <c r="BU718" s="365">
        <f t="shared" si="1026"/>
        <v>3.5200000000000002E-2</v>
      </c>
      <c r="BV718" s="365">
        <v>3.52</v>
      </c>
    </row>
    <row r="719" spans="2:74" ht="12" customHeight="1">
      <c r="B719" s="367">
        <v>45001</v>
      </c>
      <c r="C719" s="365">
        <v>61.89</v>
      </c>
      <c r="O719" s="368">
        <v>45001</v>
      </c>
      <c r="P719" s="369">
        <v>61.89</v>
      </c>
      <c r="Q719" s="369">
        <v>270.57</v>
      </c>
      <c r="R719" s="369">
        <v>128.06</v>
      </c>
      <c r="S719" s="369">
        <v>100.43</v>
      </c>
      <c r="T719" s="369">
        <v>32.502800000000001</v>
      </c>
      <c r="U719" s="369">
        <v>56.22</v>
      </c>
      <c r="V719" s="369">
        <v>20.9</v>
      </c>
      <c r="AF719" s="368">
        <v>45001</v>
      </c>
      <c r="AG719" s="370">
        <f t="shared" ref="AG719:AM719" si="1435">(P719-AG$1256)/AG$1256</f>
        <v>8.3698126422693073E-2</v>
      </c>
      <c r="AH719" s="370">
        <f t="shared" si="1435"/>
        <v>0.30710144927536226</v>
      </c>
      <c r="AI719" s="370">
        <f t="shared" si="1435"/>
        <v>0.25524406979023728</v>
      </c>
      <c r="AJ719" s="370">
        <f t="shared" si="1435"/>
        <v>2.6157147236129583E-2</v>
      </c>
      <c r="AK719" s="370">
        <f t="shared" si="1435"/>
        <v>0.10828173163479633</v>
      </c>
      <c r="AL719" s="370">
        <f t="shared" si="1435"/>
        <v>-0.55024000000000006</v>
      </c>
      <c r="AM719" s="370">
        <f t="shared" si="1435"/>
        <v>1.161665053242974E-2</v>
      </c>
      <c r="BA719" s="368">
        <v>45001</v>
      </c>
      <c r="BB719" s="369">
        <v>61.89</v>
      </c>
      <c r="BC719" s="369">
        <v>3960.28</v>
      </c>
      <c r="BD719" s="86"/>
      <c r="BE719" s="368">
        <v>45001</v>
      </c>
      <c r="BF719" s="370">
        <f t="shared" ref="BF719:BG719" si="1436">(BB719-BF$1256)/BF$1256</f>
        <v>8.3698126422693073E-2</v>
      </c>
      <c r="BG719" s="370">
        <f t="shared" si="1436"/>
        <v>5.5857863851955791E-2</v>
      </c>
      <c r="BT719" s="367">
        <v>45002</v>
      </c>
      <c r="BU719" s="365">
        <f t="shared" si="1026"/>
        <v>3.6112999999999999E-2</v>
      </c>
      <c r="BV719" s="365">
        <v>3.6113</v>
      </c>
    </row>
    <row r="720" spans="2:74" ht="12" customHeight="1">
      <c r="B720" s="367">
        <v>45000</v>
      </c>
      <c r="C720" s="365">
        <v>61.73</v>
      </c>
      <c r="O720" s="368">
        <v>45000</v>
      </c>
      <c r="P720" s="369">
        <v>61.73</v>
      </c>
      <c r="Q720" s="369">
        <v>266.33999999999997</v>
      </c>
      <c r="R720" s="369">
        <v>127.13</v>
      </c>
      <c r="S720" s="369">
        <v>99.34</v>
      </c>
      <c r="T720" s="369">
        <v>31.817399999999999</v>
      </c>
      <c r="U720" s="369">
        <v>55.47</v>
      </c>
      <c r="V720" s="369">
        <v>20.69</v>
      </c>
      <c r="AF720" s="368">
        <v>45000</v>
      </c>
      <c r="AG720" s="370">
        <f t="shared" ref="AG720:AM720" si="1437">(P720-AG$1256)/AG$1256</f>
        <v>8.0896515496410387E-2</v>
      </c>
      <c r="AH720" s="370">
        <f t="shared" si="1437"/>
        <v>0.28666666666666657</v>
      </c>
      <c r="AI720" s="370">
        <f t="shared" si="1437"/>
        <v>0.2461282101548716</v>
      </c>
      <c r="AJ720" s="370">
        <f t="shared" si="1437"/>
        <v>1.5019924389496259E-2</v>
      </c>
      <c r="AK720" s="370">
        <f t="shared" si="1437"/>
        <v>8.4910935922965641E-2</v>
      </c>
      <c r="AL720" s="370">
        <f t="shared" si="1437"/>
        <v>-0.55623999999999996</v>
      </c>
      <c r="AM720" s="370">
        <f t="shared" si="1437"/>
        <v>1.4520813165537821E-3</v>
      </c>
      <c r="BA720" s="368">
        <v>45000</v>
      </c>
      <c r="BB720" s="369">
        <v>61.73</v>
      </c>
      <c r="BC720" s="369">
        <v>3891.93</v>
      </c>
      <c r="BD720" s="86"/>
      <c r="BE720" s="368">
        <v>45000</v>
      </c>
      <c r="BF720" s="370">
        <f t="shared" ref="BF720:BG720" si="1438">(BB720-BF$1256)/BF$1256</f>
        <v>8.0896515496410387E-2</v>
      </c>
      <c r="BG720" s="370">
        <f t="shared" si="1438"/>
        <v>3.7634938959200337E-2</v>
      </c>
      <c r="BT720" s="367">
        <v>45001</v>
      </c>
      <c r="BU720" s="365">
        <f t="shared" si="1026"/>
        <v>3.5547000000000002E-2</v>
      </c>
      <c r="BV720" s="365">
        <v>3.5547</v>
      </c>
    </row>
    <row r="721" spans="2:74" ht="12" customHeight="1">
      <c r="B721" s="367">
        <v>44999</v>
      </c>
      <c r="C721" s="365">
        <v>61.16</v>
      </c>
      <c r="O721" s="368">
        <v>44999</v>
      </c>
      <c r="P721" s="369">
        <v>61.16</v>
      </c>
      <c r="Q721" s="369">
        <v>265.89999999999998</v>
      </c>
      <c r="R721" s="369">
        <v>126.7</v>
      </c>
      <c r="S721" s="369">
        <v>99.46</v>
      </c>
      <c r="T721" s="369">
        <v>31.815200000000001</v>
      </c>
      <c r="U721" s="369">
        <v>55.99</v>
      </c>
      <c r="V721" s="369">
        <v>20.68</v>
      </c>
      <c r="AF721" s="368">
        <v>44999</v>
      </c>
      <c r="AG721" s="370">
        <f t="shared" ref="AG721:AM721" si="1439">(P721-AG$1256)/AG$1256</f>
        <v>7.0915776571528574E-2</v>
      </c>
      <c r="AH721" s="370">
        <f t="shared" si="1439"/>
        <v>0.28454106280193225</v>
      </c>
      <c r="AI721" s="370">
        <f t="shared" si="1439"/>
        <v>0.24191335032346606</v>
      </c>
      <c r="AJ721" s="370">
        <f t="shared" si="1439"/>
        <v>1.6246040666189732E-2</v>
      </c>
      <c r="AK721" s="370">
        <f t="shared" si="1439"/>
        <v>8.4835920237867901E-2</v>
      </c>
      <c r="AL721" s="370">
        <f t="shared" si="1439"/>
        <v>-0.5520799999999999</v>
      </c>
      <c r="AM721" s="370">
        <f t="shared" si="1439"/>
        <v>9.6805421103579733E-4</v>
      </c>
      <c r="BA721" s="368">
        <v>44999</v>
      </c>
      <c r="BB721" s="369">
        <v>61.16</v>
      </c>
      <c r="BC721" s="369">
        <v>3919.29</v>
      </c>
      <c r="BD721" s="86"/>
      <c r="BE721" s="368">
        <v>44999</v>
      </c>
      <c r="BF721" s="370">
        <f t="shared" ref="BF721:BG721" si="1440">(BB721-BF$1256)/BF$1256</f>
        <v>7.0915776571528574E-2</v>
      </c>
      <c r="BG721" s="370">
        <f t="shared" si="1440"/>
        <v>4.4929441154749554E-2</v>
      </c>
      <c r="BT721" s="367">
        <v>45000</v>
      </c>
      <c r="BU721" s="365">
        <f t="shared" si="1026"/>
        <v>3.5638999999999997E-2</v>
      </c>
      <c r="BV721" s="365">
        <v>3.5638999999999998</v>
      </c>
    </row>
    <row r="722" spans="2:74" ht="12" customHeight="1">
      <c r="B722" s="367">
        <v>44998</v>
      </c>
      <c r="C722" s="365">
        <v>60.54</v>
      </c>
      <c r="O722" s="368">
        <v>44998</v>
      </c>
      <c r="P722" s="369">
        <v>60.54</v>
      </c>
      <c r="Q722" s="369">
        <v>263.08</v>
      </c>
      <c r="R722" s="369">
        <v>124.89</v>
      </c>
      <c r="S722" s="369">
        <v>99.08</v>
      </c>
      <c r="T722" s="369">
        <v>31.326799999999999</v>
      </c>
      <c r="U722" s="369">
        <v>54.48</v>
      </c>
      <c r="V722" s="369">
        <v>20.43</v>
      </c>
      <c r="AF722" s="368">
        <v>44998</v>
      </c>
      <c r="AG722" s="370">
        <f t="shared" ref="AG722:AM722" si="1441">(P722-AG$1256)/AG$1256</f>
        <v>6.0059534232183499E-2</v>
      </c>
      <c r="AH722" s="370">
        <f t="shared" si="1441"/>
        <v>0.27091787439613518</v>
      </c>
      <c r="AI722" s="370">
        <f t="shared" si="1441"/>
        <v>0.22417173103313082</v>
      </c>
      <c r="AJ722" s="370">
        <f t="shared" si="1441"/>
        <v>1.2363339123326798E-2</v>
      </c>
      <c r="AK722" s="370">
        <f t="shared" si="1441"/>
        <v>6.8182438146157737E-2</v>
      </c>
      <c r="AL722" s="370">
        <f t="shared" si="1441"/>
        <v>-0.56416000000000011</v>
      </c>
      <c r="AM722" s="370">
        <f t="shared" si="1441"/>
        <v>-1.1132623426911927E-2</v>
      </c>
      <c r="BA722" s="368">
        <v>44998</v>
      </c>
      <c r="BB722" s="369">
        <v>60.54</v>
      </c>
      <c r="BC722" s="369">
        <v>3855.76</v>
      </c>
      <c r="BD722" s="86"/>
      <c r="BE722" s="368">
        <v>44998</v>
      </c>
      <c r="BF722" s="370">
        <f t="shared" ref="BF722:BG722" si="1442">(BB722-BF$1256)/BF$1256</f>
        <v>6.0059534232183499E-2</v>
      </c>
      <c r="BG722" s="370">
        <f t="shared" si="1442"/>
        <v>2.7991585727730636E-2</v>
      </c>
      <c r="BT722" s="367">
        <v>44999</v>
      </c>
      <c r="BU722" s="365">
        <f t="shared" si="1026"/>
        <v>3.5971000000000003E-2</v>
      </c>
      <c r="BV722" s="365">
        <v>3.5971000000000002</v>
      </c>
    </row>
    <row r="723" spans="2:74" ht="12" customHeight="1">
      <c r="B723" s="367">
        <v>44995</v>
      </c>
      <c r="C723" s="365">
        <v>60.53</v>
      </c>
      <c r="O723" s="368">
        <v>44995</v>
      </c>
      <c r="P723" s="369">
        <v>60.53</v>
      </c>
      <c r="Q723" s="369">
        <v>262.02999999999997</v>
      </c>
      <c r="R723" s="369">
        <v>124.58</v>
      </c>
      <c r="S723" s="369">
        <v>99.38</v>
      </c>
      <c r="T723" s="369">
        <v>31.014199999999999</v>
      </c>
      <c r="U723" s="369">
        <v>54.53</v>
      </c>
      <c r="V723" s="369">
        <v>20.88</v>
      </c>
      <c r="AF723" s="368">
        <v>44995</v>
      </c>
      <c r="AG723" s="370">
        <f t="shared" ref="AG723:AM723" si="1443">(P723-AG$1256)/AG$1256</f>
        <v>5.9884433549290871E-2</v>
      </c>
      <c r="AH723" s="370">
        <f t="shared" si="1443"/>
        <v>0.2658454106280192</v>
      </c>
      <c r="AI723" s="370">
        <f t="shared" si="1443"/>
        <v>0.22113311115467557</v>
      </c>
      <c r="AJ723" s="370">
        <f t="shared" si="1443"/>
        <v>1.54286298150607E-2</v>
      </c>
      <c r="AK723" s="370">
        <f t="shared" si="1443"/>
        <v>5.7523391254534956E-2</v>
      </c>
      <c r="AL723" s="370">
        <f t="shared" si="1443"/>
        <v>-0.56376000000000004</v>
      </c>
      <c r="AM723" s="370">
        <f t="shared" si="1443"/>
        <v>1.0648596321393942E-2</v>
      </c>
      <c r="BA723" s="368">
        <v>44995</v>
      </c>
      <c r="BB723" s="369">
        <v>60.53</v>
      </c>
      <c r="BC723" s="369">
        <v>3861.59</v>
      </c>
      <c r="BD723" s="86"/>
      <c r="BE723" s="368">
        <v>44995</v>
      </c>
      <c r="BF723" s="370">
        <f t="shared" ref="BF723:BG723" si="1444">(BB723-BF$1256)/BF$1256</f>
        <v>5.9884433549290871E-2</v>
      </c>
      <c r="BG723" s="370">
        <f t="shared" si="1444"/>
        <v>2.9545933235042447E-2</v>
      </c>
      <c r="BT723" s="367">
        <v>44998</v>
      </c>
      <c r="BU723" s="365">
        <f t="shared" si="1026"/>
        <v>3.6339999999999997E-2</v>
      </c>
      <c r="BV723" s="365">
        <v>3.6339999999999999</v>
      </c>
    </row>
    <row r="724" spans="2:74" ht="12" customHeight="1">
      <c r="B724" s="367">
        <v>44994</v>
      </c>
      <c r="C724" s="365">
        <v>61.02</v>
      </c>
      <c r="O724" s="368">
        <v>44994</v>
      </c>
      <c r="P724" s="369">
        <v>61.02</v>
      </c>
      <c r="Q724" s="369">
        <v>261.63</v>
      </c>
      <c r="R724" s="369">
        <v>126.05</v>
      </c>
      <c r="S724" s="369">
        <v>100.3</v>
      </c>
      <c r="T724" s="369">
        <v>31.021999999999998</v>
      </c>
      <c r="U724" s="369">
        <v>56.05</v>
      </c>
      <c r="V724" s="369">
        <v>21.08</v>
      </c>
      <c r="AF724" s="368">
        <v>44994</v>
      </c>
      <c r="AG724" s="370">
        <f t="shared" ref="AG724:AM724" si="1445">(P724-AG$1256)/AG$1256</f>
        <v>6.846436701103141E-2</v>
      </c>
      <c r="AH724" s="370">
        <f t="shared" si="1445"/>
        <v>0.26391304347826083</v>
      </c>
      <c r="AI724" s="370">
        <f t="shared" si="1445"/>
        <v>0.23554205057831801</v>
      </c>
      <c r="AJ724" s="370">
        <f t="shared" si="1445"/>
        <v>2.4828854603044778E-2</v>
      </c>
      <c r="AK724" s="370">
        <f t="shared" si="1445"/>
        <v>5.7789355956245299E-2</v>
      </c>
      <c r="AL724" s="370">
        <f t="shared" si="1445"/>
        <v>-0.55159999999999998</v>
      </c>
      <c r="AM724" s="370">
        <f t="shared" si="1445"/>
        <v>2.0329138431752089E-2</v>
      </c>
      <c r="BA724" s="368">
        <v>44994</v>
      </c>
      <c r="BB724" s="369">
        <v>61.02</v>
      </c>
      <c r="BC724" s="369">
        <v>3918.32</v>
      </c>
      <c r="BD724" s="86"/>
      <c r="BE724" s="368">
        <v>44994</v>
      </c>
      <c r="BF724" s="370">
        <f t="shared" ref="BF724:BG724" si="1446">(BB724-BF$1256)/BF$1256</f>
        <v>6.846436701103141E-2</v>
      </c>
      <c r="BG724" s="370">
        <f t="shared" si="1446"/>
        <v>4.467082759006822E-2</v>
      </c>
      <c r="BT724" s="367">
        <v>44995</v>
      </c>
      <c r="BU724" s="365">
        <f t="shared" si="1026"/>
        <v>3.6345999999999996E-2</v>
      </c>
      <c r="BV724" s="365">
        <v>3.6345999999999998</v>
      </c>
    </row>
    <row r="725" spans="2:74" ht="12" customHeight="1">
      <c r="B725" s="367">
        <v>44993</v>
      </c>
      <c r="C725" s="365">
        <v>62.6</v>
      </c>
      <c r="O725" s="368">
        <v>44993</v>
      </c>
      <c r="P725" s="369">
        <v>62.6</v>
      </c>
      <c r="Q725" s="369">
        <v>265.33</v>
      </c>
      <c r="R725" s="369">
        <v>126.78</v>
      </c>
      <c r="S725" s="369">
        <v>102.5</v>
      </c>
      <c r="T725" s="369">
        <v>30.661200000000001</v>
      </c>
      <c r="U725" s="369">
        <v>59.08</v>
      </c>
      <c r="V725" s="369">
        <v>21.5</v>
      </c>
      <c r="AF725" s="368">
        <v>44993</v>
      </c>
      <c r="AG725" s="370">
        <f t="shared" ref="AG725:AM725" si="1447">(P725-AG$1256)/AG$1256</f>
        <v>9.6130274908072175E-2</v>
      </c>
      <c r="AH725" s="370">
        <f t="shared" si="1447"/>
        <v>0.28178743961352648</v>
      </c>
      <c r="AI725" s="370">
        <f t="shared" si="1447"/>
        <v>0.24269751029209966</v>
      </c>
      <c r="AJ725" s="370">
        <f t="shared" si="1447"/>
        <v>4.7307653009093648E-2</v>
      </c>
      <c r="AK725" s="370">
        <f t="shared" si="1447"/>
        <v>4.5486783600207303E-2</v>
      </c>
      <c r="AL725" s="370">
        <f t="shared" si="1447"/>
        <v>-0.52736000000000005</v>
      </c>
      <c r="AM725" s="370">
        <f t="shared" si="1447"/>
        <v>4.0658276863504351E-2</v>
      </c>
      <c r="BA725" s="368">
        <v>44993</v>
      </c>
      <c r="BB725" s="369">
        <v>62.6</v>
      </c>
      <c r="BC725" s="369">
        <v>3992.01</v>
      </c>
      <c r="BD725" s="86"/>
      <c r="BE725" s="368">
        <v>44993</v>
      </c>
      <c r="BF725" s="370">
        <f t="shared" ref="BF725:BG725" si="1448">(BB725-BF$1256)/BF$1256</f>
        <v>9.6130274908072175E-2</v>
      </c>
      <c r="BG725" s="370">
        <f t="shared" si="1448"/>
        <v>6.4317460148182973E-2</v>
      </c>
      <c r="BT725" s="367">
        <v>44994</v>
      </c>
      <c r="BU725" s="365">
        <f t="shared" si="1026"/>
        <v>3.6054000000000003E-2</v>
      </c>
      <c r="BV725" s="365">
        <v>3.6053999999999999</v>
      </c>
    </row>
    <row r="726" spans="2:74" ht="12" customHeight="1">
      <c r="B726" s="367">
        <v>44992</v>
      </c>
      <c r="C726" s="365">
        <v>62.95</v>
      </c>
      <c r="O726" s="368">
        <v>44992</v>
      </c>
      <c r="P726" s="369">
        <v>62.95</v>
      </c>
      <c r="Q726" s="369">
        <v>267.13</v>
      </c>
      <c r="R726" s="369">
        <v>126.92</v>
      </c>
      <c r="S726" s="369">
        <v>103.34</v>
      </c>
      <c r="T726" s="369">
        <v>30.1936</v>
      </c>
      <c r="U726" s="369">
        <v>58.02</v>
      </c>
      <c r="V726" s="369">
        <v>21.49</v>
      </c>
      <c r="AF726" s="368">
        <v>44992</v>
      </c>
      <c r="AG726" s="370">
        <f t="shared" ref="AG726:AM726" si="1449">(P726-AG$1256)/AG$1256</f>
        <v>0.10225879880931542</v>
      </c>
      <c r="AH726" s="370">
        <f t="shared" si="1449"/>
        <v>0.29048309178743958</v>
      </c>
      <c r="AI726" s="370">
        <f t="shared" si="1449"/>
        <v>0.24406979023720846</v>
      </c>
      <c r="AJ726" s="370">
        <f t="shared" si="1449"/>
        <v>5.5890466945948694E-2</v>
      </c>
      <c r="AK726" s="370">
        <f t="shared" si="1449"/>
        <v>2.9542540713058139E-2</v>
      </c>
      <c r="AL726" s="370">
        <f t="shared" si="1449"/>
        <v>-0.53583999999999987</v>
      </c>
      <c r="AM726" s="370">
        <f t="shared" si="1449"/>
        <v>4.0174249757986363E-2</v>
      </c>
      <c r="BA726" s="368">
        <v>44992</v>
      </c>
      <c r="BB726" s="369">
        <v>62.95</v>
      </c>
      <c r="BC726" s="369">
        <v>3986.37</v>
      </c>
      <c r="BD726" s="86"/>
      <c r="BE726" s="368">
        <v>44992</v>
      </c>
      <c r="BF726" s="370">
        <f t="shared" ref="BF726:BG726" si="1450">(BB726-BF$1256)/BF$1256</f>
        <v>0.10225879880931542</v>
      </c>
      <c r="BG726" s="370">
        <f t="shared" si="1450"/>
        <v>6.2813768906117923E-2</v>
      </c>
      <c r="BT726" s="367">
        <v>44993</v>
      </c>
      <c r="BU726" s="365">
        <f t="shared" si="1026"/>
        <v>3.5144000000000002E-2</v>
      </c>
      <c r="BV726" s="365">
        <v>3.5144000000000002</v>
      </c>
    </row>
    <row r="727" spans="2:74" ht="12" customHeight="1">
      <c r="B727" s="367">
        <v>44991</v>
      </c>
      <c r="C727" s="365">
        <v>64.489999999999995</v>
      </c>
      <c r="O727" s="368">
        <v>44991</v>
      </c>
      <c r="P727" s="369">
        <v>64.489999999999995</v>
      </c>
      <c r="Q727" s="369">
        <v>270.64</v>
      </c>
      <c r="R727" s="369">
        <v>129.30000000000001</v>
      </c>
      <c r="S727" s="369">
        <v>104.99</v>
      </c>
      <c r="T727" s="369">
        <v>30.102599999999999</v>
      </c>
      <c r="U727" s="369">
        <v>57.84</v>
      </c>
      <c r="V727" s="369">
        <v>21.75</v>
      </c>
      <c r="AF727" s="368">
        <v>44991</v>
      </c>
      <c r="AG727" s="370">
        <f t="shared" ref="AG727:AM727" si="1451">(P727-AG$1256)/AG$1256</f>
        <v>0.12922430397478543</v>
      </c>
      <c r="AH727" s="370">
        <f t="shared" si="1451"/>
        <v>0.30743961352656995</v>
      </c>
      <c r="AI727" s="370">
        <f t="shared" si="1451"/>
        <v>0.26739854930405821</v>
      </c>
      <c r="AJ727" s="370">
        <f t="shared" si="1451"/>
        <v>7.2749565750485232E-2</v>
      </c>
      <c r="AK727" s="370">
        <f t="shared" si="1451"/>
        <v>2.643961919310393E-2</v>
      </c>
      <c r="AL727" s="370">
        <f t="shared" si="1451"/>
        <v>-0.53727999999999998</v>
      </c>
      <c r="AM727" s="370">
        <f t="shared" si="1451"/>
        <v>5.2758954501452071E-2</v>
      </c>
      <c r="BA727" s="368">
        <v>44991</v>
      </c>
      <c r="BB727" s="369">
        <v>64.489999999999995</v>
      </c>
      <c r="BC727" s="369">
        <v>4048.42</v>
      </c>
      <c r="BD727" s="86"/>
      <c r="BE727" s="368">
        <v>44991</v>
      </c>
      <c r="BF727" s="370">
        <f t="shared" ref="BF727:BG727" si="1452">(BB727-BF$1256)/BF$1256</f>
        <v>0.12922430397478543</v>
      </c>
      <c r="BG727" s="370">
        <f t="shared" si="1452"/>
        <v>7.9357038688056075E-2</v>
      </c>
      <c r="BT727" s="367">
        <v>44992</v>
      </c>
      <c r="BU727" s="365">
        <f t="shared" si="1026"/>
        <v>3.4948E-2</v>
      </c>
      <c r="BV727" s="365">
        <v>3.4948000000000001</v>
      </c>
    </row>
    <row r="728" spans="2:74" ht="12" customHeight="1">
      <c r="B728" s="367">
        <v>44988</v>
      </c>
      <c r="C728" s="365">
        <v>64.08</v>
      </c>
      <c r="O728" s="368">
        <v>44988</v>
      </c>
      <c r="P728" s="369">
        <v>64.08</v>
      </c>
      <c r="Q728" s="369">
        <v>269.07</v>
      </c>
      <c r="R728" s="369">
        <v>129.66999999999999</v>
      </c>
      <c r="S728" s="369">
        <v>104.55</v>
      </c>
      <c r="T728" s="369">
        <v>30.2</v>
      </c>
      <c r="U728" s="369">
        <v>58</v>
      </c>
      <c r="V728" s="369">
        <v>21.93</v>
      </c>
      <c r="AF728" s="368">
        <v>44988</v>
      </c>
      <c r="AG728" s="370">
        <f t="shared" ref="AG728:AM728" si="1453">(P728-AG$1256)/AG$1256</f>
        <v>0.12204517597618629</v>
      </c>
      <c r="AH728" s="370">
        <f t="shared" si="1453"/>
        <v>0.29985507246376808</v>
      </c>
      <c r="AI728" s="370">
        <f t="shared" si="1453"/>
        <v>0.27102528915898838</v>
      </c>
      <c r="AJ728" s="370">
        <f t="shared" si="1453"/>
        <v>6.8253806069275488E-2</v>
      </c>
      <c r="AK728" s="370">
        <f t="shared" si="1453"/>
        <v>2.9760768160615333E-2</v>
      </c>
      <c r="AL728" s="370">
        <f t="shared" si="1453"/>
        <v>-0.53600000000000003</v>
      </c>
      <c r="AM728" s="370">
        <f t="shared" si="1453"/>
        <v>6.1471442400774422E-2</v>
      </c>
      <c r="BA728" s="368">
        <v>44988</v>
      </c>
      <c r="BB728" s="369">
        <v>64.08</v>
      </c>
      <c r="BC728" s="369">
        <v>4045.64</v>
      </c>
      <c r="BD728" s="86"/>
      <c r="BE728" s="368">
        <v>44988</v>
      </c>
      <c r="BF728" s="370">
        <f t="shared" ref="BF728:BG728" si="1454">(BB728-BF$1256)/BF$1256</f>
        <v>0.12204517597618629</v>
      </c>
      <c r="BG728" s="370">
        <f t="shared" si="1454"/>
        <v>7.8615857543917617E-2</v>
      </c>
      <c r="BT728" s="367">
        <v>44991</v>
      </c>
      <c r="BU728" s="365">
        <f t="shared" si="1026"/>
        <v>3.4113999999999998E-2</v>
      </c>
      <c r="BV728" s="365">
        <v>3.4114</v>
      </c>
    </row>
    <row r="729" spans="2:74" ht="12" customHeight="1">
      <c r="B729" s="367">
        <v>44987</v>
      </c>
      <c r="C729" s="365">
        <v>63.95</v>
      </c>
      <c r="O729" s="368">
        <v>44987</v>
      </c>
      <c r="P729" s="369">
        <v>63.95</v>
      </c>
      <c r="Q729" s="369">
        <v>267.57</v>
      </c>
      <c r="R729" s="369">
        <v>128.68</v>
      </c>
      <c r="S729" s="369">
        <v>103.01</v>
      </c>
      <c r="T729" s="369">
        <v>29.9054</v>
      </c>
      <c r="U729" s="369">
        <v>57.23</v>
      </c>
      <c r="V729" s="369">
        <v>22.43</v>
      </c>
      <c r="AF729" s="368">
        <v>44987</v>
      </c>
      <c r="AG729" s="370">
        <f t="shared" ref="AG729:AM729" si="1455">(P729-AG$1256)/AG$1256</f>
        <v>0.11976886709858174</v>
      </c>
      <c r="AH729" s="370">
        <f t="shared" si="1455"/>
        <v>0.2926086956521739</v>
      </c>
      <c r="AI729" s="370">
        <f t="shared" si="1455"/>
        <v>0.26132130954714772</v>
      </c>
      <c r="AJ729" s="370">
        <f t="shared" si="1455"/>
        <v>5.2518647185041387E-2</v>
      </c>
      <c r="AK729" s="370">
        <f t="shared" si="1455"/>
        <v>1.9715485965247241E-2</v>
      </c>
      <c r="AL729" s="370">
        <f t="shared" si="1455"/>
        <v>-0.54216000000000009</v>
      </c>
      <c r="AM729" s="370">
        <f t="shared" si="1455"/>
        <v>8.5672797676669868E-2</v>
      </c>
      <c r="BA729" s="368">
        <v>44987</v>
      </c>
      <c r="BB729" s="369">
        <v>63.95</v>
      </c>
      <c r="BC729" s="369">
        <v>3981.35</v>
      </c>
      <c r="BD729" s="86"/>
      <c r="BE729" s="368">
        <v>44987</v>
      </c>
      <c r="BF729" s="370">
        <f t="shared" ref="BF729:BG729" si="1456">(BB729-BF$1256)/BF$1256</f>
        <v>0.11976886709858174</v>
      </c>
      <c r="BG729" s="370">
        <f t="shared" si="1456"/>
        <v>6.1475377055911169E-2</v>
      </c>
      <c r="BT729" s="367">
        <v>44988</v>
      </c>
      <c r="BU729" s="365">
        <f t="shared" si="1026"/>
        <v>3.4332000000000001E-2</v>
      </c>
      <c r="BV729" s="365">
        <v>3.4331999999999998</v>
      </c>
    </row>
    <row r="730" spans="2:74" ht="12" customHeight="1">
      <c r="B730" s="367">
        <v>44986</v>
      </c>
      <c r="C730" s="365">
        <v>63.83</v>
      </c>
      <c r="O730" s="368">
        <v>44986</v>
      </c>
      <c r="P730" s="369">
        <v>63.83</v>
      </c>
      <c r="Q730" s="369">
        <v>262.72000000000003</v>
      </c>
      <c r="R730" s="369">
        <v>126.2</v>
      </c>
      <c r="S730" s="369">
        <v>101.43</v>
      </c>
      <c r="T730" s="369">
        <v>29.695399999999999</v>
      </c>
      <c r="U730" s="369">
        <v>57.07</v>
      </c>
      <c r="V730" s="369">
        <v>22.2</v>
      </c>
      <c r="AF730" s="368">
        <v>44986</v>
      </c>
      <c r="AG730" s="370">
        <f t="shared" ref="AG730:AM730" si="1457">(P730-AG$1256)/AG$1256</f>
        <v>0.11766765890386971</v>
      </c>
      <c r="AH730" s="370">
        <f t="shared" si="1457"/>
        <v>0.26917874396135277</v>
      </c>
      <c r="AI730" s="370">
        <f t="shared" si="1457"/>
        <v>0.23701235051950606</v>
      </c>
      <c r="AJ730" s="370">
        <f t="shared" si="1457"/>
        <v>3.6374782875242692E-2</v>
      </c>
      <c r="AK730" s="370">
        <f t="shared" si="1457"/>
        <v>1.2554897842276046E-2</v>
      </c>
      <c r="AL730" s="370">
        <f t="shared" si="1457"/>
        <v>-0.54344000000000003</v>
      </c>
      <c r="AM730" s="370">
        <f t="shared" si="1457"/>
        <v>7.4540174249757951E-2</v>
      </c>
      <c r="BA730" s="368">
        <v>44986</v>
      </c>
      <c r="BB730" s="369">
        <v>63.83</v>
      </c>
      <c r="BC730" s="369">
        <v>3951.39</v>
      </c>
      <c r="BD730" s="86"/>
      <c r="BE730" s="368">
        <v>44986</v>
      </c>
      <c r="BF730" s="370">
        <f t="shared" ref="BF730:BG730" si="1458">(BB730-BF$1256)/BF$1256</f>
        <v>0.11766765890386971</v>
      </c>
      <c r="BG730" s="370">
        <f t="shared" si="1458"/>
        <v>5.3487683862246921E-2</v>
      </c>
      <c r="BT730" s="367">
        <v>44987</v>
      </c>
      <c r="BU730" s="365">
        <f t="shared" si="1026"/>
        <v>3.4402000000000002E-2</v>
      </c>
      <c r="BV730" s="365">
        <v>3.4401999999999999</v>
      </c>
    </row>
    <row r="731" spans="2:74" ht="12" customHeight="1">
      <c r="B731" s="367">
        <v>44985</v>
      </c>
      <c r="C731" s="365">
        <v>64.489999999999995</v>
      </c>
      <c r="O731" s="368">
        <v>44985</v>
      </c>
      <c r="P731" s="369">
        <v>64.489999999999995</v>
      </c>
      <c r="Q731" s="369">
        <v>263.91000000000003</v>
      </c>
      <c r="R731" s="369">
        <v>127.16</v>
      </c>
      <c r="S731" s="369">
        <v>102.09</v>
      </c>
      <c r="T731" s="369">
        <v>29.8216</v>
      </c>
      <c r="U731" s="369">
        <v>55.79</v>
      </c>
      <c r="V731" s="369">
        <v>21.96</v>
      </c>
      <c r="AF731" s="368">
        <v>44985</v>
      </c>
      <c r="AG731" s="370">
        <f t="shared" ref="AG731:AM731" si="1459">(P731-AG$1256)/AG$1256</f>
        <v>0.12922430397478543</v>
      </c>
      <c r="AH731" s="370">
        <f t="shared" si="1459"/>
        <v>0.27492753623188421</v>
      </c>
      <c r="AI731" s="370">
        <f t="shared" si="1459"/>
        <v>0.24642227014310922</v>
      </c>
      <c r="AJ731" s="370">
        <f t="shared" si="1459"/>
        <v>4.3118422397057307E-2</v>
      </c>
      <c r="AK731" s="370">
        <f t="shared" si="1459"/>
        <v>1.6858070323794935E-2</v>
      </c>
      <c r="AL731" s="370">
        <f t="shared" si="1459"/>
        <v>-0.55368000000000006</v>
      </c>
      <c r="AM731" s="370">
        <f t="shared" si="1459"/>
        <v>6.2923523717328206E-2</v>
      </c>
      <c r="BA731" s="368">
        <v>44985</v>
      </c>
      <c r="BB731" s="369">
        <v>64.489999999999995</v>
      </c>
      <c r="BC731" s="369">
        <v>3970.15</v>
      </c>
      <c r="BD731" s="86"/>
      <c r="BE731" s="368">
        <v>44985</v>
      </c>
      <c r="BF731" s="370">
        <f t="shared" ref="BF731:BG731" si="1460">(BB731-BF$1256)/BF$1256</f>
        <v>0.12922430397478543</v>
      </c>
      <c r="BG731" s="370">
        <f t="shared" si="1460"/>
        <v>5.8489323525569445E-2</v>
      </c>
      <c r="BT731" s="367">
        <v>44986</v>
      </c>
      <c r="BU731" s="365">
        <f t="shared" si="1026"/>
        <v>3.4466999999999998E-2</v>
      </c>
      <c r="BV731" s="365">
        <v>3.4466999999999999</v>
      </c>
    </row>
    <row r="732" spans="2:74" ht="12" customHeight="1">
      <c r="B732" s="367">
        <v>44984</v>
      </c>
      <c r="C732" s="365">
        <v>65.3</v>
      </c>
      <c r="O732" s="368">
        <v>44984</v>
      </c>
      <c r="P732" s="369">
        <v>65.3</v>
      </c>
      <c r="Q732" s="369">
        <v>264.77999999999997</v>
      </c>
      <c r="R732" s="369">
        <v>126.57</v>
      </c>
      <c r="S732" s="369">
        <v>102.44</v>
      </c>
      <c r="T732" s="369">
        <v>29.895</v>
      </c>
      <c r="U732" s="369">
        <v>55.28</v>
      </c>
      <c r="V732" s="369">
        <v>22.26</v>
      </c>
      <c r="AF732" s="368">
        <v>44984</v>
      </c>
      <c r="AG732" s="370">
        <f t="shared" ref="AG732:AM732" si="1461">(P732-AG$1256)/AG$1256</f>
        <v>0.14340745928909118</v>
      </c>
      <c r="AH732" s="370">
        <f t="shared" si="1461"/>
        <v>0.27913043478260857</v>
      </c>
      <c r="AI732" s="370">
        <f t="shared" si="1461"/>
        <v>0.24063909037443637</v>
      </c>
      <c r="AJ732" s="370">
        <f t="shared" si="1461"/>
        <v>4.6694594870746835E-2</v>
      </c>
      <c r="AK732" s="370">
        <f t="shared" si="1461"/>
        <v>1.9360866362966744E-2</v>
      </c>
      <c r="AL732" s="370">
        <f t="shared" si="1461"/>
        <v>-0.55776000000000003</v>
      </c>
      <c r="AM732" s="370">
        <f t="shared" si="1461"/>
        <v>7.7444336882865505E-2</v>
      </c>
      <c r="BA732" s="368">
        <v>44984</v>
      </c>
      <c r="BB732" s="369">
        <v>65.3</v>
      </c>
      <c r="BC732" s="369">
        <v>3982.24</v>
      </c>
      <c r="BD732" s="86"/>
      <c r="BE732" s="368">
        <v>44984</v>
      </c>
      <c r="BF732" s="370">
        <f t="shared" ref="BF732:BG732" si="1462">(BB732-BF$1256)/BF$1256</f>
        <v>0.14340745928909118</v>
      </c>
      <c r="BG732" s="370">
        <f t="shared" si="1462"/>
        <v>6.1712661666804364E-2</v>
      </c>
      <c r="BT732" s="367">
        <v>44985</v>
      </c>
      <c r="BU732" s="365">
        <f t="shared" si="1026"/>
        <v>3.4113999999999998E-2</v>
      </c>
      <c r="BV732" s="365">
        <v>3.4114</v>
      </c>
    </row>
    <row r="733" spans="2:74" ht="12" customHeight="1">
      <c r="B733" s="367">
        <v>44981</v>
      </c>
      <c r="C733" s="365">
        <v>65.099999999999994</v>
      </c>
      <c r="O733" s="368">
        <v>44981</v>
      </c>
      <c r="P733" s="369">
        <v>65.099999999999994</v>
      </c>
      <c r="Q733" s="369">
        <v>263.68</v>
      </c>
      <c r="R733" s="369">
        <v>126.83</v>
      </c>
      <c r="S733" s="369">
        <v>101.6</v>
      </c>
      <c r="T733" s="369">
        <v>29.534600000000001</v>
      </c>
      <c r="U733" s="369">
        <v>56.54</v>
      </c>
      <c r="V733" s="369">
        <v>22.5</v>
      </c>
      <c r="AF733" s="368">
        <v>44981</v>
      </c>
      <c r="AG733" s="370">
        <f t="shared" ref="AG733:AM733" si="1463">(P733-AG$1256)/AG$1256</f>
        <v>0.13990544563123788</v>
      </c>
      <c r="AH733" s="370">
        <f t="shared" si="1463"/>
        <v>0.27381642512077298</v>
      </c>
      <c r="AI733" s="370">
        <f t="shared" si="1463"/>
        <v>0.24318761027249561</v>
      </c>
      <c r="AJ733" s="370">
        <f t="shared" si="1463"/>
        <v>3.8111780933891788E-2</v>
      </c>
      <c r="AK733" s="370">
        <f t="shared" si="1463"/>
        <v>7.071933222401041E-3</v>
      </c>
      <c r="AL733" s="370">
        <f t="shared" si="1463"/>
        <v>-0.54768000000000006</v>
      </c>
      <c r="AM733" s="370">
        <f t="shared" si="1463"/>
        <v>8.9060987415295251E-2</v>
      </c>
      <c r="BA733" s="368">
        <v>44981</v>
      </c>
      <c r="BB733" s="369">
        <v>65.099999999999994</v>
      </c>
      <c r="BC733" s="369">
        <v>3970.04</v>
      </c>
      <c r="BD733" s="86"/>
      <c r="BE733" s="368">
        <v>44981</v>
      </c>
      <c r="BF733" s="370">
        <f t="shared" ref="BF733:BG733" si="1464">(BB733-BF$1256)/BF$1256</f>
        <v>0.13990544563123788</v>
      </c>
      <c r="BG733" s="370">
        <f t="shared" si="1464"/>
        <v>5.8459996214110695E-2</v>
      </c>
      <c r="BT733" s="367">
        <v>44984</v>
      </c>
      <c r="BU733" s="365">
        <f t="shared" si="1026"/>
        <v>3.3690999999999999E-2</v>
      </c>
      <c r="BV733" s="365">
        <v>3.3691</v>
      </c>
    </row>
    <row r="734" spans="2:74" ht="12" customHeight="1">
      <c r="B734" s="367">
        <v>44980</v>
      </c>
      <c r="C734" s="365">
        <v>65.709999999999994</v>
      </c>
      <c r="O734" s="368">
        <v>44980</v>
      </c>
      <c r="P734" s="369">
        <v>65.709999999999994</v>
      </c>
      <c r="Q734" s="369">
        <v>266.77999999999997</v>
      </c>
      <c r="R734" s="369">
        <v>128.66999999999999</v>
      </c>
      <c r="S734" s="369">
        <v>103.51</v>
      </c>
      <c r="T734" s="369">
        <v>30.4498</v>
      </c>
      <c r="U734" s="369">
        <v>56.6</v>
      </c>
      <c r="V734" s="369">
        <v>22.58</v>
      </c>
      <c r="AF734" s="368">
        <v>44980</v>
      </c>
      <c r="AG734" s="370">
        <f t="shared" ref="AG734:AM734" si="1465">(P734-AG$1256)/AG$1256</f>
        <v>0.15058658728769034</v>
      </c>
      <c r="AH734" s="370">
        <f t="shared" si="1465"/>
        <v>0.28879227053140083</v>
      </c>
      <c r="AI734" s="370">
        <f t="shared" si="1465"/>
        <v>0.26122328955106833</v>
      </c>
      <c r="AJ734" s="370">
        <f t="shared" si="1465"/>
        <v>5.7627465004597936E-2</v>
      </c>
      <c r="AK734" s="370">
        <f t="shared" si="1465"/>
        <v>3.8278458223082956E-2</v>
      </c>
      <c r="AL734" s="370">
        <f t="shared" si="1465"/>
        <v>-0.54720000000000002</v>
      </c>
      <c r="AM734" s="370">
        <f t="shared" si="1465"/>
        <v>9.2933204259438434E-2</v>
      </c>
      <c r="BA734" s="368">
        <v>44980</v>
      </c>
      <c r="BB734" s="369">
        <v>65.709999999999994</v>
      </c>
      <c r="BC734" s="369">
        <v>4012.32</v>
      </c>
      <c r="BD734" s="86"/>
      <c r="BE734" s="368">
        <v>44980</v>
      </c>
      <c r="BF734" s="370">
        <f t="shared" ref="BF734:BG734" si="1466">(BB734-BF$1256)/BF$1256</f>
        <v>0.15058658728769034</v>
      </c>
      <c r="BG734" s="370">
        <f t="shared" si="1466"/>
        <v>6.9732348291150936E-2</v>
      </c>
      <c r="BT734" s="367">
        <v>44981</v>
      </c>
      <c r="BU734" s="365">
        <f t="shared" si="1026"/>
        <v>3.3793999999999998E-2</v>
      </c>
      <c r="BV734" s="365">
        <v>3.3794</v>
      </c>
    </row>
    <row r="735" spans="2:74" ht="12" customHeight="1">
      <c r="B735" s="367">
        <v>44979</v>
      </c>
      <c r="C735" s="365">
        <v>67.25</v>
      </c>
      <c r="O735" s="368">
        <v>44979</v>
      </c>
      <c r="P735" s="369">
        <v>67.25</v>
      </c>
      <c r="Q735" s="369">
        <v>268.64</v>
      </c>
      <c r="R735" s="369">
        <v>129.31</v>
      </c>
      <c r="S735" s="369">
        <v>104.77</v>
      </c>
      <c r="T735" s="369">
        <v>31.047599999999999</v>
      </c>
      <c r="U735" s="369">
        <v>57.82</v>
      </c>
      <c r="V735" s="369">
        <v>22.59</v>
      </c>
      <c r="AF735" s="368">
        <v>44979</v>
      </c>
      <c r="AG735" s="370">
        <f t="shared" ref="AG735:AM735" si="1467">(P735-AG$1256)/AG$1256</f>
        <v>0.17755209245316059</v>
      </c>
      <c r="AH735" s="370">
        <f t="shared" si="1467"/>
        <v>0.2977777777777777</v>
      </c>
      <c r="AI735" s="370">
        <f t="shared" si="1467"/>
        <v>0.26749656930013732</v>
      </c>
      <c r="AJ735" s="370">
        <f t="shared" si="1467"/>
        <v>7.050168590988036E-2</v>
      </c>
      <c r="AK735" s="370">
        <f t="shared" si="1467"/>
        <v>5.8662265746474193E-2</v>
      </c>
      <c r="AL735" s="370">
        <f t="shared" si="1467"/>
        <v>-0.53744000000000003</v>
      </c>
      <c r="AM735" s="370">
        <f t="shared" si="1467"/>
        <v>9.341723136495643E-2</v>
      </c>
      <c r="BA735" s="368">
        <v>44979</v>
      </c>
      <c r="BB735" s="369">
        <v>67.25</v>
      </c>
      <c r="BC735" s="369">
        <v>3991.05</v>
      </c>
      <c r="BD735" s="86"/>
      <c r="BE735" s="368">
        <v>44979</v>
      </c>
      <c r="BF735" s="370">
        <f t="shared" ref="BF735:BG735" si="1468">(BB735-BF$1256)/BF$1256</f>
        <v>0.17755209245316059</v>
      </c>
      <c r="BG735" s="370">
        <f t="shared" si="1468"/>
        <v>6.4061512702725087E-2</v>
      </c>
      <c r="BT735" s="367">
        <v>44980</v>
      </c>
      <c r="BU735" s="365">
        <f t="shared" si="1026"/>
        <v>3.3479999999999996E-2</v>
      </c>
      <c r="BV735" s="365">
        <v>3.3479999999999999</v>
      </c>
    </row>
    <row r="736" spans="2:74" ht="12" customHeight="1">
      <c r="B736" s="367">
        <v>44978</v>
      </c>
      <c r="C736" s="365">
        <v>67.75</v>
      </c>
      <c r="O736" s="368">
        <v>44978</v>
      </c>
      <c r="P736" s="369">
        <v>67.75</v>
      </c>
      <c r="Q736" s="369">
        <v>268.55</v>
      </c>
      <c r="R736" s="369">
        <v>130.61000000000001</v>
      </c>
      <c r="S736" s="369">
        <v>104.78</v>
      </c>
      <c r="T736" s="369">
        <v>31.385200000000001</v>
      </c>
      <c r="U736" s="369">
        <v>55.4</v>
      </c>
      <c r="V736" s="369">
        <v>22.55</v>
      </c>
      <c r="AF736" s="368">
        <v>44978</v>
      </c>
      <c r="AG736" s="370">
        <f t="shared" ref="AG736:AM736" si="1469">(P736-AG$1256)/AG$1256</f>
        <v>0.18630712659779375</v>
      </c>
      <c r="AH736" s="370">
        <f t="shared" si="1469"/>
        <v>0.29734299516908219</v>
      </c>
      <c r="AI736" s="370">
        <f t="shared" si="1469"/>
        <v>0.28023916879043342</v>
      </c>
      <c r="AJ736" s="370">
        <f t="shared" si="1469"/>
        <v>7.060386226627155E-2</v>
      </c>
      <c r="AK736" s="370">
        <f t="shared" si="1469"/>
        <v>7.0173763605117428E-2</v>
      </c>
      <c r="AL736" s="370">
        <f t="shared" si="1469"/>
        <v>-0.55679999999999996</v>
      </c>
      <c r="AM736" s="370">
        <f t="shared" si="1469"/>
        <v>9.1481122942884824E-2</v>
      </c>
      <c r="BA736" s="368">
        <v>44978</v>
      </c>
      <c r="BB736" s="369">
        <v>67.75</v>
      </c>
      <c r="BC736" s="369">
        <v>3997.34</v>
      </c>
      <c r="BD736" s="86"/>
      <c r="BE736" s="368">
        <v>44978</v>
      </c>
      <c r="BF736" s="370">
        <f t="shared" ref="BF736:BG736" si="1470">(BB736-BF$1256)/BF$1256</f>
        <v>0.18630712659779375</v>
      </c>
      <c r="BG736" s="370">
        <f t="shared" si="1470"/>
        <v>6.5738501694318816E-2</v>
      </c>
      <c r="BT736" s="367">
        <v>44979</v>
      </c>
      <c r="BU736" s="365">
        <f t="shared" si="1026"/>
        <v>3.2714E-2</v>
      </c>
      <c r="BV736" s="365">
        <v>3.2713999999999999</v>
      </c>
    </row>
    <row r="737" spans="2:74" ht="12" customHeight="1">
      <c r="B737" s="367">
        <v>44974</v>
      </c>
      <c r="C737" s="365">
        <v>67.52</v>
      </c>
      <c r="O737" s="368">
        <v>44974</v>
      </c>
      <c r="P737" s="369">
        <v>67.52</v>
      </c>
      <c r="Q737" s="369">
        <v>269.99</v>
      </c>
      <c r="R737" s="369">
        <v>132.04</v>
      </c>
      <c r="S737" s="369">
        <v>107.1</v>
      </c>
      <c r="T737" s="369">
        <v>32.353400000000001</v>
      </c>
      <c r="U737" s="369">
        <v>55</v>
      </c>
      <c r="V737" s="369">
        <v>22.9</v>
      </c>
      <c r="AF737" s="368">
        <v>44974</v>
      </c>
      <c r="AG737" s="370">
        <f t="shared" ref="AG737:AM737" si="1471">(P737-AG$1256)/AG$1256</f>
        <v>0.18227981089126241</v>
      </c>
      <c r="AH737" s="370">
        <f t="shared" si="1471"/>
        <v>0.30429951690821261</v>
      </c>
      <c r="AI737" s="370">
        <f t="shared" si="1471"/>
        <v>0.29425602822975883</v>
      </c>
      <c r="AJ737" s="370">
        <f t="shared" si="1471"/>
        <v>9.4308776949013892E-2</v>
      </c>
      <c r="AK737" s="370">
        <f t="shared" si="1471"/>
        <v>0.10318748465588257</v>
      </c>
      <c r="AL737" s="370">
        <f t="shared" si="1471"/>
        <v>-0.56000000000000005</v>
      </c>
      <c r="AM737" s="370">
        <f t="shared" si="1471"/>
        <v>0.10842207163601154</v>
      </c>
      <c r="BA737" s="368">
        <v>44974</v>
      </c>
      <c r="BB737" s="369">
        <v>67.52</v>
      </c>
      <c r="BC737" s="369">
        <v>4079.09</v>
      </c>
      <c r="BD737" s="86"/>
      <c r="BE737" s="368">
        <v>44974</v>
      </c>
      <c r="BF737" s="370">
        <f t="shared" ref="BF737:BG737" si="1472">(BB737-BF$1256)/BF$1256</f>
        <v>0.18227981089126241</v>
      </c>
      <c r="BG737" s="370">
        <f t="shared" si="1472"/>
        <v>8.7534026346590216E-2</v>
      </c>
      <c r="BT737" s="367">
        <v>44978</v>
      </c>
      <c r="BU737" s="365">
        <f t="shared" si="1026"/>
        <v>3.2472000000000001E-2</v>
      </c>
      <c r="BV737" s="365">
        <v>3.2471999999999999</v>
      </c>
    </row>
    <row r="738" spans="2:74" ht="12" customHeight="1">
      <c r="B738" s="367">
        <v>44973</v>
      </c>
      <c r="C738" s="365">
        <v>66.5</v>
      </c>
      <c r="O738" s="368">
        <v>44973</v>
      </c>
      <c r="P738" s="369">
        <v>66.5</v>
      </c>
      <c r="Q738" s="369">
        <v>265.83</v>
      </c>
      <c r="R738" s="369">
        <v>131.72</v>
      </c>
      <c r="S738" s="369">
        <v>107.54</v>
      </c>
      <c r="T738" s="369">
        <v>32.424799999999998</v>
      </c>
      <c r="U738" s="369">
        <v>56.67</v>
      </c>
      <c r="V738" s="369">
        <v>22.89</v>
      </c>
      <c r="AF738" s="368">
        <v>44973</v>
      </c>
      <c r="AG738" s="370">
        <f t="shared" ref="AG738:AM738" si="1473">(P738-AG$1256)/AG$1256</f>
        <v>0.16441954123621083</v>
      </c>
      <c r="AH738" s="370">
        <f t="shared" si="1473"/>
        <v>0.28420289855072456</v>
      </c>
      <c r="AI738" s="370">
        <f t="shared" si="1473"/>
        <v>0.2911193883552245</v>
      </c>
      <c r="AJ738" s="370">
        <f t="shared" si="1473"/>
        <v>9.8804536630223774E-2</v>
      </c>
      <c r="AK738" s="370">
        <f t="shared" si="1473"/>
        <v>0.10562208461769267</v>
      </c>
      <c r="AL738" s="370">
        <f t="shared" si="1473"/>
        <v>-0.54664000000000001</v>
      </c>
      <c r="AM738" s="370">
        <f t="shared" si="1473"/>
        <v>0.10793804453049373</v>
      </c>
      <c r="BA738" s="368">
        <v>44973</v>
      </c>
      <c r="BB738" s="369">
        <v>66.5</v>
      </c>
      <c r="BC738" s="369">
        <v>4090.41</v>
      </c>
      <c r="BD738" s="86"/>
      <c r="BE738" s="368">
        <v>44973</v>
      </c>
      <c r="BF738" s="370">
        <f t="shared" ref="BF738:BG738" si="1474">(BB738-BF$1256)/BF$1256</f>
        <v>0.16441954123621083</v>
      </c>
      <c r="BG738" s="370">
        <f t="shared" si="1474"/>
        <v>9.0552073307614139E-2</v>
      </c>
      <c r="BT738" s="367">
        <v>44974</v>
      </c>
      <c r="BU738" s="365">
        <f t="shared" si="1026"/>
        <v>3.2583000000000001E-2</v>
      </c>
      <c r="BV738" s="365">
        <v>3.2583000000000002</v>
      </c>
    </row>
    <row r="739" spans="2:74" ht="12" customHeight="1">
      <c r="B739" s="367">
        <v>44972</v>
      </c>
      <c r="C739" s="365">
        <v>66.09</v>
      </c>
      <c r="O739" s="368">
        <v>44972</v>
      </c>
      <c r="P739" s="369">
        <v>66.09</v>
      </c>
      <c r="Q739" s="369">
        <v>266.56</v>
      </c>
      <c r="R739" s="369">
        <v>131.66999999999999</v>
      </c>
      <c r="S739" s="369">
        <v>109</v>
      </c>
      <c r="T739" s="369">
        <v>33.130800000000001</v>
      </c>
      <c r="U739" s="369">
        <v>58.69</v>
      </c>
      <c r="V739" s="369">
        <v>22.96</v>
      </c>
      <c r="AF739" s="368">
        <v>44972</v>
      </c>
      <c r="AG739" s="370">
        <f t="shared" ref="AG739:AM739" si="1475">(P739-AG$1256)/AG$1256</f>
        <v>0.1572404132376117</v>
      </c>
      <c r="AH739" s="370">
        <f t="shared" si="1475"/>
        <v>0.28772946859903381</v>
      </c>
      <c r="AI739" s="370">
        <f t="shared" si="1475"/>
        <v>0.29062928837482838</v>
      </c>
      <c r="AJ739" s="370">
        <f t="shared" si="1475"/>
        <v>0.11372228466332886</v>
      </c>
      <c r="AK739" s="370">
        <f t="shared" si="1475"/>
        <v>0.12969529992634821</v>
      </c>
      <c r="AL739" s="370">
        <f t="shared" si="1475"/>
        <v>-0.53048000000000006</v>
      </c>
      <c r="AM739" s="370">
        <f t="shared" si="1475"/>
        <v>0.1113262342691191</v>
      </c>
      <c r="BA739" s="368">
        <v>44972</v>
      </c>
      <c r="BB739" s="369">
        <v>66.09</v>
      </c>
      <c r="BC739" s="369">
        <v>4147.6000000000004</v>
      </c>
      <c r="BD739" s="86"/>
      <c r="BE739" s="368">
        <v>44972</v>
      </c>
      <c r="BF739" s="370">
        <f t="shared" ref="BF739:BG739" si="1476">(BB739-BF$1256)/BF$1256</f>
        <v>0.1572404132376117</v>
      </c>
      <c r="BG739" s="370">
        <f t="shared" si="1476"/>
        <v>0.10579960914692194</v>
      </c>
      <c r="BT739" s="367">
        <v>44973</v>
      </c>
      <c r="BU739" s="365">
        <f t="shared" si="1026"/>
        <v>3.3083000000000001E-2</v>
      </c>
      <c r="BV739" s="365">
        <v>3.3083</v>
      </c>
    </row>
    <row r="740" spans="2:74" ht="12" customHeight="1">
      <c r="B740" s="367">
        <v>44971</v>
      </c>
      <c r="C740" s="365">
        <v>66.61</v>
      </c>
      <c r="O740" s="368">
        <v>44971</v>
      </c>
      <c r="P740" s="369">
        <v>66.61</v>
      </c>
      <c r="Q740" s="369">
        <v>266.61</v>
      </c>
      <c r="R740" s="369">
        <v>130.83000000000001</v>
      </c>
      <c r="S740" s="369">
        <v>107.98</v>
      </c>
      <c r="T740" s="369">
        <v>32.8904</v>
      </c>
      <c r="U740" s="369">
        <v>56.88</v>
      </c>
      <c r="V740" s="369">
        <v>22.62</v>
      </c>
      <c r="AF740" s="368">
        <v>44971</v>
      </c>
      <c r="AG740" s="370">
        <f t="shared" ref="AG740:AM740" si="1477">(P740-AG$1256)/AG$1256</f>
        <v>0.16634564874803012</v>
      </c>
      <c r="AH740" s="370">
        <f t="shared" si="1477"/>
        <v>0.2879710144927537</v>
      </c>
      <c r="AI740" s="370">
        <f t="shared" si="1477"/>
        <v>0.28239560870417585</v>
      </c>
      <c r="AJ740" s="370">
        <f t="shared" si="1477"/>
        <v>0.10330029631143352</v>
      </c>
      <c r="AK740" s="370">
        <f t="shared" si="1477"/>
        <v>0.12149813142748023</v>
      </c>
      <c r="AL740" s="370">
        <f t="shared" si="1477"/>
        <v>-0.54496</v>
      </c>
      <c r="AM740" s="370">
        <f t="shared" si="1477"/>
        <v>9.4869312681510207E-2</v>
      </c>
      <c r="BA740" s="368">
        <v>44971</v>
      </c>
      <c r="BB740" s="369">
        <v>66.61</v>
      </c>
      <c r="BC740" s="369">
        <v>4136.13</v>
      </c>
      <c r="BD740" s="86"/>
      <c r="BE740" s="368">
        <v>44971</v>
      </c>
      <c r="BF740" s="370">
        <f t="shared" ref="BF740:BG740" si="1478">(BB740-BF$1256)/BF$1256</f>
        <v>0.16634564874803012</v>
      </c>
      <c r="BG740" s="370">
        <f t="shared" si="1478"/>
        <v>0.10274157039754507</v>
      </c>
      <c r="BT740" s="367">
        <v>44972</v>
      </c>
      <c r="BU740" s="365">
        <f t="shared" si="1026"/>
        <v>3.3288000000000005E-2</v>
      </c>
      <c r="BV740" s="365">
        <v>3.3288000000000002</v>
      </c>
    </row>
    <row r="741" spans="2:74" ht="12" customHeight="1">
      <c r="B741" s="367">
        <v>44970</v>
      </c>
      <c r="C741" s="365">
        <v>68.48</v>
      </c>
      <c r="O741" s="368">
        <v>44970</v>
      </c>
      <c r="P741" s="369">
        <v>68.48</v>
      </c>
      <c r="Q741" s="369">
        <v>266.2</v>
      </c>
      <c r="R741" s="369">
        <v>132.52000000000001</v>
      </c>
      <c r="S741" s="369">
        <v>108.52</v>
      </c>
      <c r="T741" s="369">
        <v>32.286200000000001</v>
      </c>
      <c r="U741" s="369">
        <v>56.83</v>
      </c>
      <c r="V741" s="369">
        <v>22.66</v>
      </c>
      <c r="AF741" s="368">
        <v>44970</v>
      </c>
      <c r="AG741" s="370">
        <f t="shared" ref="AG741:AM741" si="1479">(P741-AG$1256)/AG$1256</f>
        <v>0.19908947644895822</v>
      </c>
      <c r="AH741" s="370">
        <f t="shared" si="1479"/>
        <v>0.28599033816425118</v>
      </c>
      <c r="AI741" s="370">
        <f t="shared" si="1479"/>
        <v>0.29896098804156063</v>
      </c>
      <c r="AJ741" s="370">
        <f t="shared" si="1479"/>
        <v>0.10881781955655452</v>
      </c>
      <c r="AK741" s="370">
        <f t="shared" si="1479"/>
        <v>0.1008960964565318</v>
      </c>
      <c r="AL741" s="370">
        <f t="shared" si="1479"/>
        <v>-0.54536000000000007</v>
      </c>
      <c r="AM741" s="370">
        <f t="shared" si="1479"/>
        <v>9.6805421103581799E-2</v>
      </c>
      <c r="BA741" s="368">
        <v>44970</v>
      </c>
      <c r="BB741" s="369">
        <v>68.48</v>
      </c>
      <c r="BC741" s="369">
        <v>4137.29</v>
      </c>
      <c r="BD741" s="86"/>
      <c r="BE741" s="368">
        <v>44970</v>
      </c>
      <c r="BF741" s="370">
        <f t="shared" ref="BF741:BG741" si="1480">(BB741-BF$1256)/BF$1256</f>
        <v>0.19908947644895822</v>
      </c>
      <c r="BG741" s="370">
        <f t="shared" si="1480"/>
        <v>0.10305084022747328</v>
      </c>
      <c r="BT741" s="367">
        <v>44971</v>
      </c>
      <c r="BU741" s="365">
        <f t="shared" si="1026"/>
        <v>3.3028000000000002E-2</v>
      </c>
      <c r="BV741" s="365">
        <v>3.3028</v>
      </c>
    </row>
    <row r="742" spans="2:74" ht="12" customHeight="1">
      <c r="B742" s="367">
        <v>44967</v>
      </c>
      <c r="C742" s="365">
        <v>67.62</v>
      </c>
      <c r="O742" s="368">
        <v>44967</v>
      </c>
      <c r="P742" s="369">
        <v>67.62</v>
      </c>
      <c r="Q742" s="369">
        <v>262.42</v>
      </c>
      <c r="R742" s="369">
        <v>131.31</v>
      </c>
      <c r="S742" s="369">
        <v>107.09</v>
      </c>
      <c r="T742" s="369">
        <v>31.677800000000001</v>
      </c>
      <c r="U742" s="369">
        <v>55.49</v>
      </c>
      <c r="V742" s="369">
        <v>22.31</v>
      </c>
      <c r="AF742" s="368">
        <v>44967</v>
      </c>
      <c r="AG742" s="370">
        <f t="shared" ref="AG742:AM742" si="1481">(P742-AG$1256)/AG$1256</f>
        <v>0.1840308177201892</v>
      </c>
      <c r="AH742" s="370">
        <f t="shared" si="1481"/>
        <v>0.2677294685990339</v>
      </c>
      <c r="AI742" s="370">
        <f t="shared" si="1481"/>
        <v>0.28710056851597732</v>
      </c>
      <c r="AJ742" s="370">
        <f t="shared" si="1481"/>
        <v>9.4206600592622855E-2</v>
      </c>
      <c r="AK742" s="370">
        <f t="shared" si="1481"/>
        <v>8.0150849723123918E-2</v>
      </c>
      <c r="AL742" s="370">
        <f t="shared" si="1481"/>
        <v>-0.55607999999999991</v>
      </c>
      <c r="AM742" s="370">
        <f t="shared" si="1481"/>
        <v>7.9864472410454912E-2</v>
      </c>
      <c r="BA742" s="368">
        <v>44967</v>
      </c>
      <c r="BB742" s="369">
        <v>67.62</v>
      </c>
      <c r="BC742" s="369">
        <v>4090.46</v>
      </c>
      <c r="BD742" s="86"/>
      <c r="BE742" s="368">
        <v>44967</v>
      </c>
      <c r="BF742" s="370">
        <f t="shared" ref="BF742:BG742" si="1482">(BB742-BF$1256)/BF$1256</f>
        <v>0.1840308177201892</v>
      </c>
      <c r="BG742" s="370">
        <f t="shared" si="1482"/>
        <v>9.0565403903731787E-2</v>
      </c>
      <c r="BT742" s="367">
        <v>44970</v>
      </c>
      <c r="BU742" s="365">
        <f t="shared" si="1026"/>
        <v>3.1542000000000001E-2</v>
      </c>
      <c r="BV742" s="365">
        <v>3.1541999999999999</v>
      </c>
    </row>
    <row r="743" spans="2:74" ht="12" customHeight="1">
      <c r="B743" s="367">
        <v>44966</v>
      </c>
      <c r="C743" s="365">
        <v>67.33</v>
      </c>
      <c r="O743" s="368">
        <v>44966</v>
      </c>
      <c r="P743" s="369">
        <v>67.33</v>
      </c>
      <c r="Q743" s="369">
        <v>260.66000000000003</v>
      </c>
      <c r="R743" s="369">
        <v>131.16</v>
      </c>
      <c r="S743" s="369">
        <v>106.05</v>
      </c>
      <c r="T743" s="369">
        <v>32.138199999999998</v>
      </c>
      <c r="U743" s="369">
        <v>56.7</v>
      </c>
      <c r="V743" s="369">
        <v>22.46</v>
      </c>
      <c r="AF743" s="368">
        <v>44966</v>
      </c>
      <c r="AG743" s="370">
        <f t="shared" ref="AG743:AM743" si="1483">(P743-AG$1256)/AG$1256</f>
        <v>0.17895289791630187</v>
      </c>
      <c r="AH743" s="370">
        <f t="shared" si="1483"/>
        <v>0.25922705314009675</v>
      </c>
      <c r="AI743" s="370">
        <f t="shared" si="1483"/>
        <v>0.28563026857478929</v>
      </c>
      <c r="AJ743" s="370">
        <f t="shared" si="1483"/>
        <v>8.358025952794515E-2</v>
      </c>
      <c r="AK743" s="370">
        <f t="shared" si="1483"/>
        <v>9.5849586731771061E-2</v>
      </c>
      <c r="AL743" s="370">
        <f t="shared" si="1483"/>
        <v>-0.5464</v>
      </c>
      <c r="AM743" s="370">
        <f t="shared" si="1483"/>
        <v>8.7124878993223659E-2</v>
      </c>
      <c r="BA743" s="368">
        <v>44966</v>
      </c>
      <c r="BB743" s="369">
        <v>67.33</v>
      </c>
      <c r="BC743" s="369">
        <v>4081.5</v>
      </c>
      <c r="BD743" s="86"/>
      <c r="BE743" s="368">
        <v>44966</v>
      </c>
      <c r="BF743" s="370">
        <f t="shared" ref="BF743:BG743" si="1484">(BB743-BF$1256)/BF$1256</f>
        <v>0.17895289791630187</v>
      </c>
      <c r="BG743" s="370">
        <f t="shared" si="1484"/>
        <v>8.8176561079458357E-2</v>
      </c>
      <c r="BT743" s="367">
        <v>44967</v>
      </c>
      <c r="BU743" s="365">
        <f t="shared" si="1026"/>
        <v>3.1942999999999999E-2</v>
      </c>
      <c r="BV743" s="365">
        <v>3.1943000000000001</v>
      </c>
    </row>
    <row r="744" spans="2:74" ht="12" customHeight="1">
      <c r="B744" s="367">
        <v>44965</v>
      </c>
      <c r="C744" s="365">
        <v>67.38</v>
      </c>
      <c r="O744" s="368">
        <v>44965</v>
      </c>
      <c r="P744" s="369">
        <v>67.38</v>
      </c>
      <c r="Q744" s="369">
        <v>262.82</v>
      </c>
      <c r="R744" s="369">
        <v>131.41999999999999</v>
      </c>
      <c r="S744" s="369">
        <v>106.3</v>
      </c>
      <c r="T744" s="369">
        <v>32.748199999999997</v>
      </c>
      <c r="U744" s="369">
        <v>57.89</v>
      </c>
      <c r="V744" s="369">
        <v>22.52</v>
      </c>
      <c r="AF744" s="368">
        <v>44965</v>
      </c>
      <c r="AG744" s="370">
        <f t="shared" ref="AG744:AM744" si="1485">(P744-AG$1256)/AG$1256</f>
        <v>0.17982840133076511</v>
      </c>
      <c r="AH744" s="370">
        <f t="shared" si="1485"/>
        <v>0.26966183574879221</v>
      </c>
      <c r="AI744" s="370">
        <f t="shared" si="1485"/>
        <v>0.28817878847284839</v>
      </c>
      <c r="AJ744" s="370">
        <f t="shared" si="1485"/>
        <v>8.6134668437723425E-2</v>
      </c>
      <c r="AK744" s="370">
        <f t="shared" si="1485"/>
        <v>0.11664939032706824</v>
      </c>
      <c r="AL744" s="370">
        <f t="shared" si="1485"/>
        <v>-0.53688000000000002</v>
      </c>
      <c r="AM744" s="370">
        <f t="shared" si="1485"/>
        <v>9.0029041626331047E-2</v>
      </c>
      <c r="BA744" s="368">
        <v>44965</v>
      </c>
      <c r="BB744" s="369">
        <v>67.38</v>
      </c>
      <c r="BC744" s="369">
        <v>4117.8599999999997</v>
      </c>
      <c r="BD744" s="86"/>
      <c r="BE744" s="368">
        <v>44965</v>
      </c>
      <c r="BF744" s="370">
        <f t="shared" ref="BF744:BG744" si="1486">(BB744-BF$1256)/BF$1256</f>
        <v>0.17982840133076511</v>
      </c>
      <c r="BG744" s="370">
        <f t="shared" si="1486"/>
        <v>9.7870570576174945E-2</v>
      </c>
      <c r="BT744" s="367">
        <v>44966</v>
      </c>
      <c r="BU744" s="365">
        <f t="shared" si="1026"/>
        <v>3.2080999999999998E-2</v>
      </c>
      <c r="BV744" s="365">
        <v>3.2081</v>
      </c>
    </row>
    <row r="745" spans="2:74" ht="12" customHeight="1">
      <c r="B745" s="367">
        <v>44964</v>
      </c>
      <c r="C745" s="365">
        <v>68.13</v>
      </c>
      <c r="O745" s="368">
        <v>44964</v>
      </c>
      <c r="P745" s="369">
        <v>68.13</v>
      </c>
      <c r="Q745" s="369">
        <v>267.33999999999997</v>
      </c>
      <c r="R745" s="369">
        <v>129.34</v>
      </c>
      <c r="S745" s="369">
        <v>106.825</v>
      </c>
      <c r="T745" s="369">
        <v>34.4572</v>
      </c>
      <c r="U745" s="369">
        <v>59.07</v>
      </c>
      <c r="V745" s="369">
        <v>22.73</v>
      </c>
      <c r="AF745" s="368">
        <v>44964</v>
      </c>
      <c r="AG745" s="370">
        <f t="shared" ref="AG745:AM745" si="1487">(P745-AG$1256)/AG$1256</f>
        <v>0.19296095254771486</v>
      </c>
      <c r="AH745" s="370">
        <f t="shared" si="1487"/>
        <v>0.29149758454106267</v>
      </c>
      <c r="AI745" s="370">
        <f t="shared" si="1487"/>
        <v>0.26779062928837494</v>
      </c>
      <c r="AJ745" s="370">
        <f t="shared" si="1487"/>
        <v>9.1498927148257872E-2</v>
      </c>
      <c r="AK745" s="370">
        <f t="shared" si="1487"/>
        <v>0.1749229384325813</v>
      </c>
      <c r="AL745" s="370">
        <f t="shared" si="1487"/>
        <v>-0.52744000000000002</v>
      </c>
      <c r="AM745" s="370">
        <f t="shared" si="1487"/>
        <v>0.10019361084220718</v>
      </c>
      <c r="BA745" s="368">
        <v>44964</v>
      </c>
      <c r="BB745" s="369">
        <v>68.13</v>
      </c>
      <c r="BC745" s="369">
        <v>4164</v>
      </c>
      <c r="BD745" s="86"/>
      <c r="BE745" s="368">
        <v>44964</v>
      </c>
      <c r="BF745" s="370">
        <f t="shared" ref="BF745:BG745" si="1488">(BB745-BF$1256)/BF$1256</f>
        <v>0.19296095254771486</v>
      </c>
      <c r="BG745" s="370">
        <f t="shared" si="1488"/>
        <v>0.11017204467349372</v>
      </c>
      <c r="BT745" s="367">
        <v>44965</v>
      </c>
      <c r="BU745" s="365">
        <f t="shared" si="1026"/>
        <v>3.2057000000000002E-2</v>
      </c>
      <c r="BV745" s="365">
        <v>3.2057000000000002</v>
      </c>
    </row>
    <row r="746" spans="2:74" ht="12" customHeight="1">
      <c r="B746" s="367">
        <v>44963</v>
      </c>
      <c r="C746" s="365">
        <v>68.040000000000006</v>
      </c>
      <c r="O746" s="368">
        <v>44963</v>
      </c>
      <c r="P746" s="369">
        <v>68.040000000000006</v>
      </c>
      <c r="Q746" s="369">
        <v>267.92</v>
      </c>
      <c r="R746" s="369">
        <v>129.06</v>
      </c>
      <c r="S746" s="369">
        <v>105.02</v>
      </c>
      <c r="T746" s="369">
        <v>34.005600000000001</v>
      </c>
      <c r="U746" s="369">
        <v>57.84</v>
      </c>
      <c r="V746" s="369">
        <v>22.49</v>
      </c>
      <c r="AF746" s="368">
        <v>44963</v>
      </c>
      <c r="AG746" s="370">
        <f t="shared" ref="AG746:AM746" si="1489">(P746-AG$1256)/AG$1256</f>
        <v>0.19138504640168108</v>
      </c>
      <c r="AH746" s="370">
        <f t="shared" si="1489"/>
        <v>0.29429951690821265</v>
      </c>
      <c r="AI746" s="370">
        <f t="shared" si="1489"/>
        <v>0.26504606939815728</v>
      </c>
      <c r="AJ746" s="370">
        <f t="shared" si="1489"/>
        <v>7.3056094819658635E-2</v>
      </c>
      <c r="AK746" s="370">
        <f t="shared" si="1489"/>
        <v>0.15952426416432525</v>
      </c>
      <c r="AL746" s="370">
        <f t="shared" si="1489"/>
        <v>-0.53727999999999998</v>
      </c>
      <c r="AM746" s="370">
        <f t="shared" si="1489"/>
        <v>8.857696030977727E-2</v>
      </c>
      <c r="BA746" s="368">
        <v>44963</v>
      </c>
      <c r="BB746" s="369">
        <v>68.040000000000006</v>
      </c>
      <c r="BC746" s="369">
        <v>4111.08</v>
      </c>
      <c r="BD746" s="86"/>
      <c r="BE746" s="368">
        <v>44963</v>
      </c>
      <c r="BF746" s="370">
        <f t="shared" ref="BF746:BG746" si="1490">(BB746-BF$1256)/BF$1256</f>
        <v>0.19138504640168108</v>
      </c>
      <c r="BG746" s="370">
        <f t="shared" si="1490"/>
        <v>9.6062941742628832E-2</v>
      </c>
      <c r="BT746" s="367">
        <v>44964</v>
      </c>
      <c r="BU746" s="365">
        <f t="shared" si="1026"/>
        <v>3.1703999999999996E-2</v>
      </c>
      <c r="BV746" s="365">
        <v>3.1703999999999999</v>
      </c>
    </row>
    <row r="747" spans="2:74" ht="12" customHeight="1">
      <c r="B747" s="367">
        <v>44960</v>
      </c>
      <c r="C747" s="365">
        <v>67.650000000000006</v>
      </c>
      <c r="O747" s="368">
        <v>44960</v>
      </c>
      <c r="P747" s="369">
        <v>67.650000000000006</v>
      </c>
      <c r="Q747" s="369">
        <v>264.23</v>
      </c>
      <c r="R747" s="369">
        <v>127.01</v>
      </c>
      <c r="S747" s="369">
        <v>104.3</v>
      </c>
      <c r="T747" s="369">
        <v>33.859400000000001</v>
      </c>
      <c r="U747" s="369">
        <v>58.29</v>
      </c>
      <c r="V747" s="369">
        <v>22.28</v>
      </c>
      <c r="AF747" s="368">
        <v>44960</v>
      </c>
      <c r="AG747" s="370">
        <f t="shared" ref="AG747:AM747" si="1491">(P747-AG$1256)/AG$1256</f>
        <v>0.18455611976886721</v>
      </c>
      <c r="AH747" s="370">
        <f t="shared" si="1491"/>
        <v>0.27647342995169089</v>
      </c>
      <c r="AI747" s="370">
        <f t="shared" si="1491"/>
        <v>0.2449519702019213</v>
      </c>
      <c r="AJ747" s="370">
        <f t="shared" si="1491"/>
        <v>6.5699397159497214E-2</v>
      </c>
      <c r="AK747" s="370">
        <f t="shared" si="1491"/>
        <v>0.15453913090919008</v>
      </c>
      <c r="AL747" s="370">
        <f t="shared" si="1491"/>
        <v>-0.53368000000000004</v>
      </c>
      <c r="AM747" s="370">
        <f t="shared" si="1491"/>
        <v>7.8412391093901301E-2</v>
      </c>
      <c r="BA747" s="368">
        <v>44960</v>
      </c>
      <c r="BB747" s="369">
        <v>67.650000000000006</v>
      </c>
      <c r="BC747" s="369">
        <v>4136.4799999999996</v>
      </c>
      <c r="BD747" s="86"/>
      <c r="BE747" s="368">
        <v>44960</v>
      </c>
      <c r="BF747" s="370">
        <f t="shared" ref="BF747:BG747" si="1492">(BB747-BF$1256)/BF$1256</f>
        <v>0.18455611976886721</v>
      </c>
      <c r="BG747" s="370">
        <f t="shared" si="1492"/>
        <v>0.1028348845703681</v>
      </c>
      <c r="BT747" s="367">
        <v>44963</v>
      </c>
      <c r="BU747" s="365">
        <f t="shared" si="1026"/>
        <v>3.1745999999999996E-2</v>
      </c>
      <c r="BV747" s="365">
        <v>3.1745999999999999</v>
      </c>
    </row>
    <row r="748" spans="2:74" ht="12" customHeight="1">
      <c r="B748" s="367">
        <v>44959</v>
      </c>
      <c r="C748" s="365">
        <v>67.55</v>
      </c>
      <c r="O748" s="368">
        <v>44959</v>
      </c>
      <c r="P748" s="369">
        <v>67.55</v>
      </c>
      <c r="Q748" s="369">
        <v>263.20999999999998</v>
      </c>
      <c r="R748" s="369">
        <v>128.21</v>
      </c>
      <c r="S748" s="369">
        <v>109.15</v>
      </c>
      <c r="T748" s="369">
        <v>33.793399999999998</v>
      </c>
      <c r="U748" s="369">
        <v>61</v>
      </c>
      <c r="V748" s="369">
        <v>22.37</v>
      </c>
      <c r="AF748" s="368">
        <v>44959</v>
      </c>
      <c r="AG748" s="370">
        <f t="shared" ref="AG748:AM748" si="1493">(P748-AG$1256)/AG$1256</f>
        <v>0.18280511293994042</v>
      </c>
      <c r="AH748" s="370">
        <f t="shared" si="1493"/>
        <v>0.27154589371980664</v>
      </c>
      <c r="AI748" s="370">
        <f t="shared" si="1493"/>
        <v>0.25671436973142536</v>
      </c>
      <c r="AJ748" s="370">
        <f t="shared" si="1493"/>
        <v>0.11525493000919587</v>
      </c>
      <c r="AK748" s="370">
        <f t="shared" si="1493"/>
        <v>0.15228866035625621</v>
      </c>
      <c r="AL748" s="370">
        <f t="shared" si="1493"/>
        <v>-0.51200000000000001</v>
      </c>
      <c r="AM748" s="370">
        <f t="shared" si="1493"/>
        <v>8.276863504356248E-2</v>
      </c>
      <c r="BA748" s="368">
        <v>44959</v>
      </c>
      <c r="BB748" s="369">
        <v>67.55</v>
      </c>
      <c r="BC748" s="369">
        <v>4179.76</v>
      </c>
      <c r="BD748" s="86"/>
      <c r="BE748" s="368">
        <v>44959</v>
      </c>
      <c r="BF748" s="370">
        <f t="shared" ref="BF748:BG748" si="1494">(BB748-BF$1256)/BF$1256</f>
        <v>0.18280511293994042</v>
      </c>
      <c r="BG748" s="370">
        <f t="shared" si="1494"/>
        <v>0.11437384856976041</v>
      </c>
      <c r="BT748" s="367">
        <v>44960</v>
      </c>
      <c r="BU748" s="365">
        <f t="shared" si="1026"/>
        <v>3.1928999999999999E-2</v>
      </c>
      <c r="BV748" s="365">
        <v>3.1928999999999998</v>
      </c>
    </row>
    <row r="749" spans="2:74" ht="12" customHeight="1">
      <c r="B749" s="367">
        <v>44958</v>
      </c>
      <c r="C749" s="365">
        <v>67.05</v>
      </c>
      <c r="O749" s="368">
        <v>44958</v>
      </c>
      <c r="P749" s="369">
        <v>67.05</v>
      </c>
      <c r="Q749" s="369">
        <v>266.27</v>
      </c>
      <c r="R749" s="369">
        <v>129.01</v>
      </c>
      <c r="S749" s="369">
        <v>109.99</v>
      </c>
      <c r="T749" s="369">
        <v>33.051200000000001</v>
      </c>
      <c r="U749" s="369">
        <v>57.87</v>
      </c>
      <c r="V749" s="369">
        <v>22.31</v>
      </c>
      <c r="AF749" s="368">
        <v>44958</v>
      </c>
      <c r="AG749" s="370">
        <f t="shared" ref="AG749:AM749" si="1495">(P749-AG$1256)/AG$1256</f>
        <v>0.17405007879530726</v>
      </c>
      <c r="AH749" s="370">
        <f t="shared" si="1495"/>
        <v>0.28632850241545887</v>
      </c>
      <c r="AI749" s="370">
        <f t="shared" si="1495"/>
        <v>0.26455596941776116</v>
      </c>
      <c r="AJ749" s="370">
        <f t="shared" si="1495"/>
        <v>0.12383774394605078</v>
      </c>
      <c r="AK749" s="370">
        <f t="shared" si="1495"/>
        <v>0.12698109604735536</v>
      </c>
      <c r="AL749" s="370">
        <f t="shared" si="1495"/>
        <v>-0.53703999999999996</v>
      </c>
      <c r="AM749" s="370">
        <f t="shared" si="1495"/>
        <v>7.9864472410454912E-2</v>
      </c>
      <c r="BA749" s="368">
        <v>44958</v>
      </c>
      <c r="BB749" s="369">
        <v>67.05</v>
      </c>
      <c r="BC749" s="369">
        <v>4119.21</v>
      </c>
      <c r="BD749" s="86"/>
      <c r="BE749" s="368">
        <v>44958</v>
      </c>
      <c r="BF749" s="370">
        <f t="shared" ref="BF749:BG749" si="1496">(BB749-BF$1256)/BF$1256</f>
        <v>0.17405007879530726</v>
      </c>
      <c r="BG749" s="370">
        <f t="shared" si="1496"/>
        <v>9.823049667135017E-2</v>
      </c>
      <c r="BT749" s="367">
        <v>44959</v>
      </c>
      <c r="BU749" s="365">
        <f t="shared" si="1026"/>
        <v>3.1975999999999997E-2</v>
      </c>
      <c r="BV749" s="365">
        <v>3.1976</v>
      </c>
    </row>
    <row r="750" spans="2:74" ht="12" customHeight="1">
      <c r="B750" s="367">
        <v>44957</v>
      </c>
      <c r="C750" s="365">
        <v>66.930000000000007</v>
      </c>
      <c r="O750" s="368">
        <v>44957</v>
      </c>
      <c r="P750" s="369">
        <v>66.930000000000007</v>
      </c>
      <c r="Q750" s="369">
        <v>267.39999999999998</v>
      </c>
      <c r="R750" s="369">
        <v>130.51</v>
      </c>
      <c r="S750" s="369">
        <v>109.14</v>
      </c>
      <c r="T750" s="369">
        <v>32.927599999999998</v>
      </c>
      <c r="U750" s="369">
        <v>56.88</v>
      </c>
      <c r="V750" s="369">
        <v>22.3</v>
      </c>
      <c r="AF750" s="368">
        <v>44957</v>
      </c>
      <c r="AG750" s="370">
        <f t="shared" ref="AG750:AM750" si="1497">(P750-AG$1256)/AG$1256</f>
        <v>0.17194887060059547</v>
      </c>
      <c r="AH750" s="370">
        <f t="shared" si="1497"/>
        <v>0.29178743961352643</v>
      </c>
      <c r="AI750" s="370">
        <f t="shared" si="1497"/>
        <v>0.27925896882964119</v>
      </c>
      <c r="AJ750" s="370">
        <f t="shared" si="1497"/>
        <v>0.1151527536528047</v>
      </c>
      <c r="AK750" s="370">
        <f t="shared" si="1497"/>
        <v>0.1227665784664065</v>
      </c>
      <c r="AL750" s="370">
        <f t="shared" si="1497"/>
        <v>-0.54496</v>
      </c>
      <c r="AM750" s="370">
        <f t="shared" si="1497"/>
        <v>7.9380445304937097E-2</v>
      </c>
      <c r="BA750" s="368">
        <v>44957</v>
      </c>
      <c r="BB750" s="369">
        <v>66.930000000000007</v>
      </c>
      <c r="BC750" s="369">
        <v>4076.6</v>
      </c>
      <c r="BD750" s="86"/>
      <c r="BE750" s="368">
        <v>44957</v>
      </c>
      <c r="BF750" s="370">
        <f t="shared" ref="BF750:BG750" si="1498">(BB750-BF$1256)/BF$1256</f>
        <v>0.17194887060059547</v>
      </c>
      <c r="BG750" s="370">
        <f t="shared" si="1498"/>
        <v>8.6870162659933803E-2</v>
      </c>
      <c r="BT750" s="367">
        <v>44958</v>
      </c>
      <c r="BU750" s="365">
        <f t="shared" si="1026"/>
        <v>3.2215000000000001E-2</v>
      </c>
      <c r="BV750" s="365">
        <v>3.2214999999999998</v>
      </c>
    </row>
    <row r="751" spans="2:74" ht="12" customHeight="1">
      <c r="B751" s="367">
        <v>44956</v>
      </c>
      <c r="C751" s="365">
        <v>66.59</v>
      </c>
      <c r="O751" s="368">
        <v>44956</v>
      </c>
      <c r="P751" s="369">
        <v>66.59</v>
      </c>
      <c r="Q751" s="369">
        <v>270.89</v>
      </c>
      <c r="R751" s="369">
        <v>129.04</v>
      </c>
      <c r="S751" s="369">
        <v>108.4</v>
      </c>
      <c r="T751" s="369">
        <v>32.197200000000002</v>
      </c>
      <c r="U751" s="369">
        <v>55.49</v>
      </c>
      <c r="V751" s="369">
        <v>21.82</v>
      </c>
      <c r="AF751" s="368">
        <v>44956</v>
      </c>
      <c r="AG751" s="370">
        <f t="shared" ref="AG751:AM751" si="1499">(P751-AG$1256)/AG$1256</f>
        <v>0.16599544738224487</v>
      </c>
      <c r="AH751" s="370">
        <f t="shared" si="1499"/>
        <v>0.30864734299516899</v>
      </c>
      <c r="AI751" s="370">
        <f t="shared" si="1499"/>
        <v>0.26485002940599878</v>
      </c>
      <c r="AJ751" s="370">
        <f t="shared" si="1499"/>
        <v>0.10759170327986105</v>
      </c>
      <c r="AK751" s="370">
        <f t="shared" si="1499"/>
        <v>9.7861371013939311E-2</v>
      </c>
      <c r="AL751" s="370">
        <f t="shared" si="1499"/>
        <v>-0.55607999999999991</v>
      </c>
      <c r="AM751" s="370">
        <f t="shared" si="1499"/>
        <v>5.6147144240077454E-2</v>
      </c>
      <c r="BA751" s="368">
        <v>44956</v>
      </c>
      <c r="BB751" s="369">
        <v>66.59</v>
      </c>
      <c r="BC751" s="369">
        <v>4017.77</v>
      </c>
      <c r="BD751" s="86"/>
      <c r="BE751" s="368">
        <v>44956</v>
      </c>
      <c r="BF751" s="370">
        <f t="shared" ref="BF751:BG751" si="1500">(BB751-BF$1256)/BF$1256</f>
        <v>0.16599544738224487</v>
      </c>
      <c r="BG751" s="370">
        <f t="shared" si="1500"/>
        <v>7.1185383267968971E-2</v>
      </c>
      <c r="BT751" s="367">
        <v>44957</v>
      </c>
      <c r="BU751" s="365">
        <f t="shared" si="1026"/>
        <v>3.2273000000000003E-2</v>
      </c>
      <c r="BV751" s="365">
        <v>3.2273000000000001</v>
      </c>
    </row>
    <row r="752" spans="2:74" ht="12" customHeight="1">
      <c r="B752" s="367">
        <v>44953</v>
      </c>
      <c r="C752" s="365">
        <v>66.989999999999995</v>
      </c>
      <c r="O752" s="368">
        <v>44953</v>
      </c>
      <c r="P752" s="369">
        <v>66.989999999999995</v>
      </c>
      <c r="Q752" s="369">
        <v>272.45999999999998</v>
      </c>
      <c r="R752" s="369">
        <v>128.13</v>
      </c>
      <c r="S752" s="369">
        <v>109.02</v>
      </c>
      <c r="T752" s="369">
        <v>32.275599999999997</v>
      </c>
      <c r="U752" s="369">
        <v>56.52</v>
      </c>
      <c r="V752" s="369">
        <v>21.49</v>
      </c>
      <c r="AF752" s="368">
        <v>44953</v>
      </c>
      <c r="AG752" s="370">
        <f t="shared" ref="AG752:AM752" si="1501">(P752-AG$1256)/AG$1256</f>
        <v>0.17299947469795124</v>
      </c>
      <c r="AH752" s="370">
        <f t="shared" si="1501"/>
        <v>0.31623188405797092</v>
      </c>
      <c r="AI752" s="370">
        <f t="shared" si="1501"/>
        <v>0.25593020976279163</v>
      </c>
      <c r="AJ752" s="370">
        <f t="shared" si="1501"/>
        <v>0.11392663737611107</v>
      </c>
      <c r="AK752" s="370">
        <f t="shared" si="1501"/>
        <v>0.10053465724651503</v>
      </c>
      <c r="AL752" s="370">
        <f t="shared" si="1501"/>
        <v>-0.54783999999999988</v>
      </c>
      <c r="AM752" s="370">
        <f t="shared" si="1501"/>
        <v>4.0174249757986363E-2</v>
      </c>
      <c r="BA752" s="368">
        <v>44953</v>
      </c>
      <c r="BB752" s="369">
        <v>66.989999999999995</v>
      </c>
      <c r="BC752" s="369">
        <v>4070.56</v>
      </c>
      <c r="BD752" s="86"/>
      <c r="BE752" s="368">
        <v>44953</v>
      </c>
      <c r="BF752" s="370">
        <f t="shared" ref="BF752:BG752" si="1502">(BB752-BF$1256)/BF$1256</f>
        <v>0.17299947469795124</v>
      </c>
      <c r="BG752" s="370">
        <f t="shared" si="1502"/>
        <v>8.5259826648928075E-2</v>
      </c>
      <c r="BT752" s="367">
        <v>44956</v>
      </c>
      <c r="BU752" s="365">
        <f t="shared" si="1026"/>
        <v>3.2437000000000001E-2</v>
      </c>
      <c r="BV752" s="365">
        <v>3.2437</v>
      </c>
    </row>
    <row r="753" spans="2:74" ht="12" customHeight="1">
      <c r="B753" s="367">
        <v>44952</v>
      </c>
      <c r="C753" s="365">
        <v>67.400000000000006</v>
      </c>
      <c r="O753" s="368">
        <v>44952</v>
      </c>
      <c r="P753" s="369">
        <v>67.400000000000006</v>
      </c>
      <c r="Q753" s="369">
        <v>274.72000000000003</v>
      </c>
      <c r="R753" s="369">
        <v>129.04</v>
      </c>
      <c r="S753" s="369">
        <v>108.76</v>
      </c>
      <c r="T753" s="369">
        <v>32.125799999999998</v>
      </c>
      <c r="U753" s="369">
        <v>56.45</v>
      </c>
      <c r="V753" s="369">
        <v>21.83</v>
      </c>
      <c r="AF753" s="368">
        <v>44952</v>
      </c>
      <c r="AG753" s="370">
        <f t="shared" ref="AG753:AM753" si="1503">(P753-AG$1256)/AG$1256</f>
        <v>0.18017860269655062</v>
      </c>
      <c r="AH753" s="370">
        <f t="shared" si="1503"/>
        <v>0.32714975845410643</v>
      </c>
      <c r="AI753" s="370">
        <f t="shared" si="1503"/>
        <v>0.26485002940599878</v>
      </c>
      <c r="AJ753" s="370">
        <f t="shared" si="1503"/>
        <v>0.11127005210994176</v>
      </c>
      <c r="AK753" s="370">
        <f t="shared" si="1503"/>
        <v>9.5426771052128975E-2</v>
      </c>
      <c r="AL753" s="370">
        <f t="shared" si="1503"/>
        <v>-0.5484</v>
      </c>
      <c r="AM753" s="370">
        <f t="shared" si="1503"/>
        <v>5.6631171345595262E-2</v>
      </c>
      <c r="BA753" s="368">
        <v>44952</v>
      </c>
      <c r="BB753" s="369">
        <v>67.400000000000006</v>
      </c>
      <c r="BC753" s="369">
        <v>4060.43</v>
      </c>
      <c r="BD753" s="86"/>
      <c r="BE753" s="368">
        <v>44952</v>
      </c>
      <c r="BF753" s="370">
        <f t="shared" ref="BF753:BG753" si="1504">(BB753-BF$1256)/BF$1256</f>
        <v>0.18017860269655062</v>
      </c>
      <c r="BG753" s="370">
        <f t="shared" si="1504"/>
        <v>8.2559047875502861E-2</v>
      </c>
      <c r="BT753" s="367">
        <v>44953</v>
      </c>
      <c r="BU753" s="365">
        <f t="shared" si="1026"/>
        <v>3.2244000000000002E-2</v>
      </c>
      <c r="BV753" s="365">
        <v>3.2244000000000002</v>
      </c>
    </row>
    <row r="754" spans="2:74" ht="12" customHeight="1">
      <c r="B754" s="367">
        <v>44951</v>
      </c>
      <c r="C754" s="365">
        <v>67.86</v>
      </c>
      <c r="O754" s="368">
        <v>44951</v>
      </c>
      <c r="P754" s="369">
        <v>67.86</v>
      </c>
      <c r="Q754" s="369">
        <v>273</v>
      </c>
      <c r="R754" s="369">
        <v>129.19999999999999</v>
      </c>
      <c r="S754" s="369">
        <v>106.98</v>
      </c>
      <c r="T754" s="369">
        <v>31.279599999999999</v>
      </c>
      <c r="U754" s="369">
        <v>56.51</v>
      </c>
      <c r="V754" s="369">
        <v>22.06</v>
      </c>
      <c r="AF754" s="368">
        <v>44951</v>
      </c>
      <c r="AG754" s="370">
        <f t="shared" ref="AG754:AM754" si="1505">(P754-AG$1256)/AG$1256</f>
        <v>0.18823323410961304</v>
      </c>
      <c r="AH754" s="370">
        <f t="shared" si="1505"/>
        <v>0.3188405797101449</v>
      </c>
      <c r="AI754" s="370">
        <f t="shared" si="1505"/>
        <v>0.26641834934326597</v>
      </c>
      <c r="AJ754" s="370">
        <f t="shared" si="1505"/>
        <v>9.3082660672320419E-2</v>
      </c>
      <c r="AK754" s="370">
        <f t="shared" si="1505"/>
        <v>6.6573010720423265E-2</v>
      </c>
      <c r="AL754" s="370">
        <f t="shared" si="1505"/>
        <v>-0.54792000000000007</v>
      </c>
      <c r="AM754" s="370">
        <f t="shared" si="1505"/>
        <v>6.7763794772507185E-2</v>
      </c>
      <c r="BA754" s="368">
        <v>44951</v>
      </c>
      <c r="BB754" s="369">
        <v>67.86</v>
      </c>
      <c r="BC754" s="369">
        <v>4016.22</v>
      </c>
      <c r="BD754" s="86"/>
      <c r="BE754" s="368">
        <v>44951</v>
      </c>
      <c r="BF754" s="370">
        <f t="shared" ref="BF754:BG754" si="1506">(BB754-BF$1256)/BF$1256</f>
        <v>0.18823323410961304</v>
      </c>
      <c r="BG754" s="370">
        <f t="shared" si="1506"/>
        <v>7.0772134788323421E-2</v>
      </c>
      <c r="BT754" s="367">
        <v>44952</v>
      </c>
      <c r="BU754" s="365">
        <f t="shared" si="1026"/>
        <v>3.2046999999999999E-2</v>
      </c>
      <c r="BV754" s="365">
        <v>3.2046999999999999</v>
      </c>
    </row>
    <row r="755" spans="2:74" ht="12" customHeight="1">
      <c r="B755" s="367">
        <v>44950</v>
      </c>
      <c r="C755" s="365">
        <v>67.75</v>
      </c>
      <c r="O755" s="368">
        <v>44950</v>
      </c>
      <c r="P755" s="369">
        <v>67.75</v>
      </c>
      <c r="Q755" s="369">
        <v>269.56</v>
      </c>
      <c r="R755" s="369">
        <v>128.51</v>
      </c>
      <c r="S755" s="369">
        <v>106.64</v>
      </c>
      <c r="T755" s="369">
        <v>31.901800000000001</v>
      </c>
      <c r="U755" s="369">
        <v>55.23</v>
      </c>
      <c r="V755" s="369">
        <v>22.09</v>
      </c>
      <c r="AF755" s="368">
        <v>44950</v>
      </c>
      <c r="AG755" s="370">
        <f t="shared" ref="AG755:AM755" si="1507">(P755-AG$1256)/AG$1256</f>
        <v>0.18630712659779375</v>
      </c>
      <c r="AH755" s="370">
        <f t="shared" si="1507"/>
        <v>0.30222222222222223</v>
      </c>
      <c r="AI755" s="370">
        <f t="shared" si="1507"/>
        <v>0.25965496961380119</v>
      </c>
      <c r="AJ755" s="370">
        <f t="shared" si="1507"/>
        <v>8.9608664555021922E-2</v>
      </c>
      <c r="AK755" s="370">
        <f t="shared" si="1507"/>
        <v>8.7788810387626509E-2</v>
      </c>
      <c r="AL755" s="370">
        <f t="shared" si="1507"/>
        <v>-0.5581600000000001</v>
      </c>
      <c r="AM755" s="370">
        <f t="shared" si="1507"/>
        <v>6.9215876089060976E-2</v>
      </c>
      <c r="BA755" s="368">
        <v>44950</v>
      </c>
      <c r="BB755" s="369">
        <v>67.75</v>
      </c>
      <c r="BC755" s="369">
        <v>4016.95</v>
      </c>
      <c r="BD755" s="86"/>
      <c r="BE755" s="368">
        <v>44950</v>
      </c>
      <c r="BF755" s="370">
        <f t="shared" ref="BF755:BG755" si="1508">(BB755-BF$1256)/BF$1256</f>
        <v>0.18630712659779375</v>
      </c>
      <c r="BG755" s="370">
        <f t="shared" si="1508"/>
        <v>7.0966761491640343E-2</v>
      </c>
      <c r="BT755" s="367">
        <v>44951</v>
      </c>
      <c r="BU755" s="365">
        <f t="shared" si="1026"/>
        <v>3.1829999999999997E-2</v>
      </c>
      <c r="BV755" s="365">
        <v>3.1829999999999998</v>
      </c>
    </row>
    <row r="756" spans="2:74" ht="12" customHeight="1">
      <c r="B756" s="367">
        <v>44949</v>
      </c>
      <c r="C756" s="365">
        <v>66.89</v>
      </c>
      <c r="O756" s="368">
        <v>44949</v>
      </c>
      <c r="P756" s="369">
        <v>66.89</v>
      </c>
      <c r="Q756" s="369">
        <v>269.29000000000002</v>
      </c>
      <c r="R756" s="369">
        <v>126.67</v>
      </c>
      <c r="S756" s="369">
        <v>106.21</v>
      </c>
      <c r="T756" s="369">
        <v>31.946999999999999</v>
      </c>
      <c r="U756" s="369">
        <v>56.09</v>
      </c>
      <c r="V756" s="369">
        <v>22.35</v>
      </c>
      <c r="AF756" s="368">
        <v>44949</v>
      </c>
      <c r="AG756" s="370">
        <f t="shared" ref="AG756:AM756" si="1509">(P756-AG$1256)/AG$1256</f>
        <v>0.1712484678690247</v>
      </c>
      <c r="AH756" s="370">
        <f t="shared" si="1509"/>
        <v>0.30091787439613538</v>
      </c>
      <c r="AI756" s="370">
        <f t="shared" si="1509"/>
        <v>0.24161929033522844</v>
      </c>
      <c r="AJ756" s="370">
        <f t="shared" si="1509"/>
        <v>8.5215081230203216E-2</v>
      </c>
      <c r="AK756" s="370">
        <f t="shared" si="1509"/>
        <v>8.9330041735999274E-2</v>
      </c>
      <c r="AL756" s="370">
        <f t="shared" si="1509"/>
        <v>-0.55127999999999999</v>
      </c>
      <c r="AM756" s="370">
        <f t="shared" si="1509"/>
        <v>8.1800580832526684E-2</v>
      </c>
      <c r="BA756" s="368">
        <v>44949</v>
      </c>
      <c r="BB756" s="369">
        <v>66.89</v>
      </c>
      <c r="BC756" s="369">
        <v>4019.81</v>
      </c>
      <c r="BD756" s="86"/>
      <c r="BE756" s="368">
        <v>44949</v>
      </c>
      <c r="BF756" s="370">
        <f t="shared" ref="BF756:BG756" si="1510">(BB756-BF$1256)/BF$1256</f>
        <v>0.1712484678690247</v>
      </c>
      <c r="BG756" s="370">
        <f t="shared" si="1510"/>
        <v>7.1729271589566934E-2</v>
      </c>
      <c r="BT756" s="367">
        <v>44950</v>
      </c>
      <c r="BU756" s="365">
        <f t="shared" si="1026"/>
        <v>3.1882000000000001E-2</v>
      </c>
      <c r="BV756" s="365">
        <v>3.1882000000000001</v>
      </c>
    </row>
    <row r="757" spans="2:74" ht="12" customHeight="1">
      <c r="B757" s="367">
        <v>44946</v>
      </c>
      <c r="C757" s="365">
        <v>66.87</v>
      </c>
      <c r="O757" s="368">
        <v>44946</v>
      </c>
      <c r="P757" s="369">
        <v>66.87</v>
      </c>
      <c r="Q757" s="369">
        <v>268.58</v>
      </c>
      <c r="R757" s="369">
        <v>126.63</v>
      </c>
      <c r="S757" s="369">
        <v>105.04</v>
      </c>
      <c r="T757" s="369">
        <v>31.1038</v>
      </c>
      <c r="U757" s="369">
        <v>54.75</v>
      </c>
      <c r="V757" s="369">
        <v>22.48</v>
      </c>
      <c r="AF757" s="368">
        <v>44946</v>
      </c>
      <c r="AG757" s="370">
        <f t="shared" ref="AG757:AM757" si="1511">(P757-AG$1256)/AG$1256</f>
        <v>0.17089826650323944</v>
      </c>
      <c r="AH757" s="370">
        <f t="shared" si="1511"/>
        <v>0.29748792270531393</v>
      </c>
      <c r="AI757" s="370">
        <f t="shared" si="1511"/>
        <v>0.2412272103509116</v>
      </c>
      <c r="AJ757" s="370">
        <f t="shared" si="1511"/>
        <v>7.3260447532441E-2</v>
      </c>
      <c r="AK757" s="370">
        <f t="shared" si="1511"/>
        <v>6.0578575520336013E-2</v>
      </c>
      <c r="AL757" s="370">
        <f t="shared" si="1511"/>
        <v>-0.56200000000000006</v>
      </c>
      <c r="AM757" s="370">
        <f t="shared" si="1511"/>
        <v>8.8092933204259455E-2</v>
      </c>
      <c r="BA757" s="368">
        <v>44946</v>
      </c>
      <c r="BB757" s="369">
        <v>66.87</v>
      </c>
      <c r="BC757" s="369">
        <v>3972.61</v>
      </c>
      <c r="BD757" s="86"/>
      <c r="BE757" s="368">
        <v>44946</v>
      </c>
      <c r="BF757" s="370">
        <f t="shared" ref="BF757:BG757" si="1512">(BB757-BF$1256)/BF$1256</f>
        <v>0.17089826650323944</v>
      </c>
      <c r="BG757" s="370">
        <f t="shared" si="1512"/>
        <v>5.914518885455524E-2</v>
      </c>
      <c r="BT757" s="367">
        <v>44949</v>
      </c>
      <c r="BU757" s="365">
        <f t="shared" si="1026"/>
        <v>3.2292000000000001E-2</v>
      </c>
      <c r="BV757" s="365">
        <v>3.2292000000000001</v>
      </c>
    </row>
    <row r="758" spans="2:74" ht="12" customHeight="1">
      <c r="B758" s="367">
        <v>44945</v>
      </c>
      <c r="C758" s="365">
        <v>65.59</v>
      </c>
      <c r="O758" s="368">
        <v>44945</v>
      </c>
      <c r="P758" s="369">
        <v>65.59</v>
      </c>
      <c r="Q758" s="369">
        <v>263.58</v>
      </c>
      <c r="R758" s="369">
        <v>126.05</v>
      </c>
      <c r="S758" s="369">
        <v>104.26</v>
      </c>
      <c r="T758" s="369">
        <v>30.082799999999999</v>
      </c>
      <c r="U758" s="369">
        <v>54.9</v>
      </c>
      <c r="V758" s="369">
        <v>22.17</v>
      </c>
      <c r="AF758" s="368">
        <v>44945</v>
      </c>
      <c r="AG758" s="370">
        <f t="shared" ref="AG758:AM758" si="1513">(P758-AG$1256)/AG$1256</f>
        <v>0.14848537909297854</v>
      </c>
      <c r="AH758" s="370">
        <f t="shared" si="1513"/>
        <v>0.27333333333333326</v>
      </c>
      <c r="AI758" s="370">
        <f t="shared" si="1513"/>
        <v>0.23554205057831801</v>
      </c>
      <c r="AJ758" s="370">
        <f t="shared" si="1513"/>
        <v>6.5290691733932774E-2</v>
      </c>
      <c r="AK758" s="370">
        <f t="shared" si="1513"/>
        <v>2.5764478027223793E-2</v>
      </c>
      <c r="AL758" s="370">
        <f t="shared" si="1513"/>
        <v>-0.56079999999999997</v>
      </c>
      <c r="AM758" s="370">
        <f t="shared" si="1513"/>
        <v>7.3088092933204341E-2</v>
      </c>
      <c r="BA758" s="368">
        <v>44945</v>
      </c>
      <c r="BB758" s="369">
        <v>65.59</v>
      </c>
      <c r="BC758" s="369">
        <v>3898.85</v>
      </c>
      <c r="BD758" s="86"/>
      <c r="BE758" s="368">
        <v>44945</v>
      </c>
      <c r="BF758" s="370">
        <f t="shared" ref="BF758:BG758" si="1514">(BB758-BF$1256)/BF$1256</f>
        <v>0.14848537909297854</v>
      </c>
      <c r="BG758" s="370">
        <f t="shared" si="1514"/>
        <v>3.947989346187581E-2</v>
      </c>
      <c r="BT758" s="367">
        <v>44946</v>
      </c>
      <c r="BU758" s="365">
        <f t="shared" si="1026"/>
        <v>3.2301000000000003E-2</v>
      </c>
      <c r="BV758" s="365">
        <v>3.2301000000000002</v>
      </c>
    </row>
    <row r="759" spans="2:74" ht="12" customHeight="1">
      <c r="B759" s="367">
        <v>44944</v>
      </c>
      <c r="C759" s="365">
        <v>65</v>
      </c>
      <c r="O759" s="368">
        <v>44944</v>
      </c>
      <c r="P759" s="369">
        <v>65</v>
      </c>
      <c r="Q759" s="369">
        <v>266.04000000000002</v>
      </c>
      <c r="R759" s="369">
        <v>128.72</v>
      </c>
      <c r="S759" s="369">
        <v>105</v>
      </c>
      <c r="T759" s="369">
        <v>30.2408</v>
      </c>
      <c r="U759" s="369">
        <v>54.39</v>
      </c>
      <c r="V759" s="369">
        <v>22.46</v>
      </c>
      <c r="AF759" s="368">
        <v>44944</v>
      </c>
      <c r="AG759" s="370">
        <f t="shared" ref="AG759:AM759" si="1515">(P759-AG$1256)/AG$1256</f>
        <v>0.13815443880231135</v>
      </c>
      <c r="AH759" s="370">
        <f t="shared" si="1515"/>
        <v>0.28521739130434792</v>
      </c>
      <c r="AI759" s="370">
        <f t="shared" si="1515"/>
        <v>0.26171338953146445</v>
      </c>
      <c r="AJ759" s="370">
        <f t="shared" si="1515"/>
        <v>7.2851742106876421E-2</v>
      </c>
      <c r="AK759" s="370">
        <f t="shared" si="1515"/>
        <v>3.1151968138792615E-2</v>
      </c>
      <c r="AL759" s="370">
        <f t="shared" si="1515"/>
        <v>-0.56488000000000005</v>
      </c>
      <c r="AM759" s="370">
        <f t="shared" si="1515"/>
        <v>8.7124878993223659E-2</v>
      </c>
      <c r="BA759" s="368">
        <v>44944</v>
      </c>
      <c r="BB759" s="369">
        <v>65</v>
      </c>
      <c r="BC759" s="369">
        <v>3928.86</v>
      </c>
      <c r="BD759" s="86"/>
      <c r="BE759" s="368">
        <v>44944</v>
      </c>
      <c r="BF759" s="370">
        <f t="shared" ref="BF759:BG759" si="1516">(BB759-BF$1256)/BF$1256</f>
        <v>0.13815443880231135</v>
      </c>
      <c r="BG759" s="370">
        <f t="shared" si="1516"/>
        <v>4.7480917251657699E-2</v>
      </c>
      <c r="BT759" s="367">
        <v>44945</v>
      </c>
      <c r="BU759" s="365">
        <f t="shared" si="1026"/>
        <v>3.2932000000000003E-2</v>
      </c>
      <c r="BV759" s="365">
        <v>3.2932000000000001</v>
      </c>
    </row>
    <row r="760" spans="2:74" ht="12" customHeight="1">
      <c r="B760" s="367">
        <v>44943</v>
      </c>
      <c r="C760" s="365">
        <v>66.319999999999993</v>
      </c>
      <c r="O760" s="368">
        <v>44943</v>
      </c>
      <c r="P760" s="369">
        <v>66.319999999999993</v>
      </c>
      <c r="Q760" s="369">
        <v>274.11</v>
      </c>
      <c r="R760" s="369">
        <v>130.33000000000001</v>
      </c>
      <c r="S760" s="369">
        <v>106.75</v>
      </c>
      <c r="T760" s="369">
        <v>31.030799999999999</v>
      </c>
      <c r="U760" s="369">
        <v>57.79</v>
      </c>
      <c r="V760" s="369">
        <v>22.82</v>
      </c>
      <c r="AF760" s="368">
        <v>44943</v>
      </c>
      <c r="AG760" s="370">
        <f t="shared" ref="AG760:AM760" si="1517">(P760-AG$1256)/AG$1256</f>
        <v>0.16126772894414276</v>
      </c>
      <c r="AH760" s="370">
        <f t="shared" si="1517"/>
        <v>0.32420289855072471</v>
      </c>
      <c r="AI760" s="370">
        <f t="shared" si="1517"/>
        <v>0.27749460890021582</v>
      </c>
      <c r="AJ760" s="370">
        <f t="shared" si="1517"/>
        <v>9.0732604475324358E-2</v>
      </c>
      <c r="AK760" s="370">
        <f t="shared" si="1517"/>
        <v>5.8089418696636502E-2</v>
      </c>
      <c r="AL760" s="370">
        <f t="shared" si="1517"/>
        <v>-0.53768000000000005</v>
      </c>
      <c r="AM760" s="370">
        <f t="shared" si="1517"/>
        <v>0.10454985479186835</v>
      </c>
      <c r="BA760" s="368">
        <v>44943</v>
      </c>
      <c r="BB760" s="369">
        <v>66.319999999999993</v>
      </c>
      <c r="BC760" s="369">
        <v>3990.97</v>
      </c>
      <c r="BD760" s="86"/>
      <c r="BE760" s="368">
        <v>44943</v>
      </c>
      <c r="BF760" s="370">
        <f t="shared" ref="BF760:BG760" si="1518">(BB760-BF$1256)/BF$1256</f>
        <v>0.16126772894414276</v>
      </c>
      <c r="BG760" s="370">
        <f t="shared" si="1518"/>
        <v>6.4040183748936844E-2</v>
      </c>
      <c r="BT760" s="367">
        <v>44944</v>
      </c>
      <c r="BU760" s="365">
        <f t="shared" si="1026"/>
        <v>3.3231000000000004E-2</v>
      </c>
      <c r="BV760" s="365">
        <v>3.3231000000000002</v>
      </c>
    </row>
    <row r="761" spans="2:74" ht="12" customHeight="1">
      <c r="B761" s="367">
        <v>44939</v>
      </c>
      <c r="C761" s="365">
        <v>66.349999999999994</v>
      </c>
      <c r="O761" s="368">
        <v>44939</v>
      </c>
      <c r="P761" s="369">
        <v>66.349999999999994</v>
      </c>
      <c r="Q761" s="369">
        <v>268.89</v>
      </c>
      <c r="R761" s="369">
        <v>130.22</v>
      </c>
      <c r="S761" s="369">
        <v>107.23</v>
      </c>
      <c r="T761" s="369">
        <v>30.491399999999999</v>
      </c>
      <c r="U761" s="369">
        <v>56.36</v>
      </c>
      <c r="V761" s="369">
        <v>23.08</v>
      </c>
      <c r="AF761" s="368">
        <v>44939</v>
      </c>
      <c r="AG761" s="370">
        <f t="shared" ref="AG761:AM761" si="1519">(P761-AG$1256)/AG$1256</f>
        <v>0.16179303099282077</v>
      </c>
      <c r="AH761" s="370">
        <f t="shared" si="1519"/>
        <v>0.29898550724637674</v>
      </c>
      <c r="AI761" s="370">
        <f t="shared" si="1519"/>
        <v>0.27641638894334447</v>
      </c>
      <c r="AJ761" s="370">
        <f t="shared" si="1519"/>
        <v>9.5637069582098694E-2</v>
      </c>
      <c r="AK761" s="370">
        <f t="shared" si="1519"/>
        <v>3.9696936632204825E-2</v>
      </c>
      <c r="AL761" s="370">
        <f t="shared" si="1519"/>
        <v>-0.54912000000000005</v>
      </c>
      <c r="AM761" s="370">
        <f t="shared" si="1519"/>
        <v>0.11713455953533389</v>
      </c>
      <c r="BA761" s="368">
        <v>44939</v>
      </c>
      <c r="BB761" s="369">
        <v>66.349999999999994</v>
      </c>
      <c r="BC761" s="369">
        <v>3999.09</v>
      </c>
      <c r="BD761" s="86"/>
      <c r="BE761" s="368">
        <v>44939</v>
      </c>
      <c r="BF761" s="370">
        <f t="shared" ref="BF761:BG761" si="1520">(BB761-BF$1256)/BF$1256</f>
        <v>0.16179303099282077</v>
      </c>
      <c r="BG761" s="370">
        <f t="shared" si="1520"/>
        <v>6.6205072558434719E-2</v>
      </c>
      <c r="BT761" s="367">
        <v>44943</v>
      </c>
      <c r="BU761" s="365">
        <f t="shared" si="1026"/>
        <v>3.2569000000000001E-2</v>
      </c>
      <c r="BV761" s="365">
        <v>3.2568999999999999</v>
      </c>
    </row>
    <row r="762" spans="2:74" ht="12" customHeight="1">
      <c r="B762" s="367">
        <v>44938</v>
      </c>
      <c r="C762" s="365">
        <v>65.680000000000007</v>
      </c>
      <c r="O762" s="368">
        <v>44938</v>
      </c>
      <c r="P762" s="369">
        <v>65.680000000000007</v>
      </c>
      <c r="Q762" s="369">
        <v>266.69</v>
      </c>
      <c r="R762" s="369">
        <v>128.88999999999999</v>
      </c>
      <c r="S762" s="369">
        <v>105.85</v>
      </c>
      <c r="T762" s="369">
        <v>30.249400000000001</v>
      </c>
      <c r="U762" s="369">
        <v>55.09</v>
      </c>
      <c r="V762" s="369">
        <v>21.78</v>
      </c>
      <c r="AF762" s="368">
        <v>44938</v>
      </c>
      <c r="AG762" s="370">
        <f t="shared" ref="AG762:AM762" si="1521">(P762-AG$1256)/AG$1256</f>
        <v>0.15006128523901258</v>
      </c>
      <c r="AH762" s="370">
        <f t="shared" si="1521"/>
        <v>0.28835748792270532</v>
      </c>
      <c r="AI762" s="370">
        <f t="shared" si="1521"/>
        <v>0.26337972946481075</v>
      </c>
      <c r="AJ762" s="370">
        <f t="shared" si="1521"/>
        <v>8.1536732400122505E-2</v>
      </c>
      <c r="AK762" s="370">
        <f t="shared" si="1521"/>
        <v>3.1445211271447671E-2</v>
      </c>
      <c r="AL762" s="370">
        <f t="shared" si="1521"/>
        <v>-0.55928</v>
      </c>
      <c r="AM762" s="370">
        <f t="shared" si="1521"/>
        <v>5.4211035818005855E-2</v>
      </c>
      <c r="BA762" s="368">
        <v>44938</v>
      </c>
      <c r="BB762" s="369">
        <v>65.680000000000007</v>
      </c>
      <c r="BC762" s="369">
        <v>3983.17</v>
      </c>
      <c r="BD762" s="86"/>
      <c r="BE762" s="368">
        <v>44938</v>
      </c>
      <c r="BF762" s="370">
        <f t="shared" ref="BF762:BG762" si="1522">(BB762-BF$1256)/BF$1256</f>
        <v>0.15006128523901258</v>
      </c>
      <c r="BG762" s="370">
        <f t="shared" si="1522"/>
        <v>6.1960610754591749E-2</v>
      </c>
      <c r="BT762" s="367">
        <v>44939</v>
      </c>
      <c r="BU762" s="365">
        <f t="shared" si="1026"/>
        <v>3.2555000000000001E-2</v>
      </c>
      <c r="BV762" s="365">
        <v>3.2555000000000001</v>
      </c>
    </row>
    <row r="763" spans="2:74" ht="12" customHeight="1">
      <c r="B763" s="367">
        <v>44937</v>
      </c>
      <c r="C763" s="365">
        <v>65.88</v>
      </c>
      <c r="O763" s="368">
        <v>44937</v>
      </c>
      <c r="P763" s="369">
        <v>65.88</v>
      </c>
      <c r="Q763" s="369">
        <v>268.81</v>
      </c>
      <c r="R763" s="369">
        <v>129.69</v>
      </c>
      <c r="S763" s="369">
        <v>106.3</v>
      </c>
      <c r="T763" s="369">
        <v>29.584199999999999</v>
      </c>
      <c r="U763" s="369">
        <v>53.72</v>
      </c>
      <c r="V763" s="369">
        <v>22.08</v>
      </c>
      <c r="AF763" s="368">
        <v>44937</v>
      </c>
      <c r="AG763" s="370">
        <f t="shared" ref="AG763:AM763" si="1523">(P763-AG$1256)/AG$1256</f>
        <v>0.15356329889686562</v>
      </c>
      <c r="AH763" s="370">
        <f t="shared" si="1523"/>
        <v>0.29859903381642511</v>
      </c>
      <c r="AI763" s="370">
        <f t="shared" si="1523"/>
        <v>0.27122132915114688</v>
      </c>
      <c r="AJ763" s="370">
        <f t="shared" si="1523"/>
        <v>8.6134668437723425E-2</v>
      </c>
      <c r="AK763" s="370">
        <f t="shared" si="1523"/>
        <v>8.7631959409694028E-3</v>
      </c>
      <c r="AL763" s="370">
        <f t="shared" si="1523"/>
        <v>-0.57023999999999997</v>
      </c>
      <c r="AM763" s="370">
        <f t="shared" si="1523"/>
        <v>6.8731848983542995E-2</v>
      </c>
      <c r="BA763" s="368">
        <v>44937</v>
      </c>
      <c r="BB763" s="369">
        <v>65.88</v>
      </c>
      <c r="BC763" s="369">
        <v>3969.61</v>
      </c>
      <c r="BD763" s="86"/>
      <c r="BE763" s="368">
        <v>44937</v>
      </c>
      <c r="BF763" s="370">
        <f t="shared" ref="BF763:BG763" si="1524">(BB763-BF$1256)/BF$1256</f>
        <v>0.15356329889686562</v>
      </c>
      <c r="BG763" s="370">
        <f t="shared" si="1524"/>
        <v>5.8345353087499406E-2</v>
      </c>
      <c r="BT763" s="367">
        <v>44938</v>
      </c>
      <c r="BU763" s="365">
        <f t="shared" si="1026"/>
        <v>3.2887E-2</v>
      </c>
      <c r="BV763" s="365">
        <v>3.2887</v>
      </c>
    </row>
    <row r="764" spans="2:74" ht="12" customHeight="1">
      <c r="B764" s="367">
        <v>44936</v>
      </c>
      <c r="C764" s="365">
        <v>65.959999999999994</v>
      </c>
      <c r="O764" s="368">
        <v>44936</v>
      </c>
      <c r="P764" s="369">
        <v>65.959999999999994</v>
      </c>
      <c r="Q764" s="369">
        <v>268.91000000000003</v>
      </c>
      <c r="R764" s="369">
        <v>129.4</v>
      </c>
      <c r="S764" s="369">
        <v>106</v>
      </c>
      <c r="T764" s="369">
        <v>29.028600000000001</v>
      </c>
      <c r="U764" s="369">
        <v>51.09</v>
      </c>
      <c r="V764" s="369">
        <v>22.49</v>
      </c>
      <c r="AF764" s="368">
        <v>44936</v>
      </c>
      <c r="AG764" s="370">
        <f t="shared" ref="AG764:AM764" si="1525">(P764-AG$1256)/AG$1256</f>
        <v>0.1549641043600069</v>
      </c>
      <c r="AH764" s="370">
        <f t="shared" si="1525"/>
        <v>0.29908212560386488</v>
      </c>
      <c r="AI764" s="370">
        <f t="shared" si="1525"/>
        <v>0.26837874926485011</v>
      </c>
      <c r="AJ764" s="370">
        <f t="shared" si="1525"/>
        <v>8.3069377745989534E-2</v>
      </c>
      <c r="AK764" s="370">
        <f t="shared" si="1525"/>
        <v>-1.0181674350091397E-2</v>
      </c>
      <c r="AL764" s="370">
        <f t="shared" si="1525"/>
        <v>-0.59128000000000003</v>
      </c>
      <c r="AM764" s="370">
        <f t="shared" si="1525"/>
        <v>8.857696030977727E-2</v>
      </c>
      <c r="BA764" s="368">
        <v>44936</v>
      </c>
      <c r="BB764" s="369">
        <v>65.959999999999994</v>
      </c>
      <c r="BC764" s="369">
        <v>3919.25</v>
      </c>
      <c r="BD764" s="86"/>
      <c r="BE764" s="368">
        <v>44936</v>
      </c>
      <c r="BF764" s="370">
        <f t="shared" ref="BF764:BG764" si="1526">(BB764-BF$1256)/BF$1256</f>
        <v>0.1549641043600069</v>
      </c>
      <c r="BG764" s="370">
        <f t="shared" si="1526"/>
        <v>4.4918776677855488E-2</v>
      </c>
      <c r="BT764" s="367">
        <v>44937</v>
      </c>
      <c r="BU764" s="365">
        <f t="shared" si="1026"/>
        <v>3.2787000000000004E-2</v>
      </c>
      <c r="BV764" s="365">
        <v>3.2787000000000002</v>
      </c>
    </row>
    <row r="765" spans="2:74" ht="12" customHeight="1">
      <c r="B765" s="367">
        <v>44935</v>
      </c>
      <c r="C765" s="365">
        <v>65.569999999999993</v>
      </c>
      <c r="O765" s="368">
        <v>44935</v>
      </c>
      <c r="P765" s="369">
        <v>65.569999999999993</v>
      </c>
      <c r="Q765" s="369">
        <v>267.25</v>
      </c>
      <c r="R765" s="369">
        <v>129.76</v>
      </c>
      <c r="S765" s="369">
        <v>104.74</v>
      </c>
      <c r="T765" s="369">
        <v>28.934799999999999</v>
      </c>
      <c r="U765" s="369">
        <v>48.08</v>
      </c>
      <c r="V765" s="369">
        <v>22.32</v>
      </c>
      <c r="AF765" s="368">
        <v>44935</v>
      </c>
      <c r="AG765" s="370">
        <f t="shared" ref="AG765:AM765" si="1527">(P765-AG$1256)/AG$1256</f>
        <v>0.14813517772719303</v>
      </c>
      <c r="AH765" s="370">
        <f t="shared" si="1527"/>
        <v>0.29106280193236717</v>
      </c>
      <c r="AI765" s="370">
        <f t="shared" si="1527"/>
        <v>0.27190746912370117</v>
      </c>
      <c r="AJ765" s="370">
        <f t="shared" si="1527"/>
        <v>7.0195156840706957E-2</v>
      </c>
      <c r="AK765" s="370">
        <f t="shared" si="1527"/>
        <v>-1.3380070378351908E-2</v>
      </c>
      <c r="AL765" s="370">
        <f t="shared" si="1527"/>
        <v>-0.61536000000000002</v>
      </c>
      <c r="AM765" s="370">
        <f t="shared" si="1527"/>
        <v>8.0348499515972907E-2</v>
      </c>
      <c r="BA765" s="368">
        <v>44935</v>
      </c>
      <c r="BB765" s="369">
        <v>65.569999999999993</v>
      </c>
      <c r="BC765" s="369">
        <v>3892.09</v>
      </c>
      <c r="BD765" s="86"/>
      <c r="BE765" s="368">
        <v>44935</v>
      </c>
      <c r="BF765" s="370">
        <f t="shared" ref="BF765:BG765" si="1528">(BB765-BF$1256)/BF$1256</f>
        <v>0.14813517772719303</v>
      </c>
      <c r="BG765" s="370">
        <f t="shared" si="1528"/>
        <v>3.7677596866776734E-2</v>
      </c>
      <c r="BT765" s="367">
        <v>44936</v>
      </c>
      <c r="BU765" s="365">
        <f t="shared" si="1026"/>
        <v>3.2746999999999998E-2</v>
      </c>
      <c r="BV765" s="365">
        <v>3.2747000000000002</v>
      </c>
    </row>
    <row r="766" spans="2:74" ht="12" customHeight="1">
      <c r="B766" s="367">
        <v>44932</v>
      </c>
      <c r="C766" s="365">
        <v>65.66</v>
      </c>
      <c r="O766" s="368">
        <v>44932</v>
      </c>
      <c r="P766" s="369">
        <v>65.66</v>
      </c>
      <c r="Q766" s="369">
        <v>269.47000000000003</v>
      </c>
      <c r="R766" s="369">
        <v>130.29</v>
      </c>
      <c r="S766" s="369">
        <v>106.69</v>
      </c>
      <c r="T766" s="369">
        <v>28.0412</v>
      </c>
      <c r="U766" s="369">
        <v>46.43</v>
      </c>
      <c r="V766" s="369">
        <v>22.77</v>
      </c>
      <c r="AF766" s="368">
        <v>44932</v>
      </c>
      <c r="AG766" s="370">
        <f t="shared" ref="AG766:AM766" si="1529">(P766-AG$1256)/AG$1256</f>
        <v>0.14971108387322707</v>
      </c>
      <c r="AH766" s="370">
        <f t="shared" si="1529"/>
        <v>0.30178743961352672</v>
      </c>
      <c r="AI766" s="370">
        <f t="shared" si="1529"/>
        <v>0.27710252891589882</v>
      </c>
      <c r="AJ766" s="370">
        <f t="shared" si="1529"/>
        <v>9.0119546336977552E-2</v>
      </c>
      <c r="AK766" s="370">
        <f t="shared" si="1529"/>
        <v>-4.385007774352824E-2</v>
      </c>
      <c r="AL766" s="370">
        <f t="shared" si="1529"/>
        <v>-0.6285599999999999</v>
      </c>
      <c r="AM766" s="370">
        <f t="shared" si="1529"/>
        <v>0.10212971926427877</v>
      </c>
      <c r="BA766" s="368">
        <v>44932</v>
      </c>
      <c r="BB766" s="369">
        <v>65.66</v>
      </c>
      <c r="BC766" s="369">
        <v>3895.08</v>
      </c>
      <c r="BD766" s="86"/>
      <c r="BE766" s="368">
        <v>44932</v>
      </c>
      <c r="BF766" s="370">
        <f t="shared" ref="BF766:BG766" si="1530">(BB766-BF$1256)/BF$1256</f>
        <v>0.14971108387322707</v>
      </c>
      <c r="BG766" s="370">
        <f t="shared" si="1530"/>
        <v>3.8474766514608988E-2</v>
      </c>
      <c r="BT766" s="367">
        <v>44935</v>
      </c>
      <c r="BU766" s="365">
        <f t="shared" si="1026"/>
        <v>3.2941999999999999E-2</v>
      </c>
      <c r="BV766" s="365">
        <v>3.2942</v>
      </c>
    </row>
    <row r="767" spans="2:74" ht="12" customHeight="1">
      <c r="B767" s="367">
        <v>44931</v>
      </c>
      <c r="C767" s="365">
        <v>64.39</v>
      </c>
      <c r="O767" s="368">
        <v>44931</v>
      </c>
      <c r="P767" s="369">
        <v>64.39</v>
      </c>
      <c r="Q767" s="369">
        <v>262.16000000000003</v>
      </c>
      <c r="R767" s="369">
        <v>127.7</v>
      </c>
      <c r="S767" s="369">
        <v>104.43</v>
      </c>
      <c r="T767" s="369">
        <v>27.283200000000001</v>
      </c>
      <c r="U767" s="369">
        <v>45.49</v>
      </c>
      <c r="V767" s="369">
        <v>22.69</v>
      </c>
      <c r="AF767" s="368">
        <v>44931</v>
      </c>
      <c r="AG767" s="370">
        <f t="shared" ref="AG767:AM767" si="1531">(P767-AG$1256)/AG$1256</f>
        <v>0.12747329714585889</v>
      </c>
      <c r="AH767" s="370">
        <f t="shared" si="1531"/>
        <v>0.26647342995169093</v>
      </c>
      <c r="AI767" s="370">
        <f t="shared" si="1531"/>
        <v>0.25171534993138606</v>
      </c>
      <c r="AJ767" s="370">
        <f t="shared" si="1531"/>
        <v>6.7027689792582015E-2</v>
      </c>
      <c r="AK767" s="370">
        <f t="shared" si="1531"/>
        <v>-6.9696391063586036E-2</v>
      </c>
      <c r="AL767" s="370">
        <f t="shared" si="1531"/>
        <v>-0.63607999999999998</v>
      </c>
      <c r="AM767" s="370">
        <f t="shared" si="1531"/>
        <v>9.8257502420135576E-2</v>
      </c>
      <c r="BA767" s="368">
        <v>44931</v>
      </c>
      <c r="BB767" s="369">
        <v>64.39</v>
      </c>
      <c r="BC767" s="369">
        <v>3808.1</v>
      </c>
      <c r="BD767" s="86"/>
      <c r="BE767" s="368">
        <v>44931</v>
      </c>
      <c r="BF767" s="370">
        <f t="shared" ref="BF767:BG767" si="1532">(BB767-BF$1256)/BF$1256</f>
        <v>0.12747329714585889</v>
      </c>
      <c r="BG767" s="370">
        <f t="shared" si="1532"/>
        <v>1.5284861508436914E-2</v>
      </c>
      <c r="BT767" s="367">
        <v>44932</v>
      </c>
      <c r="BU767" s="365">
        <f t="shared" si="1026"/>
        <v>3.2896999999999996E-2</v>
      </c>
      <c r="BV767" s="365">
        <v>3.2896999999999998</v>
      </c>
    </row>
    <row r="768" spans="2:74" ht="12" customHeight="1">
      <c r="B768" s="367">
        <v>44930</v>
      </c>
      <c r="C768" s="365">
        <v>64.930000000000007</v>
      </c>
      <c r="O768" s="368">
        <v>44930</v>
      </c>
      <c r="P768" s="369">
        <v>64.930000000000007</v>
      </c>
      <c r="Q768" s="369">
        <v>264.39</v>
      </c>
      <c r="R768" s="369">
        <v>128.68</v>
      </c>
      <c r="S768" s="369">
        <v>104.46</v>
      </c>
      <c r="T768" s="369">
        <v>27.521000000000001</v>
      </c>
      <c r="U768" s="369">
        <v>44.88</v>
      </c>
      <c r="V768" s="369">
        <v>22.82</v>
      </c>
      <c r="AF768" s="368">
        <v>44930</v>
      </c>
      <c r="AG768" s="370">
        <f t="shared" ref="AG768:AM768" si="1533">(P768-AG$1256)/AG$1256</f>
        <v>0.13692873402206282</v>
      </c>
      <c r="AH768" s="370">
        <f t="shared" si="1533"/>
        <v>0.27724637681159414</v>
      </c>
      <c r="AI768" s="370">
        <f t="shared" si="1533"/>
        <v>0.26132130954714772</v>
      </c>
      <c r="AJ768" s="370">
        <f t="shared" si="1533"/>
        <v>6.7334218861755279E-2</v>
      </c>
      <c r="AK768" s="370">
        <f t="shared" si="1533"/>
        <v>-6.158787746528821E-2</v>
      </c>
      <c r="AL768" s="370">
        <f t="shared" si="1533"/>
        <v>-0.64096000000000009</v>
      </c>
      <c r="AM768" s="370">
        <f t="shared" si="1533"/>
        <v>0.10454985479186835</v>
      </c>
      <c r="BA768" s="368">
        <v>44930</v>
      </c>
      <c r="BB768" s="369">
        <v>64.930000000000007</v>
      </c>
      <c r="BC768" s="369">
        <v>3852.97</v>
      </c>
      <c r="BD768" s="86"/>
      <c r="BE768" s="368">
        <v>44930</v>
      </c>
      <c r="BF768" s="370">
        <f t="shared" ref="BF768:BG768" si="1534">(BB768-BF$1256)/BF$1256</f>
        <v>0.13692873402206282</v>
      </c>
      <c r="BG768" s="370">
        <f t="shared" si="1534"/>
        <v>2.72477384643686E-2</v>
      </c>
      <c r="BT768" s="367">
        <v>44931</v>
      </c>
      <c r="BU768" s="365">
        <f t="shared" si="1026"/>
        <v>3.3545999999999999E-2</v>
      </c>
      <c r="BV768" s="365">
        <v>3.3546</v>
      </c>
    </row>
    <row r="769" spans="2:74" ht="12" customHeight="1">
      <c r="B769" s="367">
        <v>44929</v>
      </c>
      <c r="C769" s="365">
        <v>64.5</v>
      </c>
      <c r="O769" s="368">
        <v>44929</v>
      </c>
      <c r="P769" s="369">
        <v>64.5</v>
      </c>
      <c r="Q769" s="369">
        <v>264.33</v>
      </c>
      <c r="R769" s="369">
        <v>126.96</v>
      </c>
      <c r="S769" s="369">
        <v>100.83</v>
      </c>
      <c r="T769" s="369">
        <v>27.422599999999999</v>
      </c>
      <c r="U769" s="369">
        <v>41.68</v>
      </c>
      <c r="V769" s="369">
        <v>22</v>
      </c>
      <c r="AF769" s="368">
        <v>44929</v>
      </c>
      <c r="AG769" s="370">
        <f t="shared" ref="AG769:AM769" si="1535">(P769-AG$1256)/AG$1256</f>
        <v>0.12939940465767819</v>
      </c>
      <c r="AH769" s="370">
        <f t="shared" si="1535"/>
        <v>0.27695652173913038</v>
      </c>
      <c r="AI769" s="370">
        <f t="shared" si="1535"/>
        <v>0.24446187022152518</v>
      </c>
      <c r="AJ769" s="370">
        <f t="shared" si="1535"/>
        <v>3.0244201491774737E-2</v>
      </c>
      <c r="AK769" s="370">
        <f t="shared" si="1535"/>
        <v>-6.4943124471480471E-2</v>
      </c>
      <c r="AL769" s="370">
        <f t="shared" si="1535"/>
        <v>-0.66655999999999993</v>
      </c>
      <c r="AM769" s="370">
        <f t="shared" si="1535"/>
        <v>6.4859632139399798E-2</v>
      </c>
      <c r="BA769" s="368">
        <v>44929</v>
      </c>
      <c r="BB769" s="369">
        <v>64.5</v>
      </c>
      <c r="BC769" s="369">
        <v>3824.14</v>
      </c>
      <c r="BD769" s="86"/>
      <c r="BE769" s="368">
        <v>44929</v>
      </c>
      <c r="BF769" s="370">
        <f t="shared" ref="BF769:BG769" si="1536">(BB769-BF$1256)/BF$1256</f>
        <v>0.12939940465767819</v>
      </c>
      <c r="BG769" s="370">
        <f t="shared" si="1536"/>
        <v>1.9561316742962083E-2</v>
      </c>
      <c r="BT769" s="367">
        <v>44930</v>
      </c>
      <c r="BU769" s="365">
        <f t="shared" ref="BU769:BU1023" si="1537">BV769/100</f>
        <v>3.3267000000000005E-2</v>
      </c>
      <c r="BV769" s="365">
        <v>3.3267000000000002</v>
      </c>
    </row>
    <row r="770" spans="2:74" ht="12" customHeight="1">
      <c r="B770" s="367">
        <v>44925</v>
      </c>
      <c r="C770" s="365">
        <v>64.67</v>
      </c>
      <c r="O770" s="368">
        <v>44925</v>
      </c>
      <c r="P770" s="369">
        <v>64.67</v>
      </c>
      <c r="Q770" s="369">
        <v>263.52999999999997</v>
      </c>
      <c r="R770" s="369">
        <v>128.08000000000001</v>
      </c>
      <c r="S770" s="369">
        <v>99.2</v>
      </c>
      <c r="T770" s="369">
        <v>27.7498</v>
      </c>
      <c r="U770" s="369">
        <v>41.53</v>
      </c>
      <c r="V770" s="369">
        <v>22.63</v>
      </c>
      <c r="AF770" s="368">
        <v>44925</v>
      </c>
      <c r="AG770" s="370">
        <f t="shared" ref="AG770:AM770" si="1538">(P770-AG$1256)/AG$1256</f>
        <v>0.13237611626685347</v>
      </c>
      <c r="AH770" s="370">
        <f t="shared" si="1538"/>
        <v>0.27309178743961338</v>
      </c>
      <c r="AI770" s="370">
        <f t="shared" si="1538"/>
        <v>0.25544010978239579</v>
      </c>
      <c r="AJ770" s="370">
        <f t="shared" si="1538"/>
        <v>1.3589455400020416E-2</v>
      </c>
      <c r="AK770" s="370">
        <f t="shared" si="1538"/>
        <v>-5.3786246215117732E-2</v>
      </c>
      <c r="AL770" s="370">
        <f t="shared" si="1538"/>
        <v>-0.66776000000000002</v>
      </c>
      <c r="AM770" s="370">
        <f t="shared" si="1538"/>
        <v>9.5353339787028021E-2</v>
      </c>
      <c r="BA770" s="368">
        <v>44925</v>
      </c>
      <c r="BB770" s="369">
        <v>64.67</v>
      </c>
      <c r="BC770" s="369">
        <v>3839.5</v>
      </c>
      <c r="BD770" s="86"/>
      <c r="BE770" s="368">
        <v>44925</v>
      </c>
      <c r="BF770" s="370">
        <f t="shared" ref="BF770:BG770" si="1539">(BB770-BF$1256)/BF$1256</f>
        <v>0.13237611626685347</v>
      </c>
      <c r="BG770" s="370">
        <f t="shared" si="1539"/>
        <v>2.3656475870287973E-2</v>
      </c>
      <c r="BT770" s="367">
        <v>44929</v>
      </c>
      <c r="BU770" s="365">
        <f t="shared" si="1537"/>
        <v>3.3488000000000004E-2</v>
      </c>
      <c r="BV770" s="365">
        <v>3.3488000000000002</v>
      </c>
    </row>
    <row r="771" spans="2:74" ht="12" customHeight="1">
      <c r="B771" s="367">
        <v>44924</v>
      </c>
      <c r="C771" s="365">
        <v>64.989999999999995</v>
      </c>
      <c r="O771" s="368">
        <v>44924</v>
      </c>
      <c r="P771" s="369">
        <v>64.989999999999995</v>
      </c>
      <c r="Q771" s="369">
        <v>265.93</v>
      </c>
      <c r="R771" s="369">
        <v>129.99</v>
      </c>
      <c r="S771" s="369">
        <v>99.77</v>
      </c>
      <c r="T771" s="369">
        <v>28.099</v>
      </c>
      <c r="U771" s="369">
        <v>41.6</v>
      </c>
      <c r="V771" s="369">
        <v>22.78</v>
      </c>
      <c r="AF771" s="368">
        <v>44924</v>
      </c>
      <c r="AG771" s="370">
        <f t="shared" ref="AG771:AM771" si="1540">(P771-AG$1256)/AG$1256</f>
        <v>0.13797933811941859</v>
      </c>
      <c r="AH771" s="370">
        <f t="shared" si="1540"/>
        <v>0.28468599033816427</v>
      </c>
      <c r="AI771" s="370">
        <f t="shared" si="1540"/>
        <v>0.27416192903352299</v>
      </c>
      <c r="AJ771" s="370">
        <f t="shared" si="1540"/>
        <v>1.9413507714314819E-2</v>
      </c>
      <c r="AK771" s="370">
        <f t="shared" si="1540"/>
        <v>-4.1879211107777113E-2</v>
      </c>
      <c r="AL771" s="370">
        <f t="shared" si="1540"/>
        <v>-0.66720000000000002</v>
      </c>
      <c r="AM771" s="370">
        <f t="shared" si="1540"/>
        <v>0.10261374636979675</v>
      </c>
      <c r="BA771" s="368">
        <v>44924</v>
      </c>
      <c r="BB771" s="369">
        <v>64.989999999999995</v>
      </c>
      <c r="BC771" s="369">
        <v>3849.28</v>
      </c>
      <c r="BD771" s="86"/>
      <c r="BE771" s="368">
        <v>44924</v>
      </c>
      <c r="BF771" s="370">
        <f t="shared" ref="BF771:BG771" si="1541">(BB771-BF$1256)/BF$1256</f>
        <v>0.13797933811941859</v>
      </c>
      <c r="BG771" s="370">
        <f t="shared" si="1541"/>
        <v>2.6263940470890035E-2</v>
      </c>
      <c r="BT771" s="367">
        <v>44925</v>
      </c>
      <c r="BU771" s="365">
        <f t="shared" si="1537"/>
        <v>3.3399999999999999E-2</v>
      </c>
      <c r="BV771" s="365">
        <v>3.34</v>
      </c>
    </row>
    <row r="772" spans="2:74" ht="12" customHeight="1">
      <c r="B772" s="367">
        <v>44923</v>
      </c>
      <c r="C772" s="365">
        <v>64.59</v>
      </c>
      <c r="O772" s="368">
        <v>44923</v>
      </c>
      <c r="P772" s="369">
        <v>64.59</v>
      </c>
      <c r="Q772" s="369">
        <v>265.11</v>
      </c>
      <c r="R772" s="369">
        <v>129.31</v>
      </c>
      <c r="S772" s="369">
        <v>98.6</v>
      </c>
      <c r="T772" s="369">
        <v>27.5656</v>
      </c>
      <c r="U772" s="369">
        <v>42.55</v>
      </c>
      <c r="V772" s="369">
        <v>22.68</v>
      </c>
      <c r="AF772" s="368">
        <v>44923</v>
      </c>
      <c r="AG772" s="370">
        <f t="shared" ref="AG772:AM772" si="1542">(P772-AG$1256)/AG$1256</f>
        <v>0.13097531080371219</v>
      </c>
      <c r="AH772" s="370">
        <f t="shared" si="1542"/>
        <v>0.28072463768115946</v>
      </c>
      <c r="AI772" s="370">
        <f t="shared" si="1542"/>
        <v>0.26749656930013732</v>
      </c>
      <c r="AJ772" s="370">
        <f t="shared" si="1542"/>
        <v>7.458874016552465E-3</v>
      </c>
      <c r="AK772" s="370">
        <f t="shared" si="1542"/>
        <v>-6.0067104940123892E-2</v>
      </c>
      <c r="AL772" s="370">
        <f t="shared" si="1542"/>
        <v>-0.65960000000000008</v>
      </c>
      <c r="AM772" s="370">
        <f t="shared" si="1542"/>
        <v>9.7773475314617594E-2</v>
      </c>
      <c r="BA772" s="368">
        <v>44923</v>
      </c>
      <c r="BB772" s="369">
        <v>64.59</v>
      </c>
      <c r="BC772" s="369">
        <v>3783.22</v>
      </c>
      <c r="BD772" s="86"/>
      <c r="BE772" s="368">
        <v>44923</v>
      </c>
      <c r="BF772" s="370">
        <f t="shared" ref="BF772:BG772" si="1543">(BB772-BF$1256)/BF$1256</f>
        <v>0.13097531080371219</v>
      </c>
      <c r="BG772" s="370">
        <f t="shared" si="1543"/>
        <v>8.651556880320526E-3</v>
      </c>
      <c r="BT772" s="367">
        <v>44924</v>
      </c>
      <c r="BU772" s="365">
        <f t="shared" si="1537"/>
        <v>3.3236000000000002E-2</v>
      </c>
      <c r="BV772" s="365">
        <v>3.3235999999999999</v>
      </c>
    </row>
    <row r="773" spans="2:74" ht="12" customHeight="1">
      <c r="B773" s="367">
        <v>44922</v>
      </c>
      <c r="C773" s="365">
        <v>65.11</v>
      </c>
      <c r="O773" s="368">
        <v>44922</v>
      </c>
      <c r="P773" s="369">
        <v>65.11</v>
      </c>
      <c r="Q773" s="369">
        <v>266.83999999999997</v>
      </c>
      <c r="R773" s="369">
        <v>129.9</v>
      </c>
      <c r="S773" s="369">
        <v>99.2</v>
      </c>
      <c r="T773" s="369">
        <v>27.96</v>
      </c>
      <c r="U773" s="369">
        <v>43.38</v>
      </c>
      <c r="V773" s="369">
        <v>22.86</v>
      </c>
      <c r="AF773" s="368">
        <v>44922</v>
      </c>
      <c r="AG773" s="370">
        <f t="shared" ref="AG773:AM773" si="1544">(P773-AG$1256)/AG$1256</f>
        <v>0.14008054631413064</v>
      </c>
      <c r="AH773" s="370">
        <f t="shared" si="1544"/>
        <v>0.28908212560386459</v>
      </c>
      <c r="AI773" s="370">
        <f t="shared" si="1544"/>
        <v>0.27327974906881014</v>
      </c>
      <c r="AJ773" s="370">
        <f t="shared" si="1544"/>
        <v>1.3589455400020416E-2</v>
      </c>
      <c r="AK773" s="370">
        <f t="shared" si="1544"/>
        <v>-4.661883848441039E-2</v>
      </c>
      <c r="AL773" s="370">
        <f t="shared" si="1544"/>
        <v>-0.65295999999999998</v>
      </c>
      <c r="AM773" s="370">
        <f t="shared" si="1544"/>
        <v>0.10648596321393995</v>
      </c>
      <c r="BA773" s="368">
        <v>44922</v>
      </c>
      <c r="BB773" s="369">
        <v>65.11</v>
      </c>
      <c r="BC773" s="369">
        <v>3829.25</v>
      </c>
      <c r="BD773" s="86"/>
      <c r="BE773" s="368">
        <v>44922</v>
      </c>
      <c r="BF773" s="370">
        <f t="shared" ref="BF773:BG773" si="1545">(BB773-BF$1256)/BF$1256</f>
        <v>0.14008054631413064</v>
      </c>
      <c r="BG773" s="370">
        <f t="shared" si="1545"/>
        <v>2.092370366618055E-2</v>
      </c>
      <c r="BT773" s="367">
        <v>44923</v>
      </c>
      <c r="BU773" s="365">
        <f t="shared" si="1537"/>
        <v>3.3442E-2</v>
      </c>
      <c r="BV773" s="365">
        <v>3.3441999999999998</v>
      </c>
    </row>
    <row r="774" spans="2:74" ht="12" customHeight="1">
      <c r="B774" s="367">
        <v>44918</v>
      </c>
      <c r="C774" s="365">
        <v>64.989999999999995</v>
      </c>
      <c r="O774" s="368">
        <v>44918</v>
      </c>
      <c r="P774" s="369">
        <v>64.989999999999995</v>
      </c>
      <c r="Q774" s="369">
        <v>267.57</v>
      </c>
      <c r="R774" s="369">
        <v>128.9</v>
      </c>
      <c r="S774" s="369">
        <v>98.27</v>
      </c>
      <c r="T774" s="369">
        <v>28.247199999999999</v>
      </c>
      <c r="U774" s="369">
        <v>44.89</v>
      </c>
      <c r="V774" s="369">
        <v>23.13</v>
      </c>
      <c r="AF774" s="368">
        <v>44918</v>
      </c>
      <c r="AG774" s="370">
        <f t="shared" ref="AG774:AM774" si="1546">(P774-AG$1256)/AG$1256</f>
        <v>0.13797933811941859</v>
      </c>
      <c r="AH774" s="370">
        <f t="shared" si="1546"/>
        <v>0.2926086956521739</v>
      </c>
      <c r="AI774" s="370">
        <f t="shared" si="1546"/>
        <v>0.26347774946089014</v>
      </c>
      <c r="AJ774" s="370">
        <f t="shared" si="1546"/>
        <v>4.0870542556451566E-3</v>
      </c>
      <c r="AK774" s="370">
        <f t="shared" si="1546"/>
        <v>-3.6825881775280345E-2</v>
      </c>
      <c r="AL774" s="370">
        <f t="shared" si="1546"/>
        <v>-0.64088000000000001</v>
      </c>
      <c r="AM774" s="370">
        <f t="shared" si="1546"/>
        <v>0.11955469506292347</v>
      </c>
      <c r="BA774" s="368">
        <v>44918</v>
      </c>
      <c r="BB774" s="369">
        <v>64.989999999999995</v>
      </c>
      <c r="BC774" s="369">
        <v>3844.82</v>
      </c>
      <c r="BD774" s="86"/>
      <c r="BE774" s="368">
        <v>44918</v>
      </c>
      <c r="BF774" s="370">
        <f t="shared" ref="BF774:BG774" si="1547">(BB774-BF$1256)/BF$1256</f>
        <v>0.13797933811941859</v>
      </c>
      <c r="BG774" s="370">
        <f t="shared" si="1547"/>
        <v>2.5074851297200357E-2</v>
      </c>
      <c r="BT774" s="367">
        <v>44922</v>
      </c>
      <c r="BU774" s="365">
        <f t="shared" si="1537"/>
        <v>3.3174999999999996E-2</v>
      </c>
      <c r="BV774" s="365">
        <v>3.3174999999999999</v>
      </c>
    </row>
    <row r="775" spans="2:74" ht="12" customHeight="1">
      <c r="B775" s="367">
        <v>44917</v>
      </c>
      <c r="C775" s="365">
        <v>64.650000000000006</v>
      </c>
      <c r="O775" s="368">
        <v>44917</v>
      </c>
      <c r="P775" s="369">
        <v>64.650000000000006</v>
      </c>
      <c r="Q775" s="369">
        <v>265.77</v>
      </c>
      <c r="R775" s="369">
        <v>128.82</v>
      </c>
      <c r="S775" s="369">
        <v>97.76</v>
      </c>
      <c r="T775" s="369">
        <v>28.155999999999999</v>
      </c>
      <c r="U775" s="369">
        <v>44.95</v>
      </c>
      <c r="V775" s="369">
        <v>22.98</v>
      </c>
      <c r="AF775" s="368">
        <v>44917</v>
      </c>
      <c r="AG775" s="370">
        <f t="shared" ref="AG775:AM775" si="1548">(P775-AG$1256)/AG$1256</f>
        <v>0.13202591490106821</v>
      </c>
      <c r="AH775" s="370">
        <f t="shared" si="1548"/>
        <v>0.2839130434782608</v>
      </c>
      <c r="AI775" s="370">
        <f t="shared" si="1548"/>
        <v>0.26269358949225641</v>
      </c>
      <c r="AJ775" s="370">
        <f t="shared" si="1548"/>
        <v>-1.1239399203024361E-3</v>
      </c>
      <c r="AK775" s="370">
        <f t="shared" si="1548"/>
        <v>-3.9935622902970702E-2</v>
      </c>
      <c r="AL775" s="370">
        <f t="shared" si="1548"/>
        <v>-0.64039999999999997</v>
      </c>
      <c r="AM775" s="370">
        <f t="shared" si="1548"/>
        <v>0.11229428848015491</v>
      </c>
      <c r="BA775" s="368">
        <v>44917</v>
      </c>
      <c r="BB775" s="369">
        <v>64.650000000000006</v>
      </c>
      <c r="BC775" s="369">
        <v>3822.39</v>
      </c>
      <c r="BD775" s="86"/>
      <c r="BE775" s="368">
        <v>44917</v>
      </c>
      <c r="BF775" s="370">
        <f t="shared" ref="BF775:BG775" si="1549">(BB775-BF$1256)/BF$1256</f>
        <v>0.13202591490106821</v>
      </c>
      <c r="BG775" s="370">
        <f t="shared" si="1549"/>
        <v>1.909474587884618E-2</v>
      </c>
      <c r="BT775" s="367">
        <v>44918</v>
      </c>
      <c r="BU775" s="365">
        <f t="shared" si="1537"/>
        <v>3.3236000000000002E-2</v>
      </c>
      <c r="BV775" s="365">
        <v>3.3235999999999999</v>
      </c>
    </row>
    <row r="776" spans="2:74" ht="12" customHeight="1">
      <c r="B776" s="367">
        <v>44916</v>
      </c>
      <c r="C776" s="365">
        <v>65.900000000000006</v>
      </c>
      <c r="O776" s="368">
        <v>44916</v>
      </c>
      <c r="P776" s="369">
        <v>65.900000000000006</v>
      </c>
      <c r="Q776" s="369">
        <v>268.16000000000003</v>
      </c>
      <c r="R776" s="369">
        <v>128.78</v>
      </c>
      <c r="S776" s="369">
        <v>98.67</v>
      </c>
      <c r="T776" s="369">
        <v>28.503799999999998</v>
      </c>
      <c r="U776" s="369">
        <v>45.44</v>
      </c>
      <c r="V776" s="369">
        <v>22.88</v>
      </c>
      <c r="AF776" s="368">
        <v>44916</v>
      </c>
      <c r="AG776" s="370">
        <f t="shared" ref="AG776:AM776" si="1550">(P776-AG$1256)/AG$1256</f>
        <v>0.15391350026265113</v>
      </c>
      <c r="AH776" s="370">
        <f t="shared" si="1550"/>
        <v>0.29545893719806776</v>
      </c>
      <c r="AI776" s="370">
        <f t="shared" si="1550"/>
        <v>0.26230150950793968</v>
      </c>
      <c r="AJ776" s="370">
        <f t="shared" si="1550"/>
        <v>8.1741085112904573E-3</v>
      </c>
      <c r="AK776" s="370">
        <f t="shared" si="1550"/>
        <v>-2.8076325049783239E-2</v>
      </c>
      <c r="AL776" s="370">
        <f t="shared" si="1550"/>
        <v>-0.63648000000000005</v>
      </c>
      <c r="AM776" s="370">
        <f t="shared" si="1550"/>
        <v>0.10745401742497575</v>
      </c>
      <c r="BA776" s="368">
        <v>44916</v>
      </c>
      <c r="BB776" s="369">
        <v>65.900000000000006</v>
      </c>
      <c r="BC776" s="369">
        <v>3878.44</v>
      </c>
      <c r="BD776" s="86"/>
      <c r="BE776" s="368">
        <v>44916</v>
      </c>
      <c r="BF776" s="370">
        <f t="shared" ref="BF776:BG776" si="1551">(BB776-BF$1256)/BF$1256</f>
        <v>0.15391350026265113</v>
      </c>
      <c r="BG776" s="370">
        <f t="shared" si="1551"/>
        <v>3.4038344126672677E-2</v>
      </c>
      <c r="BT776" s="367">
        <v>44917</v>
      </c>
      <c r="BU776" s="365">
        <f t="shared" si="1537"/>
        <v>3.3410999999999996E-2</v>
      </c>
      <c r="BV776" s="365">
        <v>3.3411</v>
      </c>
    </row>
    <row r="777" spans="2:74" ht="12" customHeight="1">
      <c r="B777" s="367">
        <v>44915</v>
      </c>
      <c r="C777" s="365">
        <v>64.66</v>
      </c>
      <c r="O777" s="368">
        <v>44915</v>
      </c>
      <c r="P777" s="369">
        <v>64.66</v>
      </c>
      <c r="Q777" s="369">
        <v>267.25</v>
      </c>
      <c r="R777" s="369">
        <v>128.59</v>
      </c>
      <c r="S777" s="369">
        <v>98</v>
      </c>
      <c r="T777" s="369">
        <v>28.567599999999999</v>
      </c>
      <c r="U777" s="369">
        <v>46.8</v>
      </c>
      <c r="V777" s="369">
        <v>22.95</v>
      </c>
      <c r="AF777" s="368">
        <v>44915</v>
      </c>
      <c r="AG777" s="370">
        <f t="shared" ref="AG777:AM777" si="1552">(P777-AG$1256)/AG$1256</f>
        <v>0.13220101558396072</v>
      </c>
      <c r="AH777" s="370">
        <f t="shared" si="1552"/>
        <v>0.29106280193236717</v>
      </c>
      <c r="AI777" s="370">
        <f t="shared" si="1552"/>
        <v>0.26043912958243493</v>
      </c>
      <c r="AJ777" s="370">
        <f t="shared" si="1552"/>
        <v>1.3282926330846576E-3</v>
      </c>
      <c r="AK777" s="370">
        <f t="shared" si="1552"/>
        <v>-2.5900870181947217E-2</v>
      </c>
      <c r="AL777" s="370">
        <f t="shared" si="1552"/>
        <v>-0.62560000000000004</v>
      </c>
      <c r="AM777" s="370">
        <f t="shared" si="1552"/>
        <v>0.11084220716360112</v>
      </c>
      <c r="BA777" s="368">
        <v>44915</v>
      </c>
      <c r="BB777" s="369">
        <v>64.66</v>
      </c>
      <c r="BC777" s="369">
        <v>3821.62</v>
      </c>
      <c r="BD777" s="86"/>
      <c r="BE777" s="368">
        <v>44915</v>
      </c>
      <c r="BF777" s="370">
        <f t="shared" ref="BF777:BG777" si="1553">(BB777-BF$1256)/BF$1256</f>
        <v>0.13220101558396072</v>
      </c>
      <c r="BG777" s="370">
        <f t="shared" si="1553"/>
        <v>1.8889454698635188E-2</v>
      </c>
      <c r="BT777" s="367">
        <v>44916</v>
      </c>
      <c r="BU777" s="365">
        <f t="shared" si="1537"/>
        <v>3.2777000000000001E-2</v>
      </c>
      <c r="BV777" s="365">
        <v>3.2776999999999998</v>
      </c>
    </row>
    <row r="778" spans="2:74" ht="12" customHeight="1">
      <c r="B778" s="367">
        <v>44914</v>
      </c>
      <c r="C778" s="365">
        <v>64.86</v>
      </c>
      <c r="O778" s="368">
        <v>44914</v>
      </c>
      <c r="P778" s="369">
        <v>64.86</v>
      </c>
      <c r="Q778" s="369">
        <v>265.83</v>
      </c>
      <c r="R778" s="369">
        <v>128.38</v>
      </c>
      <c r="S778" s="369">
        <v>98.3</v>
      </c>
      <c r="T778" s="369">
        <v>28.299600000000002</v>
      </c>
      <c r="U778" s="369">
        <v>46.44</v>
      </c>
      <c r="V778" s="369">
        <v>22.8</v>
      </c>
      <c r="AF778" s="368">
        <v>44914</v>
      </c>
      <c r="AG778" s="370">
        <f t="shared" ref="AG778:AM778" si="1554">(P778-AG$1256)/AG$1256</f>
        <v>0.13570302924181404</v>
      </c>
      <c r="AH778" s="370">
        <f t="shared" si="1554"/>
        <v>0.28420289855072456</v>
      </c>
      <c r="AI778" s="370">
        <f t="shared" si="1554"/>
        <v>0.25838070966477161</v>
      </c>
      <c r="AJ778" s="370">
        <f t="shared" si="1554"/>
        <v>4.3935833248185613E-3</v>
      </c>
      <c r="AK778" s="370">
        <f t="shared" si="1554"/>
        <v>-3.5039144548405558E-2</v>
      </c>
      <c r="AL778" s="370">
        <f t="shared" si="1554"/>
        <v>-0.62848000000000004</v>
      </c>
      <c r="AM778" s="370">
        <f t="shared" si="1554"/>
        <v>0.10358180058083255</v>
      </c>
      <c r="BA778" s="368">
        <v>44914</v>
      </c>
      <c r="BB778" s="369">
        <v>64.86</v>
      </c>
      <c r="BC778" s="369">
        <v>3817.66</v>
      </c>
      <c r="BD778" s="86"/>
      <c r="BE778" s="368">
        <v>44914</v>
      </c>
      <c r="BF778" s="370">
        <f t="shared" ref="BF778:BG778" si="1555">(BB778-BF$1256)/BF$1256</f>
        <v>0.13570302924181404</v>
      </c>
      <c r="BG778" s="370">
        <f t="shared" si="1555"/>
        <v>1.7833671486121482E-2</v>
      </c>
      <c r="BT778" s="367">
        <v>44915</v>
      </c>
      <c r="BU778" s="365">
        <f t="shared" si="1537"/>
        <v>3.3405999999999998E-2</v>
      </c>
      <c r="BV778" s="365">
        <v>3.3405999999999998</v>
      </c>
    </row>
    <row r="779" spans="2:74" ht="12" customHeight="1">
      <c r="B779" s="367">
        <v>44911</v>
      </c>
      <c r="C779" s="365">
        <v>65.989999999999995</v>
      </c>
      <c r="O779" s="368">
        <v>44911</v>
      </c>
      <c r="P779" s="369">
        <v>65.989999999999995</v>
      </c>
      <c r="Q779" s="369">
        <v>266.12</v>
      </c>
      <c r="R779" s="369">
        <v>129.37</v>
      </c>
      <c r="S779" s="369">
        <v>98.83</v>
      </c>
      <c r="T779" s="369">
        <v>29.2422</v>
      </c>
      <c r="U779" s="369">
        <v>48.45</v>
      </c>
      <c r="V779" s="369">
        <v>23.1</v>
      </c>
      <c r="AF779" s="368">
        <v>44911</v>
      </c>
      <c r="AG779" s="370">
        <f t="shared" ref="AG779:AM779" si="1556">(P779-AG$1256)/AG$1256</f>
        <v>0.15548940640868492</v>
      </c>
      <c r="AH779" s="370">
        <f t="shared" si="1556"/>
        <v>0.28560386473429955</v>
      </c>
      <c r="AI779" s="370">
        <f t="shared" si="1556"/>
        <v>0.2680846892766125</v>
      </c>
      <c r="AJ779" s="370">
        <f t="shared" si="1556"/>
        <v>9.8089302135485213E-3</v>
      </c>
      <c r="AK779" s="370">
        <f t="shared" si="1556"/>
        <v>-2.8983332878693108E-3</v>
      </c>
      <c r="AL779" s="370">
        <f t="shared" si="1556"/>
        <v>-0.61239999999999994</v>
      </c>
      <c r="AM779" s="370">
        <f t="shared" si="1556"/>
        <v>0.11810261374636986</v>
      </c>
      <c r="BA779" s="368">
        <v>44911</v>
      </c>
      <c r="BB779" s="369">
        <v>65.989999999999995</v>
      </c>
      <c r="BC779" s="369">
        <v>3852.36</v>
      </c>
      <c r="BD779" s="86"/>
      <c r="BE779" s="368">
        <v>44911</v>
      </c>
      <c r="BF779" s="370">
        <f t="shared" ref="BF779:BG779" si="1557">(BB779-BF$1256)/BF$1256</f>
        <v>0.15548940640868492</v>
      </c>
      <c r="BG779" s="370">
        <f t="shared" si="1557"/>
        <v>2.7085105191734002E-2</v>
      </c>
      <c r="BT779" s="367">
        <v>44914</v>
      </c>
      <c r="BU779" s="365">
        <f t="shared" si="1537"/>
        <v>3.3301999999999998E-2</v>
      </c>
      <c r="BV779" s="365">
        <v>3.3302</v>
      </c>
    </row>
    <row r="780" spans="2:74" ht="12" customHeight="1">
      <c r="B780" s="367">
        <v>44910</v>
      </c>
      <c r="C780" s="365">
        <v>67.5</v>
      </c>
      <c r="O780" s="368">
        <v>44910</v>
      </c>
      <c r="P780" s="369">
        <v>67.5</v>
      </c>
      <c r="Q780" s="369">
        <v>271.73</v>
      </c>
      <c r="R780" s="369">
        <v>130.44999999999999</v>
      </c>
      <c r="S780" s="369">
        <v>99.99</v>
      </c>
      <c r="T780" s="369">
        <v>29.750599999999999</v>
      </c>
      <c r="U780" s="369">
        <v>48.36</v>
      </c>
      <c r="V780" s="369">
        <v>23.24</v>
      </c>
      <c r="AF780" s="368">
        <v>44910</v>
      </c>
      <c r="AG780" s="370">
        <f t="shared" ref="AG780:AM780" si="1558">(P780-AG$1256)/AG$1256</f>
        <v>0.18192960952547715</v>
      </c>
      <c r="AH780" s="370">
        <f t="shared" si="1558"/>
        <v>0.31270531400966195</v>
      </c>
      <c r="AI780" s="370">
        <f t="shared" si="1558"/>
        <v>0.27867084885316601</v>
      </c>
      <c r="AJ780" s="370">
        <f t="shared" si="1558"/>
        <v>2.1661387554919691E-2</v>
      </c>
      <c r="AK780" s="370">
        <f t="shared" si="1558"/>
        <v>1.4437109577457013E-2</v>
      </c>
      <c r="AL780" s="370">
        <f t="shared" si="1558"/>
        <v>-0.61312</v>
      </c>
      <c r="AM780" s="370">
        <f t="shared" si="1558"/>
        <v>0.12487899322362044</v>
      </c>
      <c r="BA780" s="368">
        <v>44910</v>
      </c>
      <c r="BB780" s="369">
        <v>67.5</v>
      </c>
      <c r="BC780" s="369">
        <v>3895.75</v>
      </c>
      <c r="BD780" s="86"/>
      <c r="BE780" s="368">
        <v>44910</v>
      </c>
      <c r="BF780" s="370">
        <f t="shared" ref="BF780:BG780" si="1559">(BB780-BF$1256)/BF$1256</f>
        <v>0.18192960952547715</v>
      </c>
      <c r="BG780" s="370">
        <f t="shared" si="1559"/>
        <v>3.8653396502584807E-2</v>
      </c>
      <c r="BT780" s="367">
        <v>44911</v>
      </c>
      <c r="BU780" s="365">
        <f t="shared" si="1537"/>
        <v>3.2732000000000004E-2</v>
      </c>
      <c r="BV780" s="365">
        <v>3.2732000000000001</v>
      </c>
    </row>
    <row r="781" spans="2:74" ht="12" customHeight="1">
      <c r="B781" s="367">
        <v>44909</v>
      </c>
      <c r="C781" s="365">
        <v>67.31</v>
      </c>
      <c r="O781" s="368">
        <v>44909</v>
      </c>
      <c r="P781" s="369">
        <v>67.31</v>
      </c>
      <c r="Q781" s="369">
        <v>274.52999999999997</v>
      </c>
      <c r="R781" s="369">
        <v>131.22</v>
      </c>
      <c r="S781" s="369">
        <v>102.19</v>
      </c>
      <c r="T781" s="369">
        <v>30.765799999999999</v>
      </c>
      <c r="U781" s="369">
        <v>49.39</v>
      </c>
      <c r="V781" s="369">
        <v>23.48</v>
      </c>
      <c r="AF781" s="368">
        <v>44909</v>
      </c>
      <c r="AG781" s="370">
        <f t="shared" ref="AG781:AM781" si="1560">(P781-AG$1256)/AG$1256</f>
        <v>0.17860269655051661</v>
      </c>
      <c r="AH781" s="370">
        <f t="shared" si="1560"/>
        <v>0.32623188405797088</v>
      </c>
      <c r="AI781" s="370">
        <f t="shared" si="1560"/>
        <v>0.28621838855126452</v>
      </c>
      <c r="AJ781" s="370">
        <f t="shared" si="1560"/>
        <v>4.414018596096856E-2</v>
      </c>
      <c r="AK781" s="370">
        <f t="shared" si="1560"/>
        <v>4.9053438446220482E-2</v>
      </c>
      <c r="AL781" s="370">
        <f t="shared" si="1560"/>
        <v>-0.60487999999999997</v>
      </c>
      <c r="AM781" s="370">
        <f t="shared" si="1560"/>
        <v>0.13649564375605036</v>
      </c>
      <c r="BA781" s="368">
        <v>44909</v>
      </c>
      <c r="BB781" s="369">
        <v>67.31</v>
      </c>
      <c r="BC781" s="369">
        <v>3995.32</v>
      </c>
      <c r="BD781" s="86"/>
      <c r="BE781" s="368">
        <v>44909</v>
      </c>
      <c r="BF781" s="370">
        <f t="shared" ref="BF781:BG781" si="1561">(BB781-BF$1256)/BF$1256</f>
        <v>0.17860269655051661</v>
      </c>
      <c r="BG781" s="370">
        <f t="shared" si="1561"/>
        <v>6.5199945611167889E-2</v>
      </c>
      <c r="BT781" s="367">
        <v>44910</v>
      </c>
      <c r="BU781" s="365">
        <f t="shared" si="1537"/>
        <v>3.2000000000000001E-2</v>
      </c>
      <c r="BV781" s="365">
        <v>3.2</v>
      </c>
    </row>
    <row r="782" spans="2:74" ht="12" customHeight="1">
      <c r="B782" s="367">
        <v>44908</v>
      </c>
      <c r="C782" s="365">
        <v>67.25</v>
      </c>
      <c r="O782" s="368">
        <v>44908</v>
      </c>
      <c r="P782" s="369">
        <v>67.25</v>
      </c>
      <c r="Q782" s="369">
        <v>274.27999999999997</v>
      </c>
      <c r="R782" s="369">
        <v>130.15</v>
      </c>
      <c r="S782" s="369">
        <v>102.11</v>
      </c>
      <c r="T782" s="369">
        <v>30.9664</v>
      </c>
      <c r="U782" s="369">
        <v>49.25</v>
      </c>
      <c r="V782" s="369">
        <v>23.4</v>
      </c>
      <c r="AF782" s="368">
        <v>44908</v>
      </c>
      <c r="AG782" s="370">
        <f t="shared" ref="AG782:AM782" si="1562">(P782-AG$1256)/AG$1256</f>
        <v>0.17755209245316059</v>
      </c>
      <c r="AH782" s="370">
        <f t="shared" si="1562"/>
        <v>0.32502415458937184</v>
      </c>
      <c r="AI782" s="370">
        <f t="shared" si="1562"/>
        <v>0.27573024897079013</v>
      </c>
      <c r="AJ782" s="370">
        <f t="shared" si="1562"/>
        <v>4.3322775109839527E-2</v>
      </c>
      <c r="AK782" s="370">
        <f t="shared" si="1562"/>
        <v>5.5893505005592037E-2</v>
      </c>
      <c r="AL782" s="370">
        <f t="shared" si="1562"/>
        <v>-0.60599999999999998</v>
      </c>
      <c r="AM782" s="370">
        <f t="shared" si="1562"/>
        <v>0.13262342691190698</v>
      </c>
      <c r="BA782" s="368">
        <v>44908</v>
      </c>
      <c r="BB782" s="369">
        <v>67.25</v>
      </c>
      <c r="BC782" s="369">
        <v>4019.65</v>
      </c>
      <c r="BD782" s="86"/>
      <c r="BE782" s="368">
        <v>44908</v>
      </c>
      <c r="BF782" s="370">
        <f t="shared" ref="BF782:BG782" si="1563">(BB782-BF$1256)/BF$1256</f>
        <v>0.17755209245316059</v>
      </c>
      <c r="BG782" s="370">
        <f t="shared" si="1563"/>
        <v>7.1686613681990655E-2</v>
      </c>
      <c r="BT782" s="367">
        <v>44909</v>
      </c>
      <c r="BU782" s="365">
        <f t="shared" si="1537"/>
        <v>3.209E-2</v>
      </c>
      <c r="BV782" s="365">
        <v>3.2090000000000001</v>
      </c>
    </row>
    <row r="783" spans="2:74" ht="12" customHeight="1">
      <c r="B783" s="367">
        <v>44907</v>
      </c>
      <c r="C783" s="365">
        <v>67.37</v>
      </c>
      <c r="O783" s="368">
        <v>44907</v>
      </c>
      <c r="P783" s="369">
        <v>67.37</v>
      </c>
      <c r="Q783" s="369">
        <v>276.62</v>
      </c>
      <c r="R783" s="369">
        <v>129.63999999999999</v>
      </c>
      <c r="S783" s="369">
        <v>102.7</v>
      </c>
      <c r="T783" s="369">
        <v>31.224</v>
      </c>
      <c r="U783" s="369">
        <v>49.75</v>
      </c>
      <c r="V783" s="369">
        <v>23.34</v>
      </c>
      <c r="AF783" s="368">
        <v>44907</v>
      </c>
      <c r="AG783" s="370">
        <f t="shared" ref="AG783:AM783" si="1564">(P783-AG$1256)/AG$1256</f>
        <v>0.1796533006478726</v>
      </c>
      <c r="AH783" s="370">
        <f t="shared" si="1564"/>
        <v>0.33632850241545897</v>
      </c>
      <c r="AI783" s="370">
        <f t="shared" si="1564"/>
        <v>0.27073122917075076</v>
      </c>
      <c r="AJ783" s="370">
        <f t="shared" si="1564"/>
        <v>4.9351180136916299E-2</v>
      </c>
      <c r="AK783" s="370">
        <f t="shared" si="1564"/>
        <v>6.467715976977001E-2</v>
      </c>
      <c r="AL783" s="370">
        <f t="shared" si="1564"/>
        <v>-0.60199999999999998</v>
      </c>
      <c r="AM783" s="370">
        <f t="shared" si="1564"/>
        <v>0.1297192642787996</v>
      </c>
      <c r="BA783" s="368">
        <v>44907</v>
      </c>
      <c r="BB783" s="369">
        <v>67.37</v>
      </c>
      <c r="BC783" s="369">
        <v>3990.56</v>
      </c>
      <c r="BD783" s="86"/>
      <c r="BE783" s="368">
        <v>44907</v>
      </c>
      <c r="BF783" s="370">
        <f t="shared" ref="BF783:BG783" si="1565">(BB783-BF$1256)/BF$1256</f>
        <v>0.1796533006478726</v>
      </c>
      <c r="BG783" s="370">
        <f t="shared" si="1565"/>
        <v>6.3930872860772578E-2</v>
      </c>
      <c r="BT783" s="367">
        <v>44908</v>
      </c>
      <c r="BU783" s="365">
        <f t="shared" si="1537"/>
        <v>3.2119000000000002E-2</v>
      </c>
      <c r="BV783" s="365">
        <v>3.2119</v>
      </c>
    </row>
    <row r="784" spans="2:74" ht="12" customHeight="1">
      <c r="B784" s="367">
        <v>44904</v>
      </c>
      <c r="C784" s="365">
        <v>66.540000000000006</v>
      </c>
      <c r="O784" s="368">
        <v>44904</v>
      </c>
      <c r="P784" s="369">
        <v>66.540000000000006</v>
      </c>
      <c r="Q784" s="369">
        <v>272.04000000000002</v>
      </c>
      <c r="R784" s="369">
        <v>127.71</v>
      </c>
      <c r="S784" s="369">
        <v>101.79</v>
      </c>
      <c r="T784" s="369">
        <v>30.525200000000002</v>
      </c>
      <c r="U784" s="369">
        <v>47.18</v>
      </c>
      <c r="V784" s="369">
        <v>23.11</v>
      </c>
      <c r="AF784" s="368">
        <v>44904</v>
      </c>
      <c r="AG784" s="370">
        <f t="shared" ref="AG784:AM784" si="1566">(P784-AG$1256)/AG$1256</f>
        <v>0.1651199439677816</v>
      </c>
      <c r="AH784" s="370">
        <f t="shared" si="1566"/>
        <v>0.31420289855072475</v>
      </c>
      <c r="AI784" s="370">
        <f t="shared" si="1566"/>
        <v>0.25181336992746517</v>
      </c>
      <c r="AJ784" s="370">
        <f t="shared" si="1566"/>
        <v>4.0053131705323403E-2</v>
      </c>
      <c r="AK784" s="370">
        <f t="shared" si="1566"/>
        <v>4.0849450339616476E-2</v>
      </c>
      <c r="AL784" s="370">
        <f t="shared" si="1566"/>
        <v>-0.62255999999999989</v>
      </c>
      <c r="AM784" s="370">
        <f t="shared" si="1566"/>
        <v>0.11858664085188766</v>
      </c>
      <c r="BA784" s="368">
        <v>44904</v>
      </c>
      <c r="BB784" s="369">
        <v>66.540000000000006</v>
      </c>
      <c r="BC784" s="369">
        <v>3934.38</v>
      </c>
      <c r="BD784" s="86"/>
      <c r="BE784" s="368">
        <v>44904</v>
      </c>
      <c r="BF784" s="370">
        <f t="shared" ref="BF784:BG784" si="1567">(BB784-BF$1256)/BF$1256</f>
        <v>0.1651199439677816</v>
      </c>
      <c r="BG784" s="370">
        <f t="shared" si="1567"/>
        <v>4.8952615063040425E-2</v>
      </c>
      <c r="BT784" s="367">
        <v>44907</v>
      </c>
      <c r="BU784" s="365">
        <f t="shared" si="1537"/>
        <v>3.2062E-2</v>
      </c>
      <c r="BV784" s="365">
        <v>3.2061999999999999</v>
      </c>
    </row>
    <row r="785" spans="2:74" ht="12" customHeight="1">
      <c r="B785" s="367">
        <v>44903</v>
      </c>
      <c r="C785" s="365">
        <v>67.09</v>
      </c>
      <c r="O785" s="368">
        <v>44903</v>
      </c>
      <c r="P785" s="369">
        <v>67.09</v>
      </c>
      <c r="Q785" s="369">
        <v>273.39</v>
      </c>
      <c r="R785" s="369">
        <v>129.85</v>
      </c>
      <c r="S785" s="369">
        <v>103.74</v>
      </c>
      <c r="T785" s="369">
        <v>30.62</v>
      </c>
      <c r="U785" s="369">
        <v>48.86</v>
      </c>
      <c r="V785" s="369">
        <v>23.28</v>
      </c>
      <c r="AF785" s="368">
        <v>44903</v>
      </c>
      <c r="AG785" s="370">
        <f t="shared" ref="AG785:AM785" si="1568">(P785-AG$1256)/AG$1256</f>
        <v>0.17475048152687803</v>
      </c>
      <c r="AH785" s="370">
        <f t="shared" si="1568"/>
        <v>0.32072463768115933</v>
      </c>
      <c r="AI785" s="370">
        <f t="shared" si="1568"/>
        <v>0.27278964908841402</v>
      </c>
      <c r="AJ785" s="370">
        <f t="shared" si="1568"/>
        <v>5.9977521201593852E-2</v>
      </c>
      <c r="AK785" s="370">
        <f t="shared" si="1568"/>
        <v>4.4081944406557723E-2</v>
      </c>
      <c r="AL785" s="370">
        <f t="shared" si="1568"/>
        <v>-0.60911999999999999</v>
      </c>
      <c r="AM785" s="370">
        <f t="shared" si="1568"/>
        <v>0.12681510164569221</v>
      </c>
      <c r="BA785" s="368">
        <v>44903</v>
      </c>
      <c r="BB785" s="369">
        <v>67.09</v>
      </c>
      <c r="BC785" s="369">
        <v>3963.51</v>
      </c>
      <c r="BD785" s="86"/>
      <c r="BE785" s="368">
        <v>44903</v>
      </c>
      <c r="BF785" s="370">
        <f t="shared" ref="BF785:BG785" si="1569">(BB785-BF$1256)/BF$1256</f>
        <v>0.17475048152687803</v>
      </c>
      <c r="BG785" s="370">
        <f t="shared" si="1569"/>
        <v>5.6719020361152575E-2</v>
      </c>
      <c r="BT785" s="367">
        <v>44904</v>
      </c>
      <c r="BU785" s="365">
        <f t="shared" si="1537"/>
        <v>3.2461999999999998E-2</v>
      </c>
      <c r="BV785" s="365">
        <v>3.2462</v>
      </c>
    </row>
    <row r="786" spans="2:74" ht="12" customHeight="1">
      <c r="B786" s="367">
        <v>44902</v>
      </c>
      <c r="C786" s="365">
        <v>65.930000000000007</v>
      </c>
      <c r="O786" s="368">
        <v>44902</v>
      </c>
      <c r="P786" s="369">
        <v>65.930000000000007</v>
      </c>
      <c r="Q786" s="369">
        <v>270.33999999999997</v>
      </c>
      <c r="R786" s="369">
        <v>128.27000000000001</v>
      </c>
      <c r="S786" s="369">
        <v>101.87</v>
      </c>
      <c r="T786" s="369">
        <v>30.1892</v>
      </c>
      <c r="U786" s="369">
        <v>48.31</v>
      </c>
      <c r="V786" s="369">
        <v>22.93</v>
      </c>
      <c r="AF786" s="368">
        <v>44902</v>
      </c>
      <c r="AG786" s="370">
        <f t="shared" ref="AG786:AM786" si="1570">(P786-AG$1256)/AG$1256</f>
        <v>0.15443880231132914</v>
      </c>
      <c r="AH786" s="370">
        <f t="shared" si="1570"/>
        <v>0.30599033816425109</v>
      </c>
      <c r="AI786" s="370">
        <f t="shared" si="1570"/>
        <v>0.25730248970790054</v>
      </c>
      <c r="AJ786" s="370">
        <f t="shared" si="1570"/>
        <v>4.0870542556452436E-2</v>
      </c>
      <c r="AK786" s="370">
        <f t="shared" si="1570"/>
        <v>2.9392509342862541E-2</v>
      </c>
      <c r="AL786" s="370">
        <f t="shared" si="1570"/>
        <v>-0.61351999999999995</v>
      </c>
      <c r="AM786" s="370">
        <f t="shared" si="1570"/>
        <v>0.10987415295256532</v>
      </c>
      <c r="BA786" s="368">
        <v>44902</v>
      </c>
      <c r="BB786" s="369">
        <v>65.930000000000007</v>
      </c>
      <c r="BC786" s="369">
        <v>3933.92</v>
      </c>
      <c r="BD786" s="86"/>
      <c r="BE786" s="368">
        <v>44902</v>
      </c>
      <c r="BF786" s="370">
        <f t="shared" ref="BF786:BG786" si="1571">(BB786-BF$1256)/BF$1256</f>
        <v>0.15443880231132914</v>
      </c>
      <c r="BG786" s="370">
        <f t="shared" si="1571"/>
        <v>4.8829973578758519E-2</v>
      </c>
      <c r="BT786" s="367">
        <v>44903</v>
      </c>
      <c r="BU786" s="365">
        <f t="shared" si="1537"/>
        <v>3.2195999999999995E-2</v>
      </c>
      <c r="BV786" s="365">
        <v>3.2195999999999998</v>
      </c>
    </row>
    <row r="787" spans="2:74" ht="12" customHeight="1">
      <c r="B787" s="367">
        <v>44901</v>
      </c>
      <c r="C787" s="365">
        <v>65.5</v>
      </c>
      <c r="O787" s="368">
        <v>44901</v>
      </c>
      <c r="P787" s="369">
        <v>65.5</v>
      </c>
      <c r="Q787" s="369">
        <v>271.77</v>
      </c>
      <c r="R787" s="369">
        <v>130.62</v>
      </c>
      <c r="S787" s="369">
        <v>102.08</v>
      </c>
      <c r="T787" s="369">
        <v>30.167999999999999</v>
      </c>
      <c r="U787" s="369">
        <v>49.2</v>
      </c>
      <c r="V787" s="369">
        <v>23.17</v>
      </c>
      <c r="AF787" s="368">
        <v>44901</v>
      </c>
      <c r="AG787" s="370">
        <f t="shared" ref="AG787:AM787" si="1572">(P787-AG$1256)/AG$1256</f>
        <v>0.14690947294694451</v>
      </c>
      <c r="AH787" s="370">
        <f t="shared" si="1572"/>
        <v>0.31289855072463757</v>
      </c>
      <c r="AI787" s="370">
        <f t="shared" si="1572"/>
        <v>0.28033718878651254</v>
      </c>
      <c r="AJ787" s="370">
        <f t="shared" si="1572"/>
        <v>4.3016246040666124E-2</v>
      </c>
      <c r="AK787" s="370">
        <f t="shared" si="1572"/>
        <v>2.8669630922829249E-2</v>
      </c>
      <c r="AL787" s="370">
        <f t="shared" si="1572"/>
        <v>-0.60639999999999994</v>
      </c>
      <c r="AM787" s="370">
        <f t="shared" si="1572"/>
        <v>0.12149080348499523</v>
      </c>
      <c r="BA787" s="368">
        <v>44901</v>
      </c>
      <c r="BB787" s="369">
        <v>65.5</v>
      </c>
      <c r="BC787" s="369">
        <v>3941.26</v>
      </c>
      <c r="BD787" s="86"/>
      <c r="BE787" s="368">
        <v>44901</v>
      </c>
      <c r="BF787" s="370">
        <f t="shared" ref="BF787:BG787" si="1573">(BB787-BF$1256)/BF$1256</f>
        <v>0.14690947294694451</v>
      </c>
      <c r="BG787" s="370">
        <f t="shared" si="1573"/>
        <v>5.0786905088821825E-2</v>
      </c>
      <c r="BT787" s="367">
        <v>44902</v>
      </c>
      <c r="BU787" s="365">
        <f t="shared" si="1537"/>
        <v>3.2761999999999999E-2</v>
      </c>
      <c r="BV787" s="365">
        <v>3.2761999999999998</v>
      </c>
    </row>
    <row r="788" spans="2:74" ht="12" customHeight="1">
      <c r="B788" s="367">
        <v>44900</v>
      </c>
      <c r="C788" s="365">
        <v>66.56</v>
      </c>
      <c r="O788" s="368">
        <v>44900</v>
      </c>
      <c r="P788" s="369">
        <v>66.56</v>
      </c>
      <c r="Q788" s="369">
        <v>271.58999999999997</v>
      </c>
      <c r="R788" s="369">
        <v>130.91</v>
      </c>
      <c r="S788" s="369">
        <v>103.55</v>
      </c>
      <c r="T788" s="369">
        <v>31.412199999999999</v>
      </c>
      <c r="U788" s="369">
        <v>49.71</v>
      </c>
      <c r="V788" s="369">
        <v>23.11</v>
      </c>
      <c r="AF788" s="368">
        <v>44900</v>
      </c>
      <c r="AG788" s="370">
        <f t="shared" ref="AG788:AM788" si="1574">(P788-AG$1256)/AG$1256</f>
        <v>0.16547014533356685</v>
      </c>
      <c r="AH788" s="370">
        <f t="shared" si="1574"/>
        <v>0.31202898550724628</v>
      </c>
      <c r="AI788" s="370">
        <f t="shared" si="1574"/>
        <v>0.28317976867280925</v>
      </c>
      <c r="AJ788" s="370">
        <f t="shared" si="1574"/>
        <v>5.8036170430162383E-2</v>
      </c>
      <c r="AK788" s="370">
        <f t="shared" si="1574"/>
        <v>7.109441064949934E-2</v>
      </c>
      <c r="AL788" s="370">
        <f t="shared" si="1574"/>
        <v>-0.60231999999999997</v>
      </c>
      <c r="AM788" s="370">
        <f t="shared" si="1574"/>
        <v>0.11858664085188766</v>
      </c>
      <c r="BA788" s="368">
        <v>44900</v>
      </c>
      <c r="BB788" s="369">
        <v>66.56</v>
      </c>
      <c r="BC788" s="369">
        <v>3998.84</v>
      </c>
      <c r="BD788" s="86"/>
      <c r="BE788" s="368">
        <v>44900</v>
      </c>
      <c r="BF788" s="370">
        <f t="shared" ref="BF788:BG788" si="1575">(BB788-BF$1256)/BF$1256</f>
        <v>0.16547014533356685</v>
      </c>
      <c r="BG788" s="370">
        <f t="shared" si="1575"/>
        <v>6.6138419577846733E-2</v>
      </c>
      <c r="BT788" s="367">
        <v>44901</v>
      </c>
      <c r="BU788" s="365">
        <f t="shared" si="1537"/>
        <v>3.2976999999999999E-2</v>
      </c>
      <c r="BV788" s="365">
        <v>3.2976999999999999</v>
      </c>
    </row>
    <row r="789" spans="2:74" ht="12" customHeight="1">
      <c r="B789" s="367">
        <v>44897</v>
      </c>
      <c r="C789" s="365">
        <v>66.430000000000007</v>
      </c>
      <c r="O789" s="368">
        <v>44897</v>
      </c>
      <c r="P789" s="369">
        <v>66.430000000000007</v>
      </c>
      <c r="Q789" s="369">
        <v>273.39999999999998</v>
      </c>
      <c r="R789" s="369">
        <v>129.68</v>
      </c>
      <c r="S789" s="369">
        <v>105.05</v>
      </c>
      <c r="T789" s="369">
        <v>32.0976</v>
      </c>
      <c r="U789" s="369">
        <v>51.93</v>
      </c>
      <c r="V789" s="369">
        <v>23.01</v>
      </c>
      <c r="AF789" s="368">
        <v>44897</v>
      </c>
      <c r="AG789" s="370">
        <f t="shared" ref="AG789:AM789" si="1576">(P789-AG$1256)/AG$1256</f>
        <v>0.1631938364559623</v>
      </c>
      <c r="AH789" s="370">
        <f t="shared" si="1576"/>
        <v>0.32077294685990326</v>
      </c>
      <c r="AI789" s="370">
        <f t="shared" si="1576"/>
        <v>0.27112330915506777</v>
      </c>
      <c r="AJ789" s="370">
        <f t="shared" si="1576"/>
        <v>7.3362623888832051E-2</v>
      </c>
      <c r="AK789" s="370">
        <f t="shared" si="1576"/>
        <v>9.4465206361330045E-2</v>
      </c>
      <c r="AL789" s="370">
        <f t="shared" si="1576"/>
        <v>-0.58455999999999997</v>
      </c>
      <c r="AM789" s="370">
        <f t="shared" si="1576"/>
        <v>0.11374636979670869</v>
      </c>
      <c r="BA789" s="368">
        <v>44897</v>
      </c>
      <c r="BB789" s="369">
        <v>66.430000000000007</v>
      </c>
      <c r="BC789" s="369">
        <v>4071.7</v>
      </c>
      <c r="BD789" s="86"/>
      <c r="BE789" s="368">
        <v>44897</v>
      </c>
      <c r="BF789" s="370">
        <f t="shared" ref="BF789:BG789" si="1577">(BB789-BF$1256)/BF$1256</f>
        <v>0.1631938364559623</v>
      </c>
      <c r="BG789" s="370">
        <f t="shared" si="1577"/>
        <v>8.5563764240409262E-2</v>
      </c>
      <c r="BT789" s="367">
        <v>44900</v>
      </c>
      <c r="BU789" s="365">
        <f t="shared" si="1537"/>
        <v>3.2452000000000002E-2</v>
      </c>
      <c r="BV789" s="365">
        <v>3.2452000000000001</v>
      </c>
    </row>
    <row r="790" spans="2:74" ht="12" customHeight="1">
      <c r="B790" s="367">
        <v>44896</v>
      </c>
      <c r="C790" s="365">
        <v>66.28</v>
      </c>
      <c r="O790" s="368">
        <v>44896</v>
      </c>
      <c r="P790" s="369">
        <v>66.28</v>
      </c>
      <c r="Q790" s="369">
        <v>273.39999999999998</v>
      </c>
      <c r="R790" s="369">
        <v>129.19</v>
      </c>
      <c r="S790" s="369">
        <v>103.37</v>
      </c>
      <c r="T790" s="369">
        <v>32.516599999999997</v>
      </c>
      <c r="U790" s="369">
        <v>52.07</v>
      </c>
      <c r="V790" s="369">
        <v>22.69</v>
      </c>
      <c r="AF790" s="368">
        <v>44896</v>
      </c>
      <c r="AG790" s="370">
        <f t="shared" ref="AG790:AM790" si="1578">(P790-AG$1256)/AG$1256</f>
        <v>0.16056732621257225</v>
      </c>
      <c r="AH790" s="370">
        <f t="shared" si="1578"/>
        <v>0.32077294685990326</v>
      </c>
      <c r="AI790" s="370">
        <f t="shared" si="1578"/>
        <v>0.26632032934718686</v>
      </c>
      <c r="AJ790" s="370">
        <f t="shared" si="1578"/>
        <v>5.6196996015122097E-2</v>
      </c>
      <c r="AK790" s="370">
        <f t="shared" si="1578"/>
        <v>0.10875228456859146</v>
      </c>
      <c r="AL790" s="370">
        <f t="shared" si="1578"/>
        <v>-0.58344000000000007</v>
      </c>
      <c r="AM790" s="370">
        <f t="shared" si="1578"/>
        <v>9.8257502420135576E-2</v>
      </c>
      <c r="BA790" s="368">
        <v>44896</v>
      </c>
      <c r="BB790" s="369">
        <v>66.28</v>
      </c>
      <c r="BC790" s="369">
        <v>4076.57</v>
      </c>
      <c r="BD790" s="86"/>
      <c r="BE790" s="368">
        <v>44896</v>
      </c>
      <c r="BF790" s="370">
        <f t="shared" ref="BF790:BG790" si="1579">(BB790-BF$1256)/BF$1256</f>
        <v>0.16056732621257225</v>
      </c>
      <c r="BG790" s="370">
        <f t="shared" si="1579"/>
        <v>8.6862164302263317E-2</v>
      </c>
      <c r="BT790" s="367">
        <v>44897</v>
      </c>
      <c r="BU790" s="365">
        <f t="shared" si="1537"/>
        <v>3.2515000000000002E-2</v>
      </c>
      <c r="BV790" s="365">
        <v>3.2515000000000001</v>
      </c>
    </row>
    <row r="791" spans="2:74" ht="12" customHeight="1">
      <c r="B791" s="367">
        <v>44895</v>
      </c>
      <c r="C791" s="365">
        <v>66.349999999999994</v>
      </c>
      <c r="O791" s="368">
        <v>44895</v>
      </c>
      <c r="P791" s="369">
        <v>66.349999999999994</v>
      </c>
      <c r="Q791" s="369">
        <v>272.79000000000002</v>
      </c>
      <c r="R791" s="369">
        <v>128.66</v>
      </c>
      <c r="S791" s="369">
        <v>102.2</v>
      </c>
      <c r="T791" s="369">
        <v>32.539200000000001</v>
      </c>
      <c r="U791" s="369">
        <v>52.6</v>
      </c>
      <c r="V791" s="369">
        <v>22.56</v>
      </c>
      <c r="AF791" s="368">
        <v>44895</v>
      </c>
      <c r="AG791" s="370">
        <f t="shared" ref="AG791:AM791" si="1580">(P791-AG$1256)/AG$1256</f>
        <v>0.16179303099282077</v>
      </c>
      <c r="AH791" s="370">
        <f t="shared" si="1580"/>
        <v>0.31782608695652181</v>
      </c>
      <c r="AI791" s="370">
        <f t="shared" si="1580"/>
        <v>0.26112526955498921</v>
      </c>
      <c r="AJ791" s="370">
        <f t="shared" si="1580"/>
        <v>4.4242362317359743E-2</v>
      </c>
      <c r="AK791" s="370">
        <f t="shared" si="1580"/>
        <v>0.10952290024277803</v>
      </c>
      <c r="AL791" s="370">
        <f t="shared" si="1580"/>
        <v>-0.57920000000000005</v>
      </c>
      <c r="AM791" s="370">
        <f t="shared" si="1580"/>
        <v>9.1965150048402639E-2</v>
      </c>
      <c r="BA791" s="368">
        <v>44895</v>
      </c>
      <c r="BB791" s="369">
        <v>66.349999999999994</v>
      </c>
      <c r="BC791" s="369">
        <v>4080.11</v>
      </c>
      <c r="BD791" s="86"/>
      <c r="BE791" s="368">
        <v>44895</v>
      </c>
      <c r="BF791" s="370">
        <f t="shared" ref="BF791:BG791" si="1581">(BB791-BF$1256)/BF$1256</f>
        <v>0.16179303099282077</v>
      </c>
      <c r="BG791" s="370">
        <f t="shared" si="1581"/>
        <v>8.7805970507389183E-2</v>
      </c>
      <c r="BT791" s="367">
        <v>44896</v>
      </c>
      <c r="BU791" s="365">
        <f t="shared" si="1537"/>
        <v>3.2589E-2</v>
      </c>
      <c r="BV791" s="365">
        <v>3.2589000000000001</v>
      </c>
    </row>
    <row r="792" spans="2:74" ht="12" customHeight="1">
      <c r="B792" s="367">
        <v>44894</v>
      </c>
      <c r="C792" s="365">
        <v>64.989999999999995</v>
      </c>
      <c r="O792" s="368">
        <v>44894</v>
      </c>
      <c r="P792" s="369">
        <v>64.989999999999995</v>
      </c>
      <c r="Q792" s="369">
        <v>271.41000000000003</v>
      </c>
      <c r="R792" s="369">
        <v>126.04</v>
      </c>
      <c r="S792" s="369">
        <v>98.66</v>
      </c>
      <c r="T792" s="369">
        <v>31.054400000000001</v>
      </c>
      <c r="U792" s="369">
        <v>50.85</v>
      </c>
      <c r="V792" s="369">
        <v>22.3</v>
      </c>
      <c r="AF792" s="368">
        <v>44894</v>
      </c>
      <c r="AG792" s="370">
        <f t="shared" ref="AG792:AM792" si="1582">(P792-AG$1256)/AG$1256</f>
        <v>0.13797933811941859</v>
      </c>
      <c r="AH792" s="370">
        <f t="shared" si="1582"/>
        <v>0.31115942028985522</v>
      </c>
      <c r="AI792" s="370">
        <f t="shared" si="1582"/>
        <v>0.23544403058223889</v>
      </c>
      <c r="AJ792" s="370">
        <f t="shared" si="1582"/>
        <v>8.0719321548992744E-3</v>
      </c>
      <c r="AK792" s="370">
        <f t="shared" si="1582"/>
        <v>5.8894132409503801E-2</v>
      </c>
      <c r="AL792" s="370">
        <f t="shared" si="1582"/>
        <v>-0.59320000000000006</v>
      </c>
      <c r="AM792" s="370">
        <f t="shared" si="1582"/>
        <v>7.9380445304937097E-2</v>
      </c>
      <c r="BA792" s="368">
        <v>44894</v>
      </c>
      <c r="BB792" s="369">
        <v>64.989999999999995</v>
      </c>
      <c r="BC792" s="369">
        <v>3957.63</v>
      </c>
      <c r="BD792" s="86"/>
      <c r="BE792" s="368">
        <v>44894</v>
      </c>
      <c r="BF792" s="370">
        <f t="shared" ref="BF792:BG792" si="1583">(BB792-BF$1256)/BF$1256</f>
        <v>0.13797933811941859</v>
      </c>
      <c r="BG792" s="370">
        <f t="shared" si="1583"/>
        <v>5.5151342257723113E-2</v>
      </c>
      <c r="BT792" s="367">
        <v>44895</v>
      </c>
      <c r="BU792" s="365">
        <f t="shared" si="1537"/>
        <v>3.2555000000000001E-2</v>
      </c>
      <c r="BV792" s="365">
        <v>3.2555000000000001</v>
      </c>
    </row>
    <row r="793" spans="2:74" ht="12" customHeight="1">
      <c r="B793" s="367">
        <v>44893</v>
      </c>
      <c r="C793" s="365">
        <v>65.81</v>
      </c>
      <c r="O793" s="368">
        <v>44893</v>
      </c>
      <c r="P793" s="369">
        <v>65.81</v>
      </c>
      <c r="Q793" s="369">
        <v>272.88</v>
      </c>
      <c r="R793" s="369">
        <v>126.45</v>
      </c>
      <c r="S793" s="369">
        <v>98.66</v>
      </c>
      <c r="T793" s="369">
        <v>30.551200000000001</v>
      </c>
      <c r="U793" s="369">
        <v>49.56</v>
      </c>
      <c r="V793" s="369">
        <v>22.18</v>
      </c>
      <c r="AF793" s="368">
        <v>44893</v>
      </c>
      <c r="AG793" s="370">
        <f t="shared" ref="AG793:AM793" si="1584">(P793-AG$1256)/AG$1256</f>
        <v>0.1523375941166171</v>
      </c>
      <c r="AH793" s="370">
        <f t="shared" si="1584"/>
        <v>0.31826086956521737</v>
      </c>
      <c r="AI793" s="370">
        <f t="shared" si="1584"/>
        <v>0.23946285042148607</v>
      </c>
      <c r="AJ793" s="370">
        <f t="shared" si="1584"/>
        <v>8.0719321548992744E-3</v>
      </c>
      <c r="AK793" s="370">
        <f t="shared" si="1584"/>
        <v>4.1735999345317659E-2</v>
      </c>
      <c r="AL793" s="370">
        <f t="shared" si="1584"/>
        <v>-0.60351999999999995</v>
      </c>
      <c r="AM793" s="370">
        <f t="shared" si="1584"/>
        <v>7.3572120038722141E-2</v>
      </c>
      <c r="BA793" s="368">
        <v>44893</v>
      </c>
      <c r="BB793" s="369">
        <v>65.81</v>
      </c>
      <c r="BC793" s="369">
        <v>3963.94</v>
      </c>
      <c r="BD793" s="86"/>
      <c r="BE793" s="368">
        <v>44893</v>
      </c>
      <c r="BF793" s="370">
        <f t="shared" ref="BF793:BG793" si="1585">(BB793-BF$1256)/BF$1256</f>
        <v>0.1523375941166171</v>
      </c>
      <c r="BG793" s="370">
        <f t="shared" si="1585"/>
        <v>5.6833663487763864E-2</v>
      </c>
      <c r="BT793" s="367">
        <v>44894</v>
      </c>
      <c r="BU793" s="365">
        <f t="shared" si="1537"/>
        <v>3.3236000000000002E-2</v>
      </c>
      <c r="BV793" s="365">
        <v>3.3235999999999999</v>
      </c>
    </row>
    <row r="794" spans="2:74" ht="12" customHeight="1">
      <c r="B794" s="367">
        <v>44890</v>
      </c>
      <c r="C794" s="365">
        <v>66.510000000000005</v>
      </c>
      <c r="O794" s="368">
        <v>44890</v>
      </c>
      <c r="P794" s="369">
        <v>66.510000000000005</v>
      </c>
      <c r="Q794" s="369">
        <v>275</v>
      </c>
      <c r="R794" s="369">
        <v>126.53</v>
      </c>
      <c r="S794" s="369">
        <v>99.56</v>
      </c>
      <c r="T794" s="369">
        <v>30.303999999999998</v>
      </c>
      <c r="U794" s="369">
        <v>49.29</v>
      </c>
      <c r="V794" s="369">
        <v>22.42</v>
      </c>
      <c r="AF794" s="368">
        <v>44890</v>
      </c>
      <c r="AG794" s="370">
        <f t="shared" ref="AG794:AM794" si="1586">(P794-AG$1256)/AG$1256</f>
        <v>0.16459464191910358</v>
      </c>
      <c r="AH794" s="370">
        <f t="shared" si="1586"/>
        <v>0.32850241545893721</v>
      </c>
      <c r="AI794" s="370">
        <f t="shared" si="1586"/>
        <v>0.24024701039011964</v>
      </c>
      <c r="AJ794" s="370">
        <f t="shared" si="1586"/>
        <v>1.726780423010113E-2</v>
      </c>
      <c r="AK794" s="370">
        <f t="shared" si="1586"/>
        <v>3.3306964183420072E-2</v>
      </c>
      <c r="AL794" s="370">
        <f t="shared" si="1586"/>
        <v>-0.60568000000000011</v>
      </c>
      <c r="AM794" s="370">
        <f t="shared" si="1586"/>
        <v>8.5188770571152053E-2</v>
      </c>
      <c r="BA794" s="368">
        <v>44890</v>
      </c>
      <c r="BB794" s="369">
        <v>66.510000000000005</v>
      </c>
      <c r="BC794" s="369">
        <v>4026.12</v>
      </c>
      <c r="BD794" s="86"/>
      <c r="BE794" s="368">
        <v>44890</v>
      </c>
      <c r="BF794" s="370">
        <f t="shared" ref="BF794:BG794" si="1587">(BB794-BF$1256)/BF$1256</f>
        <v>0.16459464191910358</v>
      </c>
      <c r="BG794" s="370">
        <f t="shared" si="1587"/>
        <v>7.3411592819607685E-2</v>
      </c>
      <c r="BT794" s="367">
        <v>44893</v>
      </c>
      <c r="BU794" s="365">
        <f t="shared" si="1537"/>
        <v>3.2821999999999997E-2</v>
      </c>
      <c r="BV794" s="365">
        <v>3.2822</v>
      </c>
    </row>
    <row r="795" spans="2:74" ht="12" customHeight="1">
      <c r="B795" s="367">
        <v>44888</v>
      </c>
      <c r="C795" s="365">
        <v>66.680000000000007</v>
      </c>
      <c r="O795" s="368">
        <v>44888</v>
      </c>
      <c r="P795" s="369">
        <v>66.680000000000007</v>
      </c>
      <c r="Q795" s="369">
        <v>273.27</v>
      </c>
      <c r="R795" s="369">
        <v>125.93</v>
      </c>
      <c r="S795" s="369">
        <v>99.52</v>
      </c>
      <c r="T795" s="369">
        <v>30.176600000000001</v>
      </c>
      <c r="U795" s="369">
        <v>48.3</v>
      </c>
      <c r="V795" s="369">
        <v>21.92</v>
      </c>
      <c r="AF795" s="368">
        <v>44888</v>
      </c>
      <c r="AG795" s="370">
        <f t="shared" ref="AG795:AM795" si="1588">(P795-AG$1256)/AG$1256</f>
        <v>0.1675713535282789</v>
      </c>
      <c r="AH795" s="370">
        <f t="shared" si="1588"/>
        <v>0.3201449275362318</v>
      </c>
      <c r="AI795" s="370">
        <f t="shared" si="1588"/>
        <v>0.23436581062536768</v>
      </c>
      <c r="AJ795" s="370">
        <f t="shared" si="1588"/>
        <v>1.6859098804536541E-2</v>
      </c>
      <c r="AK795" s="370">
        <f t="shared" si="1588"/>
        <v>2.8962874055484301E-2</v>
      </c>
      <c r="AL795" s="370">
        <f t="shared" si="1588"/>
        <v>-0.61360000000000003</v>
      </c>
      <c r="AM795" s="370">
        <f t="shared" si="1588"/>
        <v>6.0987415295256607E-2</v>
      </c>
      <c r="BA795" s="368">
        <v>44888</v>
      </c>
      <c r="BB795" s="369">
        <v>66.680000000000007</v>
      </c>
      <c r="BC795" s="369">
        <v>4027.26</v>
      </c>
      <c r="BD795" s="86"/>
      <c r="BE795" s="368">
        <v>44888</v>
      </c>
      <c r="BF795" s="370">
        <f t="shared" ref="BF795:BG795" si="1589">(BB795-BF$1256)/BF$1256</f>
        <v>0.1675713535282789</v>
      </c>
      <c r="BG795" s="370">
        <f t="shared" si="1589"/>
        <v>7.3715530411088984E-2</v>
      </c>
      <c r="BT795" s="367">
        <v>44890</v>
      </c>
      <c r="BU795" s="365">
        <f t="shared" si="1537"/>
        <v>3.2475999999999998E-2</v>
      </c>
      <c r="BV795" s="365">
        <v>3.2475999999999998</v>
      </c>
    </row>
    <row r="796" spans="2:74" ht="12" customHeight="1">
      <c r="B796" s="367">
        <v>44887</v>
      </c>
      <c r="C796" s="365">
        <v>67.72</v>
      </c>
      <c r="O796" s="368">
        <v>44887</v>
      </c>
      <c r="P796" s="369">
        <v>67.72</v>
      </c>
      <c r="Q796" s="369">
        <v>274.76</v>
      </c>
      <c r="R796" s="369">
        <v>124.94</v>
      </c>
      <c r="S796" s="369">
        <v>98.43</v>
      </c>
      <c r="T796" s="369">
        <v>30.117999999999999</v>
      </c>
      <c r="U796" s="369">
        <v>47.39</v>
      </c>
      <c r="V796" s="369">
        <v>21.57</v>
      </c>
      <c r="AF796" s="368">
        <v>44887</v>
      </c>
      <c r="AG796" s="370">
        <f t="shared" ref="AG796:AM796" si="1590">(P796-AG$1256)/AG$1256</f>
        <v>0.18578182454911574</v>
      </c>
      <c r="AH796" s="370">
        <f t="shared" si="1590"/>
        <v>0.32734299516908211</v>
      </c>
      <c r="AI796" s="370">
        <f t="shared" si="1590"/>
        <v>0.2246618310135268</v>
      </c>
      <c r="AJ796" s="370">
        <f t="shared" si="1590"/>
        <v>5.7218759579033638E-3</v>
      </c>
      <c r="AK796" s="370">
        <f t="shared" si="1590"/>
        <v>2.6964728988788472E-2</v>
      </c>
      <c r="AL796" s="370">
        <f t="shared" si="1590"/>
        <v>-0.62087999999999999</v>
      </c>
      <c r="AM796" s="370">
        <f t="shared" si="1590"/>
        <v>4.4046466602129727E-2</v>
      </c>
      <c r="BA796" s="368">
        <v>44887</v>
      </c>
      <c r="BB796" s="369">
        <v>67.72</v>
      </c>
      <c r="BC796" s="369">
        <v>4003.58</v>
      </c>
      <c r="BD796" s="86"/>
      <c r="BE796" s="368">
        <v>44887</v>
      </c>
      <c r="BF796" s="370">
        <f t="shared" ref="BF796:BG796" si="1591">(BB796-BF$1256)/BF$1256</f>
        <v>0.18578182454911574</v>
      </c>
      <c r="BG796" s="370">
        <f t="shared" si="1591"/>
        <v>6.7402160089794882E-2</v>
      </c>
      <c r="BT796" s="367">
        <v>44888</v>
      </c>
      <c r="BU796" s="365">
        <f t="shared" si="1537"/>
        <v>3.2393999999999999E-2</v>
      </c>
      <c r="BV796" s="365">
        <v>3.2393999999999998</v>
      </c>
    </row>
    <row r="797" spans="2:74" ht="12" customHeight="1">
      <c r="B797" s="367">
        <v>44886</v>
      </c>
      <c r="C797" s="365">
        <v>68.17</v>
      </c>
      <c r="O797" s="368">
        <v>44886</v>
      </c>
      <c r="P797" s="369">
        <v>68.17</v>
      </c>
      <c r="Q797" s="369">
        <v>274.52</v>
      </c>
      <c r="R797" s="369">
        <v>124.02</v>
      </c>
      <c r="S797" s="369">
        <v>98.32</v>
      </c>
      <c r="T797" s="369">
        <v>29.887799999999999</v>
      </c>
      <c r="U797" s="369">
        <v>47.63</v>
      </c>
      <c r="V797" s="369">
        <v>21.38</v>
      </c>
      <c r="AF797" s="368">
        <v>44886</v>
      </c>
      <c r="AG797" s="370">
        <f t="shared" ref="AG797:AM797" si="1592">(P797-AG$1256)/AG$1256</f>
        <v>0.19366135527928563</v>
      </c>
      <c r="AH797" s="370">
        <f t="shared" si="1592"/>
        <v>0.32618357487922695</v>
      </c>
      <c r="AI797" s="370">
        <f t="shared" si="1592"/>
        <v>0.21564399137424034</v>
      </c>
      <c r="AJ797" s="370">
        <f t="shared" si="1592"/>
        <v>4.5979360376007831E-3</v>
      </c>
      <c r="AK797" s="370">
        <f t="shared" si="1592"/>
        <v>1.9115360484464841E-2</v>
      </c>
      <c r="AL797" s="370">
        <f t="shared" si="1592"/>
        <v>-0.61896000000000007</v>
      </c>
      <c r="AM797" s="370">
        <f t="shared" si="1592"/>
        <v>3.4849951597289396E-2</v>
      </c>
      <c r="BA797" s="368">
        <v>44886</v>
      </c>
      <c r="BB797" s="369">
        <v>68.17</v>
      </c>
      <c r="BC797" s="369">
        <v>3949.94</v>
      </c>
      <c r="BD797" s="86"/>
      <c r="BE797" s="368">
        <v>44886</v>
      </c>
      <c r="BF797" s="370">
        <f t="shared" ref="BF797:BG797" si="1593">(BB797-BF$1256)/BF$1256</f>
        <v>0.19366135527928563</v>
      </c>
      <c r="BG797" s="370">
        <f t="shared" si="1593"/>
        <v>5.3101096574836651E-2</v>
      </c>
      <c r="BT797" s="367">
        <v>44887</v>
      </c>
      <c r="BU797" s="365">
        <f t="shared" si="1537"/>
        <v>3.1896000000000001E-2</v>
      </c>
      <c r="BV797" s="365">
        <v>3.1896</v>
      </c>
    </row>
    <row r="798" spans="2:74" ht="12" customHeight="1">
      <c r="B798" s="367">
        <v>44883</v>
      </c>
      <c r="C798" s="365">
        <v>66.739999999999995</v>
      </c>
      <c r="O798" s="368">
        <v>44883</v>
      </c>
      <c r="P798" s="369">
        <v>66.739999999999995</v>
      </c>
      <c r="Q798" s="369">
        <v>273.37</v>
      </c>
      <c r="R798" s="369">
        <v>124.61</v>
      </c>
      <c r="S798" s="369">
        <v>97.95</v>
      </c>
      <c r="T798" s="369">
        <v>30.049600000000002</v>
      </c>
      <c r="U798" s="369">
        <v>49.8</v>
      </c>
      <c r="V798" s="369">
        <v>20.92</v>
      </c>
      <c r="AF798" s="368">
        <v>44883</v>
      </c>
      <c r="AG798" s="370">
        <f t="shared" ref="AG798:AM798" si="1594">(P798-AG$1256)/AG$1256</f>
        <v>0.16862195762563467</v>
      </c>
      <c r="AH798" s="370">
        <f t="shared" si="1594"/>
        <v>0.32062801932367152</v>
      </c>
      <c r="AI798" s="370">
        <f t="shared" si="1594"/>
        <v>0.22142717114291319</v>
      </c>
      <c r="AJ798" s="370">
        <f t="shared" si="1594"/>
        <v>8.1741085112903126E-4</v>
      </c>
      <c r="AK798" s="370">
        <f t="shared" si="1594"/>
        <v>2.4632423143020825E-2</v>
      </c>
      <c r="AL798" s="370">
        <f t="shared" si="1594"/>
        <v>-0.60160000000000002</v>
      </c>
      <c r="AM798" s="370">
        <f t="shared" si="1594"/>
        <v>1.258470474346571E-2</v>
      </c>
      <c r="BA798" s="368">
        <v>44883</v>
      </c>
      <c r="BB798" s="369">
        <v>66.739999999999995</v>
      </c>
      <c r="BC798" s="369">
        <v>3965.34</v>
      </c>
      <c r="BD798" s="86"/>
      <c r="BE798" s="368">
        <v>44883</v>
      </c>
      <c r="BF798" s="370">
        <f t="shared" ref="BF798:BG798" si="1595">(BB798-BF$1256)/BF$1256</f>
        <v>0.16862195762563467</v>
      </c>
      <c r="BG798" s="370">
        <f t="shared" si="1595"/>
        <v>5.7206920179056611E-2</v>
      </c>
      <c r="BT798" s="367">
        <v>44886</v>
      </c>
      <c r="BU798" s="365">
        <f t="shared" si="1537"/>
        <v>3.1684999999999998E-2</v>
      </c>
      <c r="BV798" s="365">
        <v>3.1684999999999999</v>
      </c>
    </row>
    <row r="799" spans="2:74" ht="12" customHeight="1">
      <c r="B799" s="367">
        <v>44882</v>
      </c>
      <c r="C799" s="365">
        <v>66.510000000000005</v>
      </c>
      <c r="O799" s="368">
        <v>44882</v>
      </c>
      <c r="P799" s="369">
        <v>66.510000000000005</v>
      </c>
      <c r="Q799" s="369">
        <v>273.36</v>
      </c>
      <c r="R799" s="369">
        <v>122.77</v>
      </c>
      <c r="S799" s="369">
        <v>96.97</v>
      </c>
      <c r="T799" s="369">
        <v>29.8766</v>
      </c>
      <c r="U799" s="369">
        <v>50.74</v>
      </c>
      <c r="V799" s="369">
        <v>20.68</v>
      </c>
      <c r="AF799" s="368">
        <v>44882</v>
      </c>
      <c r="AG799" s="370">
        <f t="shared" ref="AG799:AM799" si="1596">(P799-AG$1256)/AG$1256</f>
        <v>0.16459464191910358</v>
      </c>
      <c r="AH799" s="370">
        <f t="shared" si="1596"/>
        <v>0.32057971014492759</v>
      </c>
      <c r="AI799" s="370">
        <f t="shared" si="1596"/>
        <v>0.20339149186434033</v>
      </c>
      <c r="AJ799" s="370">
        <f t="shared" si="1596"/>
        <v>-9.1958720752018559E-3</v>
      </c>
      <c r="AK799" s="370">
        <f t="shared" si="1596"/>
        <v>1.8733462451239753E-2</v>
      </c>
      <c r="AL799" s="370">
        <f t="shared" si="1596"/>
        <v>-0.59407999999999994</v>
      </c>
      <c r="AM799" s="370">
        <f t="shared" si="1596"/>
        <v>9.6805421103579733E-4</v>
      </c>
      <c r="BA799" s="368">
        <v>44882</v>
      </c>
      <c r="BB799" s="369">
        <v>66.510000000000005</v>
      </c>
      <c r="BC799" s="369">
        <v>3946.56</v>
      </c>
      <c r="BD799" s="86"/>
      <c r="BE799" s="368">
        <v>44882</v>
      </c>
      <c r="BF799" s="370">
        <f t="shared" ref="BF799:BG799" si="1597">(BB799-BF$1256)/BF$1256</f>
        <v>0.16459464191910358</v>
      </c>
      <c r="BG799" s="370">
        <f t="shared" si="1597"/>
        <v>5.2199948277287057E-2</v>
      </c>
      <c r="BT799" s="367">
        <v>44883</v>
      </c>
      <c r="BU799" s="365">
        <f t="shared" si="1537"/>
        <v>3.2364000000000004E-2</v>
      </c>
      <c r="BV799" s="365">
        <v>3.2364000000000002</v>
      </c>
    </row>
    <row r="800" spans="2:74" ht="12" customHeight="1">
      <c r="B800" s="367">
        <v>44881</v>
      </c>
      <c r="C800" s="365">
        <v>63.75</v>
      </c>
      <c r="O800" s="368">
        <v>44881</v>
      </c>
      <c r="P800" s="369">
        <v>63.75</v>
      </c>
      <c r="Q800" s="369">
        <v>272.51</v>
      </c>
      <c r="R800" s="369">
        <v>123.96</v>
      </c>
      <c r="S800" s="369">
        <v>97.07</v>
      </c>
      <c r="T800" s="369">
        <v>30.530999999999999</v>
      </c>
      <c r="U800" s="369">
        <v>51.43</v>
      </c>
      <c r="V800" s="369">
        <v>20.72</v>
      </c>
      <c r="AF800" s="368">
        <v>44881</v>
      </c>
      <c r="AG800" s="370">
        <f t="shared" ref="AG800:AM800" si="1598">(P800-AG$1256)/AG$1256</f>
        <v>0.11626685344072843</v>
      </c>
      <c r="AH800" s="370">
        <f t="shared" si="1598"/>
        <v>0.31647342995169075</v>
      </c>
      <c r="AI800" s="370">
        <f t="shared" si="1598"/>
        <v>0.21505587139776514</v>
      </c>
      <c r="AJ800" s="370">
        <f t="shared" si="1598"/>
        <v>-8.174108511290603E-3</v>
      </c>
      <c r="AK800" s="370">
        <f t="shared" si="1598"/>
        <v>4.1047218963965106E-2</v>
      </c>
      <c r="AL800" s="370">
        <f t="shared" si="1598"/>
        <v>-0.58855999999999997</v>
      </c>
      <c r="AM800" s="370">
        <f t="shared" si="1598"/>
        <v>2.9041626331073921E-3</v>
      </c>
      <c r="BA800" s="368">
        <v>44881</v>
      </c>
      <c r="BB800" s="369">
        <v>63.75</v>
      </c>
      <c r="BC800" s="369">
        <v>3958.79</v>
      </c>
      <c r="BD800" s="86"/>
      <c r="BE800" s="368">
        <v>44881</v>
      </c>
      <c r="BF800" s="370">
        <f t="shared" ref="BF800:BG800" si="1599">(BB800-BF$1256)/BF$1256</f>
        <v>0.11626685344072843</v>
      </c>
      <c r="BG800" s="370">
        <f t="shared" si="1599"/>
        <v>5.546061208765133E-2</v>
      </c>
      <c r="BT800" s="367">
        <v>44882</v>
      </c>
      <c r="BU800" s="365">
        <f t="shared" si="1537"/>
        <v>3.2475999999999998E-2</v>
      </c>
      <c r="BV800" s="365">
        <v>3.2475999999999998</v>
      </c>
    </row>
    <row r="801" spans="2:74" ht="12" customHeight="1">
      <c r="B801" s="367">
        <v>44880</v>
      </c>
      <c r="C801" s="365">
        <v>59.74</v>
      </c>
      <c r="O801" s="368">
        <v>44880</v>
      </c>
      <c r="P801" s="369">
        <v>59.74</v>
      </c>
      <c r="Q801" s="369">
        <v>267.83999999999997</v>
      </c>
      <c r="R801" s="369">
        <v>123.31</v>
      </c>
      <c r="S801" s="369">
        <v>97.83</v>
      </c>
      <c r="T801" s="369">
        <v>30.4694</v>
      </c>
      <c r="U801" s="369">
        <v>51.67</v>
      </c>
      <c r="V801" s="369">
        <v>20.8</v>
      </c>
      <c r="AF801" s="368">
        <v>44880</v>
      </c>
      <c r="AG801" s="370">
        <f t="shared" ref="AG801:AM801" si="1600">(P801-AG$1256)/AG$1256</f>
        <v>4.6051479600770488E-2</v>
      </c>
      <c r="AH801" s="370">
        <f t="shared" si="1600"/>
        <v>0.29391304347826075</v>
      </c>
      <c r="AI801" s="370">
        <f t="shared" si="1600"/>
        <v>0.2086845716526172</v>
      </c>
      <c r="AJ801" s="370">
        <f t="shared" si="1600"/>
        <v>-4.0870542556458822E-4</v>
      </c>
      <c r="AK801" s="370">
        <f t="shared" si="1600"/>
        <v>3.8946779781226945E-2</v>
      </c>
      <c r="AL801" s="370">
        <f t="shared" si="1600"/>
        <v>-0.58663999999999994</v>
      </c>
      <c r="AM801" s="370">
        <f t="shared" si="1600"/>
        <v>6.7763794772507536E-3</v>
      </c>
      <c r="BA801" s="368">
        <v>44880</v>
      </c>
      <c r="BB801" s="369">
        <v>59.74</v>
      </c>
      <c r="BC801" s="369">
        <v>3991.73</v>
      </c>
      <c r="BD801" s="86"/>
      <c r="BE801" s="368">
        <v>44880</v>
      </c>
      <c r="BF801" s="370">
        <f t="shared" ref="BF801:BG801" si="1601">(BB801-BF$1256)/BF$1256</f>
        <v>4.6051479600770488E-2</v>
      </c>
      <c r="BG801" s="370">
        <f t="shared" si="1601"/>
        <v>6.4242808809924376E-2</v>
      </c>
      <c r="BT801" s="367">
        <v>44881</v>
      </c>
      <c r="BU801" s="365">
        <f t="shared" si="1537"/>
        <v>3.3881999999999995E-2</v>
      </c>
      <c r="BV801" s="365">
        <v>3.3881999999999999</v>
      </c>
    </row>
    <row r="802" spans="2:74" ht="12" customHeight="1">
      <c r="B802" s="367">
        <v>44879</v>
      </c>
      <c r="C802" s="365">
        <v>59.85</v>
      </c>
      <c r="O802" s="368">
        <v>44879</v>
      </c>
      <c r="P802" s="369">
        <v>59.85</v>
      </c>
      <c r="Q802" s="369">
        <v>272.27</v>
      </c>
      <c r="R802" s="369">
        <v>122.6</v>
      </c>
      <c r="S802" s="369">
        <v>97.42</v>
      </c>
      <c r="T802" s="369">
        <v>30.2624</v>
      </c>
      <c r="U802" s="369">
        <v>51.27</v>
      </c>
      <c r="V802" s="369">
        <v>20.5</v>
      </c>
      <c r="AF802" s="368">
        <v>44879</v>
      </c>
      <c r="AG802" s="370">
        <f t="shared" ref="AG802:AM802" si="1602">(P802-AG$1256)/AG$1256</f>
        <v>4.7977587112589773E-2</v>
      </c>
      <c r="AH802" s="370">
        <f t="shared" si="1602"/>
        <v>0.31531400966183565</v>
      </c>
      <c r="AI802" s="370">
        <f t="shared" si="1602"/>
        <v>0.20172515193099391</v>
      </c>
      <c r="AJ802" s="370">
        <f t="shared" si="1602"/>
        <v>-4.597936037600928E-3</v>
      </c>
      <c r="AK802" s="370">
        <f t="shared" si="1602"/>
        <v>3.1888485774298203E-2</v>
      </c>
      <c r="AL802" s="370">
        <f t="shared" si="1602"/>
        <v>-0.58983999999999992</v>
      </c>
      <c r="AM802" s="370">
        <f t="shared" si="1602"/>
        <v>-7.7444336882865512E-3</v>
      </c>
      <c r="BA802" s="368">
        <v>44879</v>
      </c>
      <c r="BB802" s="369">
        <v>59.85</v>
      </c>
      <c r="BC802" s="369">
        <v>3957.25</v>
      </c>
      <c r="BD802" s="86"/>
      <c r="BE802" s="368">
        <v>44879</v>
      </c>
      <c r="BF802" s="370">
        <f t="shared" ref="BF802:BG802" si="1603">(BB802-BF$1256)/BF$1256</f>
        <v>4.7977587112589773E-2</v>
      </c>
      <c r="BG802" s="370">
        <f t="shared" si="1603"/>
        <v>5.5050029727229347E-2</v>
      </c>
      <c r="BT802" s="367">
        <v>44880</v>
      </c>
      <c r="BU802" s="365">
        <f t="shared" si="1537"/>
        <v>3.6157000000000002E-2</v>
      </c>
      <c r="BV802" s="365">
        <v>3.6156999999999999</v>
      </c>
    </row>
    <row r="803" spans="2:74" ht="12" customHeight="1">
      <c r="B803" s="367">
        <v>44876</v>
      </c>
      <c r="C803" s="365">
        <v>60.72</v>
      </c>
      <c r="O803" s="368">
        <v>44876</v>
      </c>
      <c r="P803" s="369">
        <v>60.72</v>
      </c>
      <c r="Q803" s="369">
        <v>271.39</v>
      </c>
      <c r="R803" s="369">
        <v>123.33</v>
      </c>
      <c r="S803" s="369">
        <v>97.38</v>
      </c>
      <c r="T803" s="369">
        <v>30.126999999999999</v>
      </c>
      <c r="U803" s="369">
        <v>51.73</v>
      </c>
      <c r="V803" s="369">
        <v>21.06</v>
      </c>
      <c r="AF803" s="368">
        <v>44876</v>
      </c>
      <c r="AG803" s="370">
        <f t="shared" ref="AG803:AM803" si="1604">(P803-AG$1256)/AG$1256</f>
        <v>6.3211346524251436E-2</v>
      </c>
      <c r="AH803" s="370">
        <f t="shared" si="1604"/>
        <v>0.31106280193236707</v>
      </c>
      <c r="AI803" s="370">
        <f t="shared" si="1604"/>
        <v>0.20888061164477556</v>
      </c>
      <c r="AJ803" s="370">
        <f t="shared" si="1604"/>
        <v>-5.0066414631655164E-3</v>
      </c>
      <c r="AK803" s="370">
        <f t="shared" si="1604"/>
        <v>2.7271611336915819E-2</v>
      </c>
      <c r="AL803" s="370">
        <f t="shared" si="1604"/>
        <v>-0.58616000000000013</v>
      </c>
      <c r="AM803" s="370">
        <f t="shared" si="1604"/>
        <v>1.936108422071629E-2</v>
      </c>
      <c r="BA803" s="368">
        <v>44876</v>
      </c>
      <c r="BB803" s="369">
        <v>60.72</v>
      </c>
      <c r="BC803" s="369">
        <v>3992.93</v>
      </c>
      <c r="BD803" s="86"/>
      <c r="BE803" s="368">
        <v>44876</v>
      </c>
      <c r="BF803" s="370">
        <f t="shared" ref="BF803:BG803" si="1605">(BB803-BF$1256)/BF$1256</f>
        <v>6.3211346524251436E-2</v>
      </c>
      <c r="BG803" s="370">
        <f t="shared" si="1605"/>
        <v>6.456274311674666E-2</v>
      </c>
      <c r="BT803" s="367">
        <v>44879</v>
      </c>
      <c r="BU803" s="365">
        <f t="shared" si="1537"/>
        <v>3.6089999999999997E-2</v>
      </c>
      <c r="BV803" s="365">
        <v>3.609</v>
      </c>
    </row>
    <row r="804" spans="2:74" ht="12" customHeight="1">
      <c r="B804" s="367">
        <v>44875</v>
      </c>
      <c r="C804" s="365">
        <v>61.87</v>
      </c>
      <c r="O804" s="368">
        <v>44875</v>
      </c>
      <c r="P804" s="369">
        <v>61.87</v>
      </c>
      <c r="Q804" s="369">
        <v>275.88</v>
      </c>
      <c r="R804" s="369">
        <v>124.13</v>
      </c>
      <c r="S804" s="369">
        <v>96.26</v>
      </c>
      <c r="T804" s="369">
        <v>29.418399999999998</v>
      </c>
      <c r="U804" s="369">
        <v>51.07</v>
      </c>
      <c r="V804" s="369">
        <v>21.38</v>
      </c>
      <c r="AF804" s="368">
        <v>44875</v>
      </c>
      <c r="AG804" s="370">
        <f t="shared" ref="AG804:AM804" si="1606">(P804-AG$1256)/AG$1256</f>
        <v>8.334792505690769E-2</v>
      </c>
      <c r="AH804" s="370">
        <f t="shared" si="1606"/>
        <v>0.33275362318840579</v>
      </c>
      <c r="AI804" s="370">
        <f t="shared" si="1606"/>
        <v>0.21672221133111155</v>
      </c>
      <c r="AJ804" s="370">
        <f t="shared" si="1606"/>
        <v>-1.6450393378972101E-2</v>
      </c>
      <c r="AK804" s="370">
        <f t="shared" si="1606"/>
        <v>3.1097411276902348E-3</v>
      </c>
      <c r="AL804" s="370">
        <f t="shared" si="1606"/>
        <v>-0.59144000000000008</v>
      </c>
      <c r="AM804" s="370">
        <f t="shared" si="1606"/>
        <v>3.4849951597289396E-2</v>
      </c>
      <c r="BA804" s="368">
        <v>44875</v>
      </c>
      <c r="BB804" s="369">
        <v>61.87</v>
      </c>
      <c r="BC804" s="369">
        <v>3956.37</v>
      </c>
      <c r="BD804" s="86"/>
      <c r="BE804" s="368">
        <v>44875</v>
      </c>
      <c r="BF804" s="370">
        <f t="shared" ref="BF804:BG804" si="1607">(BB804-BF$1256)/BF$1256</f>
        <v>8.334792505690769E-2</v>
      </c>
      <c r="BG804" s="370">
        <f t="shared" si="1607"/>
        <v>5.4815411235559608E-2</v>
      </c>
      <c r="BT804" s="367">
        <v>44876</v>
      </c>
      <c r="BU804" s="365">
        <f t="shared" si="1537"/>
        <v>3.5573E-2</v>
      </c>
      <c r="BV804" s="365">
        <v>3.5573000000000001</v>
      </c>
    </row>
    <row r="805" spans="2:74" ht="12" customHeight="1">
      <c r="B805" s="367">
        <v>44874</v>
      </c>
      <c r="C805" s="365">
        <v>60.48</v>
      </c>
      <c r="O805" s="368">
        <v>44874</v>
      </c>
      <c r="P805" s="369">
        <v>60.48</v>
      </c>
      <c r="Q805" s="369">
        <v>277.79000000000002</v>
      </c>
      <c r="R805" s="369">
        <v>122.05</v>
      </c>
      <c r="S805" s="369">
        <v>91.63</v>
      </c>
      <c r="T805" s="369">
        <v>27.516400000000001</v>
      </c>
      <c r="U805" s="369">
        <v>46</v>
      </c>
      <c r="V805" s="369">
        <v>21.03</v>
      </c>
      <c r="AF805" s="368">
        <v>44874</v>
      </c>
      <c r="AG805" s="370">
        <f t="shared" ref="AG805:AM805" si="1608">(P805-AG$1256)/AG$1256</f>
        <v>5.9008930134827484E-2</v>
      </c>
      <c r="AH805" s="370">
        <f t="shared" si="1608"/>
        <v>0.34198067632850254</v>
      </c>
      <c r="AI805" s="370">
        <f t="shared" si="1608"/>
        <v>0.19633405214663793</v>
      </c>
      <c r="AJ805" s="370">
        <f t="shared" si="1608"/>
        <v>-6.3758046388065898E-2</v>
      </c>
      <c r="AK805" s="370">
        <f t="shared" si="1608"/>
        <v>-6.1744728443219959E-2</v>
      </c>
      <c r="AL805" s="370">
        <f t="shared" si="1608"/>
        <v>-0.63200000000000001</v>
      </c>
      <c r="AM805" s="370">
        <f t="shared" si="1608"/>
        <v>1.7909002904162682E-2</v>
      </c>
      <c r="BA805" s="368">
        <v>44874</v>
      </c>
      <c r="BB805" s="369">
        <v>60.48</v>
      </c>
      <c r="BC805" s="369">
        <v>3748.57</v>
      </c>
      <c r="BD805" s="86"/>
      <c r="BE805" s="368">
        <v>44874</v>
      </c>
      <c r="BF805" s="370">
        <f t="shared" ref="BF805:BG805" si="1609">(BB805-BF$1256)/BF$1256</f>
        <v>5.9008930134827484E-2</v>
      </c>
      <c r="BG805" s="370">
        <f t="shared" si="1609"/>
        <v>-5.8654622917422774E-4</v>
      </c>
      <c r="BT805" s="367">
        <v>44875</v>
      </c>
      <c r="BU805" s="365">
        <f t="shared" si="1537"/>
        <v>3.4911999999999999E-2</v>
      </c>
      <c r="BV805" s="365">
        <v>3.4912000000000001</v>
      </c>
    </row>
    <row r="806" spans="2:74" ht="12" customHeight="1">
      <c r="B806" s="367">
        <v>44873</v>
      </c>
      <c r="C806" s="365">
        <v>60.91</v>
      </c>
      <c r="O806" s="368">
        <v>44873</v>
      </c>
      <c r="P806" s="369">
        <v>60.91</v>
      </c>
      <c r="Q806" s="369">
        <v>278.39999999999998</v>
      </c>
      <c r="R806" s="369">
        <v>122.38</v>
      </c>
      <c r="S806" s="369">
        <v>92.75</v>
      </c>
      <c r="T806" s="369">
        <v>27.7928</v>
      </c>
      <c r="U806" s="369">
        <v>45.66</v>
      </c>
      <c r="V806" s="369">
        <v>20.41</v>
      </c>
      <c r="AF806" s="368">
        <v>44873</v>
      </c>
      <c r="AG806" s="370">
        <f t="shared" ref="AG806:AM806" si="1610">(P806-AG$1256)/AG$1256</f>
        <v>6.6538259499211994E-2</v>
      </c>
      <c r="AH806" s="370">
        <f t="shared" si="1610"/>
        <v>0.34492753623188394</v>
      </c>
      <c r="AI806" s="370">
        <f t="shared" si="1610"/>
        <v>0.19956871201725151</v>
      </c>
      <c r="AJ806" s="370">
        <f t="shared" si="1610"/>
        <v>-5.2314294472259167E-2</v>
      </c>
      <c r="AK806" s="370">
        <f t="shared" si="1610"/>
        <v>-5.2320030551842707E-2</v>
      </c>
      <c r="AL806" s="370">
        <f t="shared" si="1610"/>
        <v>-0.63472000000000006</v>
      </c>
      <c r="AM806" s="370">
        <f t="shared" si="1610"/>
        <v>-1.2100677637947725E-2</v>
      </c>
      <c r="BA806" s="368">
        <v>44873</v>
      </c>
      <c r="BB806" s="369">
        <v>60.91</v>
      </c>
      <c r="BC806" s="369">
        <v>3828.11</v>
      </c>
      <c r="BD806" s="86"/>
      <c r="BE806" s="368">
        <v>44873</v>
      </c>
      <c r="BF806" s="370">
        <f t="shared" ref="BF806:BG806" si="1611">(BB806-BF$1256)/BF$1256</f>
        <v>6.6538259499211994E-2</v>
      </c>
      <c r="BG806" s="370">
        <f t="shared" si="1611"/>
        <v>2.0619766074699366E-2</v>
      </c>
      <c r="BT806" s="367">
        <v>44874</v>
      </c>
      <c r="BU806" s="365">
        <f t="shared" si="1537"/>
        <v>3.5714000000000003E-2</v>
      </c>
      <c r="BV806" s="365">
        <v>3.5714000000000001</v>
      </c>
    </row>
    <row r="807" spans="2:74" ht="12" customHeight="1">
      <c r="B807" s="367">
        <v>44872</v>
      </c>
      <c r="C807" s="365">
        <v>60.38</v>
      </c>
      <c r="O807" s="368">
        <v>44872</v>
      </c>
      <c r="P807" s="369">
        <v>60.38</v>
      </c>
      <c r="Q807" s="369">
        <v>276.41000000000003</v>
      </c>
      <c r="R807" s="369">
        <v>122.51</v>
      </c>
      <c r="S807" s="369">
        <v>90.45</v>
      </c>
      <c r="T807" s="369">
        <v>27.927399999999999</v>
      </c>
      <c r="U807" s="369">
        <v>44.2</v>
      </c>
      <c r="V807" s="369">
        <v>20.6</v>
      </c>
      <c r="AF807" s="368">
        <v>44872</v>
      </c>
      <c r="AG807" s="370">
        <f t="shared" ref="AG807:AM807" si="1612">(P807-AG$1256)/AG$1256</f>
        <v>5.7257923305900946E-2</v>
      </c>
      <c r="AH807" s="370">
        <f t="shared" si="1612"/>
        <v>0.33531400966183589</v>
      </c>
      <c r="AI807" s="370">
        <f t="shared" si="1612"/>
        <v>0.20084297196628123</v>
      </c>
      <c r="AJ807" s="370">
        <f t="shared" si="1612"/>
        <v>-7.5814856442219289E-2</v>
      </c>
      <c r="AK807" s="370">
        <f t="shared" si="1612"/>
        <v>-4.7730434545405036E-2</v>
      </c>
      <c r="AL807" s="370">
        <f t="shared" si="1612"/>
        <v>-0.64639999999999997</v>
      </c>
      <c r="AM807" s="370">
        <f t="shared" si="1612"/>
        <v>-2.9041626331073921E-3</v>
      </c>
      <c r="BA807" s="368">
        <v>44872</v>
      </c>
      <c r="BB807" s="369">
        <v>60.38</v>
      </c>
      <c r="BC807" s="369">
        <v>3806.8</v>
      </c>
      <c r="BD807" s="86"/>
      <c r="BE807" s="368">
        <v>44872</v>
      </c>
      <c r="BF807" s="370">
        <f t="shared" ref="BF807:BG807" si="1613">(BB807-BF$1256)/BF$1256</f>
        <v>5.7257923305900946E-2</v>
      </c>
      <c r="BG807" s="370">
        <f t="shared" si="1613"/>
        <v>1.4938266009379461E-2</v>
      </c>
      <c r="BT807" s="367">
        <v>44873</v>
      </c>
      <c r="BU807" s="365">
        <f t="shared" si="1537"/>
        <v>3.5462E-2</v>
      </c>
      <c r="BV807" s="365">
        <v>3.5461999999999998</v>
      </c>
    </row>
    <row r="808" spans="2:74" ht="12" customHeight="1">
      <c r="B808" s="367">
        <v>44869</v>
      </c>
      <c r="C808" s="365">
        <v>60.76</v>
      </c>
      <c r="O808" s="368">
        <v>44869</v>
      </c>
      <c r="P808" s="369">
        <v>60.76</v>
      </c>
      <c r="Q808" s="369">
        <v>274.62</v>
      </c>
      <c r="R808" s="369">
        <v>121.78</v>
      </c>
      <c r="S808" s="369">
        <v>91.86</v>
      </c>
      <c r="T808" s="369">
        <v>27.9514</v>
      </c>
      <c r="U808" s="369">
        <v>47.02</v>
      </c>
      <c r="V808" s="369">
        <v>20.43</v>
      </c>
      <c r="AF808" s="368">
        <v>44869</v>
      </c>
      <c r="AG808" s="370">
        <f t="shared" ref="AG808:AM808" si="1614">(P808-AG$1256)/AG$1256</f>
        <v>6.3911749255822076E-2</v>
      </c>
      <c r="AH808" s="370">
        <f t="shared" si="1614"/>
        <v>0.32666666666666672</v>
      </c>
      <c r="AI808" s="370">
        <f t="shared" si="1614"/>
        <v>0.19368751225249956</v>
      </c>
      <c r="AJ808" s="370">
        <f t="shared" si="1614"/>
        <v>-6.1407990191069836E-2</v>
      </c>
      <c r="AK808" s="370">
        <f t="shared" si="1614"/>
        <v>-4.6912081617065442E-2</v>
      </c>
      <c r="AL808" s="370">
        <f t="shared" si="1614"/>
        <v>-0.62383999999999995</v>
      </c>
      <c r="AM808" s="370">
        <f t="shared" si="1614"/>
        <v>-1.1132623426911927E-2</v>
      </c>
      <c r="BA808" s="368">
        <v>44869</v>
      </c>
      <c r="BB808" s="369">
        <v>60.76</v>
      </c>
      <c r="BC808" s="369">
        <v>3770.55</v>
      </c>
      <c r="BD808" s="86"/>
      <c r="BE808" s="368">
        <v>44869</v>
      </c>
      <c r="BF808" s="370">
        <f t="shared" ref="BF808:BG808" si="1615">(BB808-BF$1256)/BF$1256</f>
        <v>6.3911749255822076E-2</v>
      </c>
      <c r="BG808" s="370">
        <f t="shared" si="1615"/>
        <v>5.2735838241215003E-3</v>
      </c>
      <c r="BT808" s="367">
        <v>44872</v>
      </c>
      <c r="BU808" s="365">
        <f t="shared" si="1537"/>
        <v>3.5772999999999999E-2</v>
      </c>
      <c r="BV808" s="365">
        <v>3.5773000000000001</v>
      </c>
    </row>
    <row r="809" spans="2:74" ht="12" customHeight="1">
      <c r="B809" s="367">
        <v>44868</v>
      </c>
      <c r="C809" s="365">
        <v>59.01</v>
      </c>
      <c r="O809" s="368">
        <v>44868</v>
      </c>
      <c r="P809" s="369">
        <v>59.01</v>
      </c>
      <c r="Q809" s="369">
        <v>272.95</v>
      </c>
      <c r="R809" s="369">
        <v>119.5</v>
      </c>
      <c r="S809" s="369">
        <v>84.68</v>
      </c>
      <c r="T809" s="369">
        <v>27.837399999999999</v>
      </c>
      <c r="U809" s="369">
        <v>47.65</v>
      </c>
      <c r="V809" s="369">
        <v>20.350000000000001</v>
      </c>
      <c r="AF809" s="368">
        <v>44868</v>
      </c>
      <c r="AG809" s="370">
        <f t="shared" ref="AG809:AM809" si="1616">(P809-AG$1256)/AG$1256</f>
        <v>3.3269129749605997E-2</v>
      </c>
      <c r="AH809" s="370">
        <f t="shared" si="1616"/>
        <v>0.31859903381642507</v>
      </c>
      <c r="AI809" s="370">
        <f t="shared" si="1616"/>
        <v>0.17133895314644193</v>
      </c>
      <c r="AJ809" s="370">
        <f t="shared" si="1616"/>
        <v>-0.13477061407990187</v>
      </c>
      <c r="AK809" s="370">
        <f t="shared" si="1616"/>
        <v>-5.0799258026678389E-2</v>
      </c>
      <c r="AL809" s="370">
        <f t="shared" si="1616"/>
        <v>-0.61879999999999991</v>
      </c>
      <c r="AM809" s="370">
        <f t="shared" si="1616"/>
        <v>-1.5004840271055118E-2</v>
      </c>
      <c r="BA809" s="368">
        <v>44868</v>
      </c>
      <c r="BB809" s="369">
        <v>59.01</v>
      </c>
      <c r="BC809" s="369">
        <v>3719.89</v>
      </c>
      <c r="BD809" s="86"/>
      <c r="BE809" s="368">
        <v>44868</v>
      </c>
      <c r="BF809" s="370">
        <f t="shared" ref="BF809:BG809" si="1617">(BB809-BF$1256)/BF$1256</f>
        <v>3.3269129749605997E-2</v>
      </c>
      <c r="BG809" s="370">
        <f t="shared" si="1617"/>
        <v>-8.2329761622280517E-3</v>
      </c>
      <c r="BT809" s="367">
        <v>44869</v>
      </c>
      <c r="BU809" s="365">
        <f t="shared" si="1537"/>
        <v>3.5549999999999998E-2</v>
      </c>
      <c r="BV809" s="365">
        <v>3.5550000000000002</v>
      </c>
    </row>
    <row r="810" spans="2:74" ht="12" customHeight="1">
      <c r="B810" s="367">
        <v>44867</v>
      </c>
      <c r="C810" s="365">
        <v>58.13</v>
      </c>
      <c r="O810" s="368">
        <v>44867</v>
      </c>
      <c r="P810" s="369">
        <v>58.13</v>
      </c>
      <c r="Q810" s="369">
        <v>270.37</v>
      </c>
      <c r="R810" s="369">
        <v>117.37</v>
      </c>
      <c r="S810" s="369">
        <v>84.58</v>
      </c>
      <c r="T810" s="369">
        <v>28.159600000000001</v>
      </c>
      <c r="U810" s="369">
        <v>51.93</v>
      </c>
      <c r="V810" s="369">
        <v>20.5</v>
      </c>
      <c r="AF810" s="368">
        <v>44867</v>
      </c>
      <c r="AG810" s="370">
        <f t="shared" ref="AG810:AM810" si="1618">(P810-AG$1256)/AG$1256</f>
        <v>1.7860269655051709E-2</v>
      </c>
      <c r="AH810" s="370">
        <f t="shared" si="1618"/>
        <v>0.30613526570048311</v>
      </c>
      <c r="AI810" s="370">
        <f t="shared" si="1618"/>
        <v>0.15046069398157233</v>
      </c>
      <c r="AJ810" s="370">
        <f t="shared" si="1618"/>
        <v>-0.13579237764381327</v>
      </c>
      <c r="AK810" s="370">
        <f t="shared" si="1618"/>
        <v>-3.9812869963719695E-2</v>
      </c>
      <c r="AL810" s="370">
        <f t="shared" si="1618"/>
        <v>-0.58455999999999997</v>
      </c>
      <c r="AM810" s="370">
        <f t="shared" si="1618"/>
        <v>-7.7444336882865512E-3</v>
      </c>
      <c r="BA810" s="368">
        <v>44867</v>
      </c>
      <c r="BB810" s="369">
        <v>58.13</v>
      </c>
      <c r="BC810" s="369">
        <v>3759.69</v>
      </c>
      <c r="BD810" s="86"/>
      <c r="BE810" s="368">
        <v>44867</v>
      </c>
      <c r="BF810" s="370">
        <f t="shared" ref="BF810:BG810" si="1619">(BB810-BF$1256)/BF$1256</f>
        <v>1.7860269655051709E-2</v>
      </c>
      <c r="BG810" s="370">
        <f t="shared" si="1619"/>
        <v>2.3781783473793574E-3</v>
      </c>
      <c r="BT810" s="367">
        <v>44868</v>
      </c>
      <c r="BU810" s="365">
        <f t="shared" si="1537"/>
        <v>3.6603999999999998E-2</v>
      </c>
      <c r="BV810" s="365">
        <v>3.6604000000000001</v>
      </c>
    </row>
    <row r="811" spans="2:74" ht="12" customHeight="1">
      <c r="B811" s="367">
        <v>44866</v>
      </c>
      <c r="C811" s="365">
        <v>58.97</v>
      </c>
      <c r="O811" s="368">
        <v>44866</v>
      </c>
      <c r="P811" s="369">
        <v>58.97</v>
      </c>
      <c r="Q811" s="369">
        <v>272.95</v>
      </c>
      <c r="R811" s="369">
        <v>118.15</v>
      </c>
      <c r="S811" s="369">
        <v>87.1</v>
      </c>
      <c r="T811" s="369">
        <v>29.554400000000001</v>
      </c>
      <c r="U811" s="369">
        <v>54.24</v>
      </c>
      <c r="V811" s="369">
        <v>20.82</v>
      </c>
      <c r="AF811" s="368">
        <v>44866</v>
      </c>
      <c r="AG811" s="370">
        <f t="shared" ref="AG811:AM811" si="1620">(P811-AG$1256)/AG$1256</f>
        <v>3.2568727018035364E-2</v>
      </c>
      <c r="AH811" s="370">
        <f t="shared" si="1620"/>
        <v>0.31859903381642507</v>
      </c>
      <c r="AI811" s="370">
        <f t="shared" si="1620"/>
        <v>0.15810625367574996</v>
      </c>
      <c r="AJ811" s="370">
        <f t="shared" si="1620"/>
        <v>-0.11004393583324829</v>
      </c>
      <c r="AK811" s="370">
        <f t="shared" si="1620"/>
        <v>7.7470743882811803E-3</v>
      </c>
      <c r="AL811" s="370">
        <f t="shared" si="1620"/>
        <v>-0.56607999999999992</v>
      </c>
      <c r="AM811" s="370">
        <f t="shared" si="1620"/>
        <v>7.7444336882865512E-3</v>
      </c>
      <c r="BA811" s="368">
        <v>44866</v>
      </c>
      <c r="BB811" s="369">
        <v>58.97</v>
      </c>
      <c r="BC811" s="369">
        <v>3856.1</v>
      </c>
      <c r="BD811" s="86"/>
      <c r="BE811" s="368">
        <v>44866</v>
      </c>
      <c r="BF811" s="370">
        <f t="shared" ref="BF811:BG811" si="1621">(BB811-BF$1256)/BF$1256</f>
        <v>3.2568727018035364E-2</v>
      </c>
      <c r="BG811" s="370">
        <f t="shared" si="1621"/>
        <v>2.8082233781330214E-2</v>
      </c>
      <c r="BT811" s="367">
        <v>44867</v>
      </c>
      <c r="BU811" s="365">
        <f t="shared" si="1537"/>
        <v>3.7158000000000004E-2</v>
      </c>
      <c r="BV811" s="365">
        <v>3.7158000000000002</v>
      </c>
    </row>
    <row r="812" spans="2:74" ht="12" customHeight="1">
      <c r="B812" s="367">
        <v>44865</v>
      </c>
      <c r="C812" s="365">
        <v>59.38</v>
      </c>
      <c r="O812" s="368">
        <v>44865</v>
      </c>
      <c r="P812" s="369">
        <v>59.38</v>
      </c>
      <c r="Q812" s="369">
        <v>272.66000000000003</v>
      </c>
      <c r="R812" s="369">
        <v>118.25</v>
      </c>
      <c r="S812" s="369">
        <v>86.59</v>
      </c>
      <c r="T812" s="369">
        <v>29.9666</v>
      </c>
      <c r="U812" s="369">
        <v>55.57</v>
      </c>
      <c r="V812" s="369">
        <v>20.78</v>
      </c>
      <c r="AF812" s="368">
        <v>44865</v>
      </c>
      <c r="AG812" s="370">
        <f t="shared" ref="AG812:AM812" si="1622">(P812-AG$1256)/AG$1256</f>
        <v>3.9747855016634623E-2</v>
      </c>
      <c r="AH812" s="370">
        <f t="shared" si="1622"/>
        <v>0.31719806763285036</v>
      </c>
      <c r="AI812" s="370">
        <f t="shared" si="1622"/>
        <v>0.15908645363654189</v>
      </c>
      <c r="AJ812" s="370">
        <f t="shared" si="1622"/>
        <v>-0.11525493000919587</v>
      </c>
      <c r="AK812" s="370">
        <f t="shared" si="1622"/>
        <v>2.1802285932513106E-2</v>
      </c>
      <c r="AL812" s="370">
        <f t="shared" si="1622"/>
        <v>-0.55544000000000004</v>
      </c>
      <c r="AM812" s="370">
        <f t="shared" si="1622"/>
        <v>5.8083252662149559E-3</v>
      </c>
      <c r="BA812" s="368">
        <v>44865</v>
      </c>
      <c r="BB812" s="369">
        <v>59.38</v>
      </c>
      <c r="BC812" s="369">
        <v>3871.98</v>
      </c>
      <c r="BD812" s="86"/>
      <c r="BE812" s="368">
        <v>44865</v>
      </c>
      <c r="BF812" s="370">
        <f t="shared" ref="BF812:BG812" si="1623">(BB812-BF$1256)/BF$1256</f>
        <v>3.9747855016634623E-2</v>
      </c>
      <c r="BG812" s="370">
        <f t="shared" si="1623"/>
        <v>3.231603110827911E-2</v>
      </c>
      <c r="BT812" s="367">
        <v>44866</v>
      </c>
      <c r="BU812" s="365">
        <f t="shared" si="1537"/>
        <v>3.6629000000000002E-2</v>
      </c>
      <c r="BV812" s="365">
        <v>3.6629</v>
      </c>
    </row>
    <row r="813" spans="2:74" ht="12" customHeight="1">
      <c r="B813" s="367">
        <v>44862</v>
      </c>
      <c r="C813" s="365">
        <v>59.3</v>
      </c>
      <c r="O813" s="368">
        <v>44862</v>
      </c>
      <c r="P813" s="369">
        <v>59.3</v>
      </c>
      <c r="Q813" s="369">
        <v>274.52</v>
      </c>
      <c r="R813" s="369">
        <v>117.88</v>
      </c>
      <c r="S813" s="369">
        <v>87.1</v>
      </c>
      <c r="T813" s="369">
        <v>30.1</v>
      </c>
      <c r="U813" s="369">
        <v>55.82</v>
      </c>
      <c r="V813" s="369">
        <v>20.97</v>
      </c>
      <c r="AF813" s="368">
        <v>44862</v>
      </c>
      <c r="AG813" s="370">
        <f t="shared" ref="AG813:AM813" si="1624">(P813-AG$1256)/AG$1256</f>
        <v>3.8347049553493218E-2</v>
      </c>
      <c r="AH813" s="370">
        <f t="shared" si="1624"/>
        <v>0.32618357487922695</v>
      </c>
      <c r="AI813" s="370">
        <f t="shared" si="1624"/>
        <v>0.15545971378161144</v>
      </c>
      <c r="AJ813" s="370">
        <f t="shared" si="1624"/>
        <v>-0.11004393583324829</v>
      </c>
      <c r="AK813" s="370">
        <f t="shared" si="1624"/>
        <v>2.6350964292533897E-2</v>
      </c>
      <c r="AL813" s="370">
        <f t="shared" si="1624"/>
        <v>-0.55344000000000004</v>
      </c>
      <c r="AM813" s="370">
        <f t="shared" si="1624"/>
        <v>1.5004840271055118E-2</v>
      </c>
      <c r="BA813" s="368">
        <v>44862</v>
      </c>
      <c r="BB813" s="369">
        <v>59.3</v>
      </c>
      <c r="BC813" s="369">
        <v>3901.06</v>
      </c>
      <c r="BD813" s="86"/>
      <c r="BE813" s="368">
        <v>44862</v>
      </c>
      <c r="BF813" s="370">
        <f t="shared" ref="BF813:BG813" si="1625">(BB813-BF$1256)/BF$1256</f>
        <v>3.8347049553493218E-2</v>
      </c>
      <c r="BG813" s="370">
        <f t="shared" si="1625"/>
        <v>4.0069105810273613E-2</v>
      </c>
      <c r="BT813" s="367">
        <v>44865</v>
      </c>
      <c r="BU813" s="365">
        <f t="shared" si="1537"/>
        <v>3.6375999999999999E-2</v>
      </c>
      <c r="BV813" s="365">
        <v>3.6375999999999999</v>
      </c>
    </row>
    <row r="814" spans="2:74" ht="12" customHeight="1">
      <c r="B814" s="367">
        <v>44861</v>
      </c>
      <c r="C814" s="365">
        <v>58.46</v>
      </c>
      <c r="O814" s="368">
        <v>44861</v>
      </c>
      <c r="P814" s="369">
        <v>58.46</v>
      </c>
      <c r="Q814" s="369">
        <v>265.11</v>
      </c>
      <c r="R814" s="369">
        <v>113.91</v>
      </c>
      <c r="S814" s="369">
        <v>85.28</v>
      </c>
      <c r="T814" s="369">
        <v>29.338799999999999</v>
      </c>
      <c r="U814" s="369">
        <v>53</v>
      </c>
      <c r="V814" s="369">
        <v>20.58</v>
      </c>
      <c r="AF814" s="368">
        <v>44861</v>
      </c>
      <c r="AG814" s="370">
        <f t="shared" ref="AG814:AM814" si="1626">(P814-AG$1256)/AG$1256</f>
        <v>2.3638592190509566E-2</v>
      </c>
      <c r="AH814" s="370">
        <f t="shared" si="1626"/>
        <v>0.28072463768115946</v>
      </c>
      <c r="AI814" s="370">
        <f t="shared" si="1626"/>
        <v>0.116545775338169</v>
      </c>
      <c r="AJ814" s="370">
        <f t="shared" si="1626"/>
        <v>-0.12864003269643406</v>
      </c>
      <c r="AK814" s="370">
        <f t="shared" si="1626"/>
        <v>3.9553724869738105E-4</v>
      </c>
      <c r="AL814" s="370">
        <f t="shared" si="1626"/>
        <v>-0.57599999999999996</v>
      </c>
      <c r="AM814" s="370">
        <f t="shared" si="1626"/>
        <v>-3.8722168441433615E-3</v>
      </c>
      <c r="BA814" s="368">
        <v>44861</v>
      </c>
      <c r="BB814" s="369">
        <v>58.46</v>
      </c>
      <c r="BC814" s="369">
        <v>3807.3</v>
      </c>
      <c r="BD814" s="86"/>
      <c r="BE814" s="368">
        <v>44861</v>
      </c>
      <c r="BF814" s="370">
        <f t="shared" ref="BF814:BG814" si="1627">(BB814-BF$1256)/BF$1256</f>
        <v>2.3638592190509566E-2</v>
      </c>
      <c r="BG814" s="370">
        <f t="shared" si="1627"/>
        <v>1.5071571970555434E-2</v>
      </c>
      <c r="BT814" s="367">
        <v>44862</v>
      </c>
      <c r="BU814" s="365">
        <f t="shared" si="1537"/>
        <v>3.6424999999999999E-2</v>
      </c>
      <c r="BV814" s="365">
        <v>3.6425000000000001</v>
      </c>
    </row>
    <row r="815" spans="2:74" ht="12" customHeight="1">
      <c r="B815" s="367">
        <v>44860</v>
      </c>
      <c r="C815" s="365">
        <v>57.59</v>
      </c>
      <c r="O815" s="368">
        <v>44860</v>
      </c>
      <c r="P815" s="369">
        <v>57.59</v>
      </c>
      <c r="Q815" s="369">
        <v>256.61</v>
      </c>
      <c r="R815" s="369">
        <v>112.27</v>
      </c>
      <c r="S815" s="369">
        <v>85.89</v>
      </c>
      <c r="T815" s="369">
        <v>29.520600000000002</v>
      </c>
      <c r="U815" s="369">
        <v>50.54</v>
      </c>
      <c r="V815" s="369">
        <v>20.350000000000001</v>
      </c>
      <c r="AF815" s="368">
        <v>44860</v>
      </c>
      <c r="AG815" s="370">
        <f t="shared" ref="AG815:AM815" si="1628">(P815-AG$1256)/AG$1256</f>
        <v>8.4048327788479073E-3</v>
      </c>
      <c r="AH815" s="370">
        <f t="shared" si="1628"/>
        <v>0.23966183574879232</v>
      </c>
      <c r="AI815" s="370">
        <f t="shared" si="1628"/>
        <v>0.10047049598118016</v>
      </c>
      <c r="AJ815" s="370">
        <f t="shared" si="1628"/>
        <v>-0.12240727495657508</v>
      </c>
      <c r="AK815" s="370">
        <f t="shared" si="1628"/>
        <v>6.5945606808696516E-3</v>
      </c>
      <c r="AL815" s="370">
        <f t="shared" si="1628"/>
        <v>-0.5956800000000001</v>
      </c>
      <c r="AM815" s="370">
        <f t="shared" si="1628"/>
        <v>-1.5004840271055118E-2</v>
      </c>
      <c r="BA815" s="368">
        <v>44860</v>
      </c>
      <c r="BB815" s="369">
        <v>57.59</v>
      </c>
      <c r="BC815" s="369">
        <v>3830.6</v>
      </c>
      <c r="BD815" s="86"/>
      <c r="BE815" s="368">
        <v>44860</v>
      </c>
      <c r="BF815" s="370">
        <f t="shared" ref="BF815:BG815" si="1629">(BB815-BF$1256)/BF$1256</f>
        <v>8.4048327788479073E-3</v>
      </c>
      <c r="BG815" s="370">
        <f t="shared" si="1629"/>
        <v>2.128362976135565E-2</v>
      </c>
      <c r="BT815" s="367">
        <v>44861</v>
      </c>
      <c r="BU815" s="365">
        <f t="shared" si="1537"/>
        <v>3.6948000000000002E-2</v>
      </c>
      <c r="BV815" s="365">
        <v>3.6947999999999999</v>
      </c>
    </row>
    <row r="816" spans="2:74" ht="12" customHeight="1">
      <c r="B816" s="367">
        <v>44859</v>
      </c>
      <c r="C816" s="365">
        <v>57.46</v>
      </c>
      <c r="O816" s="368">
        <v>44859</v>
      </c>
      <c r="P816" s="369">
        <v>57.46</v>
      </c>
      <c r="Q816" s="369">
        <v>255.73</v>
      </c>
      <c r="R816" s="369">
        <v>111.24</v>
      </c>
      <c r="S816" s="369">
        <v>85.21</v>
      </c>
      <c r="T816" s="369">
        <v>31.680399999999999</v>
      </c>
      <c r="U816" s="369">
        <v>51.22</v>
      </c>
      <c r="V816" s="369">
        <v>20.39</v>
      </c>
      <c r="AF816" s="368">
        <v>44859</v>
      </c>
      <c r="AG816" s="370">
        <f t="shared" ref="AG816:AM816" si="1630">(P816-AG$1256)/AG$1256</f>
        <v>6.1285239012432401E-3</v>
      </c>
      <c r="AH816" s="370">
        <f t="shared" si="1630"/>
        <v>0.23541062801932361</v>
      </c>
      <c r="AI816" s="370">
        <f t="shared" si="1630"/>
        <v>9.037443638502253E-2</v>
      </c>
      <c r="AJ816" s="370">
        <f t="shared" si="1630"/>
        <v>-0.12935526719117207</v>
      </c>
      <c r="AK816" s="370">
        <f t="shared" si="1630"/>
        <v>8.0239504623693961E-2</v>
      </c>
      <c r="AL816" s="370">
        <f t="shared" si="1630"/>
        <v>-0.59023999999999999</v>
      </c>
      <c r="AM816" s="370">
        <f t="shared" si="1630"/>
        <v>-1.3068731848983522E-2</v>
      </c>
      <c r="BA816" s="368">
        <v>44859</v>
      </c>
      <c r="BB816" s="369">
        <v>57.46</v>
      </c>
      <c r="BC816" s="369">
        <v>3859.11</v>
      </c>
      <c r="BD816" s="86"/>
      <c r="BE816" s="368">
        <v>44859</v>
      </c>
      <c r="BF816" s="370">
        <f t="shared" ref="BF816:BG816" si="1631">(BB816-BF$1256)/BF$1256</f>
        <v>6.1285239012432401E-3</v>
      </c>
      <c r="BG816" s="370">
        <f t="shared" si="1631"/>
        <v>2.8884735667609622E-2</v>
      </c>
      <c r="BT816" s="367">
        <v>44860</v>
      </c>
      <c r="BU816" s="365">
        <f t="shared" si="1537"/>
        <v>3.7506999999999999E-2</v>
      </c>
      <c r="BV816" s="365">
        <v>3.7507000000000001</v>
      </c>
    </row>
    <row r="817" spans="2:74" ht="12" customHeight="1">
      <c r="B817" s="367">
        <v>44858</v>
      </c>
      <c r="C817" s="365">
        <v>56.65</v>
      </c>
      <c r="O817" s="368">
        <v>44858</v>
      </c>
      <c r="P817" s="369">
        <v>56.65</v>
      </c>
      <c r="Q817" s="369">
        <v>255.32</v>
      </c>
      <c r="R817" s="369">
        <v>108.77</v>
      </c>
      <c r="S817" s="369">
        <v>83.76</v>
      </c>
      <c r="T817" s="369">
        <v>30.916799999999999</v>
      </c>
      <c r="U817" s="369">
        <v>48.24</v>
      </c>
      <c r="V817" s="369">
        <v>20.07</v>
      </c>
      <c r="AF817" s="368">
        <v>44858</v>
      </c>
      <c r="AG817" s="370">
        <f t="shared" ref="AG817:AM817" si="1632">(P817-AG$1256)/AG$1256</f>
        <v>-8.0546314130625265E-3</v>
      </c>
      <c r="AH817" s="370">
        <f t="shared" si="1632"/>
        <v>0.23342995169082123</v>
      </c>
      <c r="AI817" s="370">
        <f t="shared" si="1632"/>
        <v>6.616349735346011E-2</v>
      </c>
      <c r="AJ817" s="370">
        <f t="shared" si="1632"/>
        <v>-0.14417083886788595</v>
      </c>
      <c r="AK817" s="370">
        <f t="shared" si="1632"/>
        <v>5.4202242287023555E-2</v>
      </c>
      <c r="AL817" s="370">
        <f t="shared" si="1632"/>
        <v>-0.61407999999999996</v>
      </c>
      <c r="AM817" s="370">
        <f t="shared" si="1632"/>
        <v>-2.8557599225556625E-2</v>
      </c>
      <c r="BA817" s="368">
        <v>44858</v>
      </c>
      <c r="BB817" s="369">
        <v>56.65</v>
      </c>
      <c r="BC817" s="369">
        <v>3797.34</v>
      </c>
      <c r="BD817" s="86"/>
      <c r="BE817" s="368">
        <v>44858</v>
      </c>
      <c r="BF817" s="370">
        <f t="shared" ref="BF817:BG817" si="1633">(BB817-BF$1256)/BF$1256</f>
        <v>-8.0546314130625265E-3</v>
      </c>
      <c r="BG817" s="370">
        <f t="shared" si="1633"/>
        <v>1.2416117223930063E-2</v>
      </c>
      <c r="BT817" s="367">
        <v>44859</v>
      </c>
      <c r="BU817" s="365">
        <f t="shared" si="1537"/>
        <v>3.7590999999999999E-2</v>
      </c>
      <c r="BV817" s="365">
        <v>3.7591000000000001</v>
      </c>
    </row>
    <row r="818" spans="2:74" ht="12" customHeight="1">
      <c r="B818" s="367">
        <v>44855</v>
      </c>
      <c r="C818" s="365">
        <v>56.71</v>
      </c>
      <c r="O818" s="368">
        <v>44855</v>
      </c>
      <c r="P818" s="369">
        <v>56.71</v>
      </c>
      <c r="Q818" s="369">
        <v>254.55</v>
      </c>
      <c r="R818" s="369">
        <v>111.03</v>
      </c>
      <c r="S818" s="369">
        <v>88.61</v>
      </c>
      <c r="T818" s="369">
        <v>30.996400000000001</v>
      </c>
      <c r="U818" s="369">
        <v>50.73</v>
      </c>
      <c r="V818" s="369">
        <v>20.2</v>
      </c>
      <c r="AF818" s="368">
        <v>44855</v>
      </c>
      <c r="AG818" s="370">
        <f t="shared" ref="AG818:AM818" si="1634">(P818-AG$1256)/AG$1256</f>
        <v>-7.0040273157065064E-3</v>
      </c>
      <c r="AH818" s="370">
        <f t="shared" si="1634"/>
        <v>0.22971014492753628</v>
      </c>
      <c r="AI818" s="370">
        <f t="shared" si="1634"/>
        <v>8.8316016467359398E-2</v>
      </c>
      <c r="AJ818" s="370">
        <f t="shared" si="1634"/>
        <v>-9.4615306018187434E-2</v>
      </c>
      <c r="AK818" s="370">
        <f t="shared" si="1634"/>
        <v>5.6916446166016529E-2</v>
      </c>
      <c r="AL818" s="370">
        <f t="shared" si="1634"/>
        <v>-0.59416000000000013</v>
      </c>
      <c r="AM818" s="370">
        <f t="shared" si="1634"/>
        <v>-2.2265246853823854E-2</v>
      </c>
      <c r="BA818" s="368">
        <v>44855</v>
      </c>
      <c r="BB818" s="369">
        <v>56.71</v>
      </c>
      <c r="BC818" s="369">
        <v>3752.75</v>
      </c>
      <c r="BD818" s="86"/>
      <c r="BE818" s="368">
        <v>44855</v>
      </c>
      <c r="BF818" s="370">
        <f t="shared" ref="BF818:BG818" si="1635">(BB818-BF$1256)/BF$1256</f>
        <v>-7.0040273157065064E-3</v>
      </c>
      <c r="BG818" s="370">
        <f t="shared" si="1635"/>
        <v>5.2789160625685348E-4</v>
      </c>
      <c r="BT818" s="367">
        <v>44858</v>
      </c>
      <c r="BU818" s="365">
        <f t="shared" si="1537"/>
        <v>3.8128999999999996E-2</v>
      </c>
      <c r="BV818" s="365">
        <v>3.8129</v>
      </c>
    </row>
    <row r="819" spans="2:74" ht="12" customHeight="1">
      <c r="B819" s="367">
        <v>44854</v>
      </c>
      <c r="C819" s="365">
        <v>55.73</v>
      </c>
      <c r="O819" s="368">
        <v>44854</v>
      </c>
      <c r="P819" s="369">
        <v>55.73</v>
      </c>
      <c r="Q819" s="369">
        <v>249.77</v>
      </c>
      <c r="R819" s="369">
        <v>109.66</v>
      </c>
      <c r="S819" s="369">
        <v>86.79</v>
      </c>
      <c r="T819" s="369">
        <v>30.724</v>
      </c>
      <c r="U819" s="369">
        <v>48.98</v>
      </c>
      <c r="V819" s="369">
        <v>19.86</v>
      </c>
      <c r="AF819" s="368">
        <v>44854</v>
      </c>
      <c r="AG819" s="370">
        <f t="shared" ref="AG819:AM819" si="1636">(P819-AG$1256)/AG$1256</f>
        <v>-2.4163894239187578E-2</v>
      </c>
      <c r="AH819" s="370">
        <f t="shared" si="1636"/>
        <v>0.20661835748792276</v>
      </c>
      <c r="AI819" s="370">
        <f t="shared" si="1636"/>
        <v>7.4887277004508923E-2</v>
      </c>
      <c r="AJ819" s="370">
        <f t="shared" si="1636"/>
        <v>-0.11321140288137323</v>
      </c>
      <c r="AK819" s="370">
        <f t="shared" si="1636"/>
        <v>4.7628140429362462E-2</v>
      </c>
      <c r="AL819" s="370">
        <f t="shared" si="1636"/>
        <v>-0.60816000000000003</v>
      </c>
      <c r="AM819" s="370">
        <f t="shared" si="1636"/>
        <v>-3.8722168441432753E-2</v>
      </c>
      <c r="BA819" s="368">
        <v>44854</v>
      </c>
      <c r="BB819" s="369">
        <v>55.73</v>
      </c>
      <c r="BC819" s="369">
        <v>3665.78</v>
      </c>
      <c r="BD819" s="86"/>
      <c r="BE819" s="368">
        <v>44854</v>
      </c>
      <c r="BF819" s="370">
        <f t="shared" ref="BF819:BG819" si="1637">(BB819-BF$1256)/BF$1256</f>
        <v>-2.4163894239187578E-2</v>
      </c>
      <c r="BG819" s="370">
        <f t="shared" si="1637"/>
        <v>-2.265934728069164E-2</v>
      </c>
      <c r="BT819" s="367">
        <v>44855</v>
      </c>
      <c r="BU819" s="365">
        <f t="shared" si="1537"/>
        <v>3.8088999999999998E-2</v>
      </c>
      <c r="BV819" s="365">
        <v>3.8089</v>
      </c>
    </row>
    <row r="820" spans="2:74" ht="12" customHeight="1">
      <c r="B820" s="367">
        <v>44853</v>
      </c>
      <c r="C820" s="365">
        <v>55.78</v>
      </c>
      <c r="O820" s="368">
        <v>44853</v>
      </c>
      <c r="P820" s="369">
        <v>55.78</v>
      </c>
      <c r="Q820" s="369">
        <v>250.75</v>
      </c>
      <c r="R820" s="369">
        <v>110.45</v>
      </c>
      <c r="S820" s="369">
        <v>87.52</v>
      </c>
      <c r="T820" s="369">
        <v>30.5442</v>
      </c>
      <c r="U820" s="369">
        <v>49.68</v>
      </c>
      <c r="V820" s="369">
        <v>20.100000000000001</v>
      </c>
      <c r="AF820" s="368">
        <v>44853</v>
      </c>
      <c r="AG820" s="370">
        <f t="shared" ref="AG820:AM820" si="1638">(P820-AG$1256)/AG$1256</f>
        <v>-2.3288390824724187E-2</v>
      </c>
      <c r="AH820" s="370">
        <f t="shared" si="1638"/>
        <v>0.21135265700483091</v>
      </c>
      <c r="AI820" s="370">
        <f t="shared" si="1638"/>
        <v>8.2630856694765803E-2</v>
      </c>
      <c r="AJ820" s="370">
        <f t="shared" si="1638"/>
        <v>-0.10575252886482077</v>
      </c>
      <c r="AK820" s="370">
        <f t="shared" si="1638"/>
        <v>4.1497313074551907E-2</v>
      </c>
      <c r="AL820" s="370">
        <f t="shared" si="1638"/>
        <v>-0.60255999999999998</v>
      </c>
      <c r="AM820" s="370">
        <f t="shared" si="1638"/>
        <v>-2.7105517909002841E-2</v>
      </c>
      <c r="BA820" s="368">
        <v>44853</v>
      </c>
      <c r="BB820" s="369">
        <v>55.78</v>
      </c>
      <c r="BC820" s="369">
        <v>3695.16</v>
      </c>
      <c r="BD820" s="86"/>
      <c r="BE820" s="368">
        <v>44853</v>
      </c>
      <c r="BF820" s="370">
        <f t="shared" ref="BF820:BG820" si="1639">(BB820-BF$1256)/BF$1256</f>
        <v>-2.3288390824724187E-2</v>
      </c>
      <c r="BG820" s="370">
        <f t="shared" si="1639"/>
        <v>-1.4826289001991625E-2</v>
      </c>
      <c r="BT820" s="367">
        <v>44854</v>
      </c>
      <c r="BU820" s="365">
        <f t="shared" si="1537"/>
        <v>3.8758000000000001E-2</v>
      </c>
      <c r="BV820" s="365">
        <v>3.8757999999999999</v>
      </c>
    </row>
    <row r="821" spans="2:74" ht="12" customHeight="1">
      <c r="B821" s="367">
        <v>44852</v>
      </c>
      <c r="C821" s="365">
        <v>55.5</v>
      </c>
      <c r="O821" s="368">
        <v>44852</v>
      </c>
      <c r="P821" s="369">
        <v>55.5</v>
      </c>
      <c r="Q821" s="369">
        <v>249.19</v>
      </c>
      <c r="R821" s="369">
        <v>111.48</v>
      </c>
      <c r="S821" s="369">
        <v>88.96</v>
      </c>
      <c r="T821" s="369">
        <v>30.879799999999999</v>
      </c>
      <c r="U821" s="369">
        <v>50.39</v>
      </c>
      <c r="V821" s="369">
        <v>20.25</v>
      </c>
      <c r="AF821" s="368">
        <v>44852</v>
      </c>
      <c r="AG821" s="370">
        <f t="shared" ref="AG821:AM821" si="1640">(P821-AG$1256)/AG$1256</f>
        <v>-2.8191209945718779E-2</v>
      </c>
      <c r="AH821" s="370">
        <f t="shared" si="1640"/>
        <v>0.20381642512077294</v>
      </c>
      <c r="AI821" s="370">
        <f t="shared" si="1640"/>
        <v>9.2726916290923431E-2</v>
      </c>
      <c r="AJ821" s="370">
        <f t="shared" si="1640"/>
        <v>-9.1039133544497913E-2</v>
      </c>
      <c r="AK821" s="370">
        <f t="shared" si="1640"/>
        <v>5.2940614855833429E-2</v>
      </c>
      <c r="AL821" s="370">
        <f t="shared" si="1640"/>
        <v>-0.59687999999999997</v>
      </c>
      <c r="AM821" s="370">
        <f t="shared" si="1640"/>
        <v>-1.9845111326234274E-2</v>
      </c>
      <c r="BA821" s="368">
        <v>44852</v>
      </c>
      <c r="BB821" s="369">
        <v>55.5</v>
      </c>
      <c r="BC821" s="369">
        <v>3719.98</v>
      </c>
      <c r="BD821" s="86"/>
      <c r="BE821" s="368">
        <v>44852</v>
      </c>
      <c r="BF821" s="370">
        <f t="shared" ref="BF821:BG821" si="1641">(BB821-BF$1256)/BF$1256</f>
        <v>-2.8191209945718779E-2</v>
      </c>
      <c r="BG821" s="370">
        <f t="shared" si="1641"/>
        <v>-8.2089810892163381E-3</v>
      </c>
      <c r="BT821" s="367">
        <v>44853</v>
      </c>
      <c r="BU821" s="365">
        <f t="shared" si="1537"/>
        <v>3.8724000000000001E-2</v>
      </c>
      <c r="BV821" s="365">
        <v>3.8723999999999998</v>
      </c>
    </row>
    <row r="822" spans="2:74" ht="12" customHeight="1">
      <c r="B822" s="367">
        <v>44851</v>
      </c>
      <c r="C822" s="365">
        <v>54.73</v>
      </c>
      <c r="O822" s="368">
        <v>44851</v>
      </c>
      <c r="P822" s="369">
        <v>54.73</v>
      </c>
      <c r="Q822" s="369">
        <v>246.48</v>
      </c>
      <c r="R822" s="369">
        <v>109.98</v>
      </c>
      <c r="S822" s="369">
        <v>88.9</v>
      </c>
      <c r="T822" s="369">
        <v>30.839600000000001</v>
      </c>
      <c r="U822" s="369">
        <v>49.75</v>
      </c>
      <c r="V822" s="369">
        <v>19.96</v>
      </c>
      <c r="AF822" s="368">
        <v>44851</v>
      </c>
      <c r="AG822" s="370">
        <f t="shared" ref="AG822:AM822" si="1642">(P822-AG$1256)/AG$1256</f>
        <v>-4.1673962528453908E-2</v>
      </c>
      <c r="AH822" s="370">
        <f t="shared" si="1642"/>
        <v>0.19072463768115938</v>
      </c>
      <c r="AI822" s="370">
        <f t="shared" si="1642"/>
        <v>7.8023916879043406E-2</v>
      </c>
      <c r="AJ822" s="370">
        <f t="shared" si="1642"/>
        <v>-9.165219168284458E-2</v>
      </c>
      <c r="AK822" s="370">
        <f t="shared" si="1642"/>
        <v>5.1569873700864709E-2</v>
      </c>
      <c r="AL822" s="370">
        <f t="shared" si="1642"/>
        <v>-0.60199999999999998</v>
      </c>
      <c r="AM822" s="370">
        <f t="shared" si="1642"/>
        <v>-3.3881897386253593E-2</v>
      </c>
      <c r="BA822" s="368">
        <v>44851</v>
      </c>
      <c r="BB822" s="369">
        <v>54.73</v>
      </c>
      <c r="BC822" s="369">
        <v>3677.95</v>
      </c>
      <c r="BD822" s="86"/>
      <c r="BE822" s="368">
        <v>44851</v>
      </c>
      <c r="BF822" s="370">
        <f t="shared" ref="BF822:BG822" si="1643">(BB822-BF$1256)/BF$1256</f>
        <v>-4.1673962528453908E-2</v>
      </c>
      <c r="BG822" s="370">
        <f t="shared" si="1643"/>
        <v>-1.9414680185668585E-2</v>
      </c>
      <c r="BT822" s="367">
        <v>44852</v>
      </c>
      <c r="BU822" s="365">
        <f t="shared" si="1537"/>
        <v>3.8919000000000002E-2</v>
      </c>
      <c r="BV822" s="365">
        <v>3.8919000000000001</v>
      </c>
    </row>
    <row r="823" spans="2:74" ht="12" customHeight="1">
      <c r="B823" s="367">
        <v>44848</v>
      </c>
      <c r="C823" s="365">
        <v>53.65</v>
      </c>
      <c r="O823" s="368">
        <v>44848</v>
      </c>
      <c r="P823" s="369">
        <v>53.65</v>
      </c>
      <c r="Q823" s="369">
        <v>243.16</v>
      </c>
      <c r="R823" s="369">
        <v>106.77</v>
      </c>
      <c r="S823" s="369">
        <v>86.37</v>
      </c>
      <c r="T823" s="369">
        <v>30.168199999999999</v>
      </c>
      <c r="U823" s="369">
        <v>47.83</v>
      </c>
      <c r="V823" s="369">
        <v>19.46</v>
      </c>
      <c r="AF823" s="368">
        <v>44848</v>
      </c>
      <c r="AG823" s="370">
        <f t="shared" ref="AG823:AM823" si="1644">(P823-AG$1256)/AG$1256</f>
        <v>-6.0584836280861511E-2</v>
      </c>
      <c r="AH823" s="370">
        <f t="shared" si="1644"/>
        <v>0.17468599033816423</v>
      </c>
      <c r="AI823" s="370">
        <f t="shared" si="1644"/>
        <v>4.655949813762008E-2</v>
      </c>
      <c r="AJ823" s="370">
        <f t="shared" si="1644"/>
        <v>-0.11750280984980076</v>
      </c>
      <c r="AK823" s="370">
        <f t="shared" si="1644"/>
        <v>2.8676450530565396E-2</v>
      </c>
      <c r="AL823" s="370">
        <f t="shared" si="1644"/>
        <v>-0.61736000000000002</v>
      </c>
      <c r="AM823" s="370">
        <f t="shared" si="1644"/>
        <v>-5.8083252662149046E-2</v>
      </c>
      <c r="BA823" s="368">
        <v>44848</v>
      </c>
      <c r="BB823" s="369">
        <v>53.65</v>
      </c>
      <c r="BC823" s="369">
        <v>3583.07</v>
      </c>
      <c r="BD823" s="86"/>
      <c r="BE823" s="368">
        <v>44848</v>
      </c>
      <c r="BF823" s="370">
        <f t="shared" ref="BF823:BG823" si="1645">(BB823-BF$1256)/BF$1256</f>
        <v>-6.0584836280861511E-2</v>
      </c>
      <c r="BG823" s="370">
        <f t="shared" si="1645"/>
        <v>-4.4710819378420918E-2</v>
      </c>
      <c r="BT823" s="367">
        <v>44851</v>
      </c>
      <c r="BU823" s="365">
        <f t="shared" si="1537"/>
        <v>3.9466000000000001E-2</v>
      </c>
      <c r="BV823" s="365">
        <v>3.9466000000000001</v>
      </c>
    </row>
    <row r="824" spans="2:74" ht="12" customHeight="1">
      <c r="B824" s="367">
        <v>44847</v>
      </c>
      <c r="C824" s="365">
        <v>53.95</v>
      </c>
      <c r="O824" s="368">
        <v>44847</v>
      </c>
      <c r="P824" s="369">
        <v>53.95</v>
      </c>
      <c r="Q824" s="369">
        <v>246.75</v>
      </c>
      <c r="R824" s="369">
        <v>109.68</v>
      </c>
      <c r="S824" s="369">
        <v>89.37</v>
      </c>
      <c r="T824" s="369">
        <v>31.1648</v>
      </c>
      <c r="U824" s="369">
        <v>49.61</v>
      </c>
      <c r="V824" s="369">
        <v>19.739999999999998</v>
      </c>
      <c r="AF824" s="368">
        <v>44847</v>
      </c>
      <c r="AG824" s="370">
        <f t="shared" ref="AG824:AM824" si="1646">(P824-AG$1256)/AG$1256</f>
        <v>-5.5331815794081536E-2</v>
      </c>
      <c r="AH824" s="370">
        <f t="shared" si="1646"/>
        <v>0.19202898550724637</v>
      </c>
      <c r="AI824" s="370">
        <f t="shared" si="1646"/>
        <v>7.5083316996667426E-2</v>
      </c>
      <c r="AJ824" s="370">
        <f t="shared" si="1646"/>
        <v>-8.684990293246142E-2</v>
      </c>
      <c r="AK824" s="370">
        <f t="shared" si="1646"/>
        <v>6.2658555879865727E-2</v>
      </c>
      <c r="AL824" s="370">
        <f t="shared" si="1646"/>
        <v>-0.60311999999999999</v>
      </c>
      <c r="AM824" s="370">
        <f t="shared" si="1646"/>
        <v>-4.4530493707647709E-2</v>
      </c>
      <c r="BA824" s="368">
        <v>44847</v>
      </c>
      <c r="BB824" s="369">
        <v>53.95</v>
      </c>
      <c r="BC824" s="369">
        <v>3669.91</v>
      </c>
      <c r="BD824" s="86"/>
      <c r="BE824" s="368">
        <v>44847</v>
      </c>
      <c r="BF824" s="370">
        <f t="shared" ref="BF824:BG824" si="1647">(BB824-BF$1256)/BF$1256</f>
        <v>-5.5331815794081536E-2</v>
      </c>
      <c r="BG824" s="370">
        <f t="shared" si="1647"/>
        <v>-2.1558240041378206E-2</v>
      </c>
      <c r="BT824" s="367">
        <v>44848</v>
      </c>
      <c r="BU824" s="365">
        <f t="shared" si="1537"/>
        <v>4.0260999999999998E-2</v>
      </c>
      <c r="BV824" s="365">
        <v>4.0260999999999996</v>
      </c>
    </row>
    <row r="825" spans="2:74" ht="12" customHeight="1">
      <c r="B825" s="367">
        <v>44846</v>
      </c>
      <c r="C825" s="365">
        <v>52.54</v>
      </c>
      <c r="O825" s="368">
        <v>44846</v>
      </c>
      <c r="P825" s="369">
        <v>52.54</v>
      </c>
      <c r="Q825" s="369">
        <v>237.06</v>
      </c>
      <c r="R825" s="369">
        <v>105.54</v>
      </c>
      <c r="S825" s="369">
        <v>86.87</v>
      </c>
      <c r="T825" s="369">
        <v>30.450800000000001</v>
      </c>
      <c r="U825" s="369">
        <v>49.58</v>
      </c>
      <c r="V825" s="369">
        <v>19.239999999999998</v>
      </c>
      <c r="AF825" s="368">
        <v>44846</v>
      </c>
      <c r="AG825" s="370">
        <f t="shared" ref="AG825:AM825" si="1648">(P825-AG$1256)/AG$1256</f>
        <v>-8.0021012081947132E-2</v>
      </c>
      <c r="AH825" s="370">
        <f t="shared" si="1648"/>
        <v>0.14521739130434783</v>
      </c>
      <c r="AI825" s="370">
        <f t="shared" si="1648"/>
        <v>3.4503038619878558E-2</v>
      </c>
      <c r="AJ825" s="370">
        <f t="shared" si="1648"/>
        <v>-0.11239399203024419</v>
      </c>
      <c r="AK825" s="370">
        <f t="shared" si="1648"/>
        <v>3.831255626176381E-2</v>
      </c>
      <c r="AL825" s="370">
        <f t="shared" si="1648"/>
        <v>-0.60336000000000001</v>
      </c>
      <c r="AM825" s="370">
        <f t="shared" si="1648"/>
        <v>-6.8731848983543162E-2</v>
      </c>
      <c r="BA825" s="368">
        <v>44846</v>
      </c>
      <c r="BB825" s="369">
        <v>52.54</v>
      </c>
      <c r="BC825" s="369">
        <v>3577.03</v>
      </c>
      <c r="BD825" s="86"/>
      <c r="BE825" s="368">
        <v>44846</v>
      </c>
      <c r="BF825" s="370">
        <f t="shared" ref="BF825:BG825" si="1649">(BB825-BF$1256)/BF$1256</f>
        <v>-8.0021012081947132E-2</v>
      </c>
      <c r="BG825" s="370">
        <f t="shared" si="1649"/>
        <v>-4.6321155389426646E-2</v>
      </c>
      <c r="BT825" s="367">
        <v>44847</v>
      </c>
      <c r="BU825" s="365">
        <f t="shared" si="1537"/>
        <v>4.0037000000000003E-2</v>
      </c>
      <c r="BV825" s="365">
        <v>4.0037000000000003</v>
      </c>
    </row>
    <row r="826" spans="2:74" ht="12" customHeight="1">
      <c r="B826" s="367">
        <v>44845</v>
      </c>
      <c r="C826" s="365">
        <v>52.51</v>
      </c>
      <c r="O826" s="368">
        <v>44845</v>
      </c>
      <c r="P826" s="369">
        <v>52.51</v>
      </c>
      <c r="Q826" s="369">
        <v>237.05</v>
      </c>
      <c r="R826" s="369">
        <v>105.25</v>
      </c>
      <c r="S826" s="369">
        <v>86.21</v>
      </c>
      <c r="T826" s="369">
        <v>29.821200000000001</v>
      </c>
      <c r="U826" s="369">
        <v>47.37</v>
      </c>
      <c r="V826" s="369">
        <v>19.36</v>
      </c>
      <c r="AF826" s="368">
        <v>44845</v>
      </c>
      <c r="AG826" s="370">
        <f t="shared" ref="AG826:AM826" si="1650">(P826-AG$1256)/AG$1256</f>
        <v>-8.054631413062513E-2</v>
      </c>
      <c r="AH826" s="370">
        <f t="shared" si="1650"/>
        <v>0.14516908212560392</v>
      </c>
      <c r="AI826" s="370">
        <f t="shared" si="1650"/>
        <v>3.1660458733581691E-2</v>
      </c>
      <c r="AJ826" s="370">
        <f t="shared" si="1650"/>
        <v>-0.11913763155205896</v>
      </c>
      <c r="AK826" s="370">
        <f t="shared" si="1650"/>
        <v>1.6844431108322643E-2</v>
      </c>
      <c r="AL826" s="370">
        <f t="shared" si="1650"/>
        <v>-0.62103999999999993</v>
      </c>
      <c r="AM826" s="370">
        <f t="shared" si="1650"/>
        <v>-6.2923523717328206E-2</v>
      </c>
      <c r="BA826" s="368">
        <v>44845</v>
      </c>
      <c r="BB826" s="369">
        <v>52.51</v>
      </c>
      <c r="BC826" s="369">
        <v>3588.84</v>
      </c>
      <c r="BD826" s="86"/>
      <c r="BE826" s="368">
        <v>44845</v>
      </c>
      <c r="BF826" s="370">
        <f t="shared" ref="BF826:BG826" si="1651">(BB826-BF$1256)/BF$1256</f>
        <v>-8.054631413062513E-2</v>
      </c>
      <c r="BG826" s="370">
        <f t="shared" si="1651"/>
        <v>-4.3172468586450206E-2</v>
      </c>
      <c r="BT826" s="367">
        <v>44846</v>
      </c>
      <c r="BU826" s="365">
        <f t="shared" si="1537"/>
        <v>4.1112000000000003E-2</v>
      </c>
      <c r="BV826" s="365">
        <v>4.1112000000000002</v>
      </c>
    </row>
    <row r="827" spans="2:74" ht="12" customHeight="1">
      <c r="B827" s="367">
        <v>44844</v>
      </c>
      <c r="C827" s="365">
        <v>52.42</v>
      </c>
      <c r="O827" s="368">
        <v>44844</v>
      </c>
      <c r="P827" s="369">
        <v>52.42</v>
      </c>
      <c r="Q827" s="369">
        <v>234.95</v>
      </c>
      <c r="R827" s="369">
        <v>107.79</v>
      </c>
      <c r="S827" s="369">
        <v>87.06</v>
      </c>
      <c r="T827" s="369">
        <v>29.5166</v>
      </c>
      <c r="U827" s="369">
        <v>47.59</v>
      </c>
      <c r="V827" s="369">
        <v>19.34</v>
      </c>
      <c r="AF827" s="368">
        <v>44844</v>
      </c>
      <c r="AG827" s="370">
        <f t="shared" ref="AG827:AM827" si="1652">(P827-AG$1256)/AG$1256</f>
        <v>-8.2122220276659039E-2</v>
      </c>
      <c r="AH827" s="370">
        <f t="shared" si="1652"/>
        <v>0.13502415458937192</v>
      </c>
      <c r="AI827" s="370">
        <f t="shared" si="1652"/>
        <v>5.6557537737698595E-2</v>
      </c>
      <c r="AJ827" s="370">
        <f t="shared" si="1652"/>
        <v>-0.11045264125881273</v>
      </c>
      <c r="AK827" s="370">
        <f t="shared" si="1652"/>
        <v>6.4581685261463464E-3</v>
      </c>
      <c r="AL827" s="370">
        <f t="shared" si="1652"/>
        <v>-0.61927999999999994</v>
      </c>
      <c r="AM827" s="370">
        <f t="shared" si="1652"/>
        <v>-6.3891577928364002E-2</v>
      </c>
      <c r="BA827" s="368">
        <v>44844</v>
      </c>
      <c r="BB827" s="369">
        <v>52.42</v>
      </c>
      <c r="BC827" s="369">
        <v>3612.39</v>
      </c>
      <c r="BD827" s="86"/>
      <c r="BE827" s="368">
        <v>44844</v>
      </c>
      <c r="BF827" s="370">
        <f t="shared" ref="BF827:BG827" si="1653">(BB827-BF$1256)/BF$1256</f>
        <v>-8.2122220276659039E-2</v>
      </c>
      <c r="BG827" s="370">
        <f t="shared" si="1653"/>
        <v>-3.6893757815062003E-2</v>
      </c>
      <c r="BT827" s="367">
        <v>44845</v>
      </c>
      <c r="BU827" s="365">
        <f t="shared" si="1537"/>
        <v>4.1135000000000005E-2</v>
      </c>
      <c r="BV827" s="365">
        <v>4.1135000000000002</v>
      </c>
    </row>
    <row r="828" spans="2:74" ht="12" customHeight="1">
      <c r="B828" s="367">
        <v>44841</v>
      </c>
      <c r="C828" s="365">
        <v>52.31</v>
      </c>
      <c r="O828" s="368">
        <v>44841</v>
      </c>
      <c r="P828" s="369">
        <v>52.31</v>
      </c>
      <c r="Q828" s="369">
        <v>233.19</v>
      </c>
      <c r="R828" s="369">
        <v>108.93</v>
      </c>
      <c r="S828" s="369">
        <v>87.03</v>
      </c>
      <c r="T828" s="369">
        <v>29.574999999999999</v>
      </c>
      <c r="U828" s="369">
        <v>46.69</v>
      </c>
      <c r="V828" s="369">
        <v>19.100000000000001</v>
      </c>
      <c r="AF828" s="368">
        <v>44841</v>
      </c>
      <c r="AG828" s="370">
        <f t="shared" ref="AG828:AM828" si="1654">(P828-AG$1256)/AG$1256</f>
        <v>-8.404832778847833E-2</v>
      </c>
      <c r="AH828" s="370">
        <f t="shared" si="1654"/>
        <v>0.12652173913043477</v>
      </c>
      <c r="AI828" s="370">
        <f t="shared" si="1654"/>
        <v>6.7731817290727414E-2</v>
      </c>
      <c r="AJ828" s="370">
        <f t="shared" si="1654"/>
        <v>-0.11075917032798613</v>
      </c>
      <c r="AK828" s="370">
        <f t="shared" si="1654"/>
        <v>8.4494939851059089E-3</v>
      </c>
      <c r="AL828" s="370">
        <f t="shared" si="1654"/>
        <v>-0.62648000000000004</v>
      </c>
      <c r="AM828" s="370">
        <f t="shared" si="1654"/>
        <v>-7.5508228460793747E-2</v>
      </c>
      <c r="BA828" s="368">
        <v>44841</v>
      </c>
      <c r="BB828" s="369">
        <v>52.31</v>
      </c>
      <c r="BC828" s="369">
        <v>3639.66</v>
      </c>
      <c r="BD828" s="86"/>
      <c r="BE828" s="368">
        <v>44841</v>
      </c>
      <c r="BF828" s="370">
        <f t="shared" ref="BF828:BG828" si="1655">(BB828-BF$1256)/BF$1256</f>
        <v>-8.404832778847833E-2</v>
      </c>
      <c r="BG828" s="370">
        <f t="shared" si="1655"/>
        <v>-2.9623250692524503E-2</v>
      </c>
      <c r="BT828" s="367">
        <v>44844</v>
      </c>
      <c r="BU828" s="365">
        <f t="shared" si="1537"/>
        <v>4.1205999999999993E-2</v>
      </c>
      <c r="BV828" s="365">
        <v>4.1205999999999996</v>
      </c>
    </row>
    <row r="829" spans="2:74" ht="12" customHeight="1">
      <c r="B829" s="367">
        <v>44840</v>
      </c>
      <c r="C829" s="365">
        <v>53.58</v>
      </c>
      <c r="O829" s="368">
        <v>44840</v>
      </c>
      <c r="P829" s="369">
        <v>53.58</v>
      </c>
      <c r="Q829" s="369">
        <v>234.75</v>
      </c>
      <c r="R829" s="369">
        <v>110.12</v>
      </c>
      <c r="S829" s="369">
        <v>89.35</v>
      </c>
      <c r="T829" s="369">
        <v>30.139800000000001</v>
      </c>
      <c r="U829" s="369">
        <v>47.84</v>
      </c>
      <c r="V829" s="369">
        <v>19.54</v>
      </c>
      <c r="AF829" s="368">
        <v>44840</v>
      </c>
      <c r="AG829" s="370">
        <f t="shared" ref="AG829:AM829" si="1656">(P829-AG$1256)/AG$1256</f>
        <v>-6.1810541061110162E-2</v>
      </c>
      <c r="AH829" s="370">
        <f t="shared" si="1656"/>
        <v>0.13405797101449277</v>
      </c>
      <c r="AI829" s="370">
        <f t="shared" si="1656"/>
        <v>7.9396196824152207E-2</v>
      </c>
      <c r="AJ829" s="370">
        <f t="shared" si="1656"/>
        <v>-8.7054255645243786E-2</v>
      </c>
      <c r="AK829" s="370">
        <f t="shared" si="1656"/>
        <v>2.7708066232030325E-2</v>
      </c>
      <c r="AL829" s="370">
        <f t="shared" si="1656"/>
        <v>-0.61727999999999994</v>
      </c>
      <c r="AM829" s="370">
        <f t="shared" si="1656"/>
        <v>-5.4211035818005855E-2</v>
      </c>
      <c r="BA829" s="368">
        <v>44840</v>
      </c>
      <c r="BB829" s="369">
        <v>53.58</v>
      </c>
      <c r="BC829" s="369">
        <v>3744.52</v>
      </c>
      <c r="BD829" s="86"/>
      <c r="BE829" s="368">
        <v>44840</v>
      </c>
      <c r="BF829" s="370">
        <f t="shared" ref="BF829:BG829" si="1657">(BB829-BF$1256)/BF$1256</f>
        <v>-6.1810541061110162E-2</v>
      </c>
      <c r="BG829" s="370">
        <f t="shared" si="1657"/>
        <v>-1.6663245146996484E-3</v>
      </c>
      <c r="BT829" s="367">
        <v>44841</v>
      </c>
      <c r="BU829" s="365">
        <f t="shared" si="1537"/>
        <v>4.1292000000000002E-2</v>
      </c>
      <c r="BV829" s="365">
        <v>4.1292</v>
      </c>
    </row>
    <row r="830" spans="2:74" ht="12" customHeight="1">
      <c r="B830" s="367">
        <v>44839</v>
      </c>
      <c r="C830" s="365">
        <v>55.13</v>
      </c>
      <c r="O830" s="368">
        <v>44839</v>
      </c>
      <c r="P830" s="369">
        <v>55.13</v>
      </c>
      <c r="Q830" s="369">
        <v>239.09</v>
      </c>
      <c r="R830" s="369">
        <v>112.33</v>
      </c>
      <c r="S830" s="369">
        <v>90.12</v>
      </c>
      <c r="T830" s="369">
        <v>30.395600000000002</v>
      </c>
      <c r="U830" s="369">
        <v>46.46</v>
      </c>
      <c r="V830" s="369">
        <v>19.559999999999999</v>
      </c>
      <c r="AF830" s="368">
        <v>44839</v>
      </c>
      <c r="AG830" s="370">
        <f t="shared" ref="AG830:AM830" si="1658">(P830-AG$1256)/AG$1256</f>
        <v>-3.4669935212747277E-2</v>
      </c>
      <c r="AH830" s="370">
        <f t="shared" si="1658"/>
        <v>0.15502415458937199</v>
      </c>
      <c r="AI830" s="370">
        <f t="shared" si="1658"/>
        <v>0.10105861595765539</v>
      </c>
      <c r="AJ830" s="370">
        <f t="shared" si="1658"/>
        <v>-7.9186676203126596E-2</v>
      </c>
      <c r="AK830" s="370">
        <f t="shared" si="1658"/>
        <v>3.6430344526582843E-2</v>
      </c>
      <c r="AL830" s="370">
        <f t="shared" si="1658"/>
        <v>-0.62831999999999999</v>
      </c>
      <c r="AM830" s="370">
        <f t="shared" si="1658"/>
        <v>-5.3242981606970059E-2</v>
      </c>
      <c r="BA830" s="368">
        <v>44839</v>
      </c>
      <c r="BB830" s="369">
        <v>55.13</v>
      </c>
      <c r="BC830" s="369">
        <v>3783.28</v>
      </c>
      <c r="BD830" s="86"/>
      <c r="BE830" s="368">
        <v>44839</v>
      </c>
      <c r="BF830" s="370">
        <f t="shared" ref="BF830:BG830" si="1659">(BB830-BF$1256)/BF$1256</f>
        <v>-3.4669935212747277E-2</v>
      </c>
      <c r="BG830" s="370">
        <f t="shared" si="1659"/>
        <v>8.6675535956617488E-3</v>
      </c>
      <c r="BT830" s="367">
        <v>44840</v>
      </c>
      <c r="BU830" s="365">
        <f t="shared" si="1537"/>
        <v>4.0313999999999996E-2</v>
      </c>
      <c r="BV830" s="365">
        <v>4.0313999999999997</v>
      </c>
    </row>
    <row r="831" spans="2:74" ht="12" customHeight="1">
      <c r="B831" s="367">
        <v>44838</v>
      </c>
      <c r="C831" s="365">
        <v>55.48</v>
      </c>
      <c r="O831" s="368">
        <v>44838</v>
      </c>
      <c r="P831" s="369">
        <v>55.48</v>
      </c>
      <c r="Q831" s="369">
        <v>238.5</v>
      </c>
      <c r="R831" s="369">
        <v>111.41</v>
      </c>
      <c r="S831" s="369">
        <v>88.51</v>
      </c>
      <c r="T831" s="369">
        <v>30.722999999999999</v>
      </c>
      <c r="U831" s="369">
        <v>46.56</v>
      </c>
      <c r="V831" s="369">
        <v>19.47</v>
      </c>
      <c r="AF831" s="368">
        <v>44838</v>
      </c>
      <c r="AG831" s="370">
        <f t="shared" ref="AG831:AM831" si="1660">(P831-AG$1256)/AG$1256</f>
        <v>-2.8541411311504158E-2</v>
      </c>
      <c r="AH831" s="370">
        <f t="shared" si="1660"/>
        <v>0.15217391304347827</v>
      </c>
      <c r="AI831" s="370">
        <f t="shared" si="1660"/>
        <v>9.2040776318368961E-2</v>
      </c>
      <c r="AJ831" s="370">
        <f t="shared" si="1660"/>
        <v>-9.5637069582098694E-2</v>
      </c>
      <c r="AK831" s="370">
        <f t="shared" si="1660"/>
        <v>4.7594042390681608E-2</v>
      </c>
      <c r="AL831" s="370">
        <f t="shared" si="1660"/>
        <v>-0.62751999999999997</v>
      </c>
      <c r="AM831" s="370">
        <f t="shared" si="1660"/>
        <v>-5.7599225556631231E-2</v>
      </c>
      <c r="BA831" s="368">
        <v>44838</v>
      </c>
      <c r="BB831" s="369">
        <v>55.48</v>
      </c>
      <c r="BC831" s="369">
        <v>3790.93</v>
      </c>
      <c r="BD831" s="86"/>
      <c r="BE831" s="368">
        <v>44838</v>
      </c>
      <c r="BF831" s="370">
        <f t="shared" ref="BF831:BG831" si="1661">(BB831-BF$1256)/BF$1256</f>
        <v>-2.8541411311504158E-2</v>
      </c>
      <c r="BG831" s="370">
        <f t="shared" si="1661"/>
        <v>1.0707134801654021E-2</v>
      </c>
      <c r="BT831" s="367">
        <v>44839</v>
      </c>
      <c r="BU831" s="365">
        <f t="shared" si="1537"/>
        <v>3.918E-2</v>
      </c>
      <c r="BV831" s="365">
        <v>3.9180000000000001</v>
      </c>
    </row>
    <row r="832" spans="2:74" ht="12" customHeight="1">
      <c r="B832" s="367">
        <v>44837</v>
      </c>
      <c r="C832" s="365">
        <v>54.11</v>
      </c>
      <c r="O832" s="368">
        <v>44837</v>
      </c>
      <c r="P832" s="369">
        <v>54.11</v>
      </c>
      <c r="Q832" s="369">
        <v>235.34</v>
      </c>
      <c r="R832" s="369">
        <v>109.11</v>
      </c>
      <c r="S832" s="369">
        <v>85.62</v>
      </c>
      <c r="T832" s="369">
        <v>30.094000000000001</v>
      </c>
      <c r="U832" s="369">
        <v>45.63</v>
      </c>
      <c r="V832" s="369">
        <v>18.95</v>
      </c>
      <c r="AF832" s="368">
        <v>44837</v>
      </c>
      <c r="AG832" s="370">
        <f t="shared" ref="AG832:AM832" si="1662">(P832-AG$1256)/AG$1256</f>
        <v>-5.2530204867798982E-2</v>
      </c>
      <c r="AH832" s="370">
        <f t="shared" si="1662"/>
        <v>0.13690821256038649</v>
      </c>
      <c r="AI832" s="370">
        <f t="shared" si="1662"/>
        <v>6.9496177220152944E-2</v>
      </c>
      <c r="AJ832" s="370">
        <f t="shared" si="1662"/>
        <v>-0.12516603657913558</v>
      </c>
      <c r="AK832" s="370">
        <f t="shared" si="1662"/>
        <v>2.6146376060448999E-2</v>
      </c>
      <c r="AL832" s="370">
        <f t="shared" si="1662"/>
        <v>-0.63496000000000008</v>
      </c>
      <c r="AM832" s="370">
        <f t="shared" si="1662"/>
        <v>-8.276863504356248E-2</v>
      </c>
      <c r="BA832" s="368">
        <v>44837</v>
      </c>
      <c r="BB832" s="369">
        <v>54.11</v>
      </c>
      <c r="BC832" s="369">
        <v>3678.43</v>
      </c>
      <c r="BD832" s="86"/>
      <c r="BE832" s="368">
        <v>44837</v>
      </c>
      <c r="BF832" s="370">
        <f t="shared" ref="BF832:BG832" si="1663">(BB832-BF$1256)/BF$1256</f>
        <v>-5.2530204867798982E-2</v>
      </c>
      <c r="BG832" s="370">
        <f t="shared" si="1663"/>
        <v>-1.9286706462939649E-2</v>
      </c>
      <c r="BT832" s="367">
        <v>44838</v>
      </c>
      <c r="BU832" s="365">
        <f t="shared" si="1537"/>
        <v>3.8933000000000002E-2</v>
      </c>
      <c r="BV832" s="365">
        <v>3.8933</v>
      </c>
    </row>
    <row r="833" spans="2:74" ht="12" customHeight="1">
      <c r="B833" s="367">
        <v>44834</v>
      </c>
      <c r="C833" s="365">
        <v>53.18</v>
      </c>
      <c r="O833" s="368">
        <v>44834</v>
      </c>
      <c r="P833" s="369">
        <v>53.18</v>
      </c>
      <c r="Q833" s="369">
        <v>230.74</v>
      </c>
      <c r="R833" s="369">
        <v>106.34</v>
      </c>
      <c r="S833" s="369">
        <v>84.26</v>
      </c>
      <c r="T833" s="369">
        <v>30.055199999999999</v>
      </c>
      <c r="U833" s="369">
        <v>44.98</v>
      </c>
      <c r="V833" s="369">
        <v>18.690000000000001</v>
      </c>
      <c r="AF833" s="368">
        <v>44834</v>
      </c>
      <c r="AG833" s="370">
        <f t="shared" ref="AG833:AM833" si="1664">(P833-AG$1256)/AG$1256</f>
        <v>-6.8814568376816668E-2</v>
      </c>
      <c r="AH833" s="370">
        <f t="shared" si="1664"/>
        <v>0.11468599033816429</v>
      </c>
      <c r="AI833" s="370">
        <f t="shared" si="1664"/>
        <v>4.2344638306214544E-2</v>
      </c>
      <c r="AJ833" s="370">
        <f t="shared" si="1664"/>
        <v>-0.1390620210483294</v>
      </c>
      <c r="AK833" s="370">
        <f t="shared" si="1664"/>
        <v>2.4823372159633306E-2</v>
      </c>
      <c r="AL833" s="370">
        <f t="shared" si="1664"/>
        <v>-0.64016000000000006</v>
      </c>
      <c r="AM833" s="370">
        <f t="shared" si="1664"/>
        <v>-9.5353339787028021E-2</v>
      </c>
      <c r="BA833" s="368">
        <v>44834</v>
      </c>
      <c r="BB833" s="369">
        <v>53.18</v>
      </c>
      <c r="BC833" s="369">
        <v>3585.62</v>
      </c>
      <c r="BD833" s="86"/>
      <c r="BE833" s="368">
        <v>44834</v>
      </c>
      <c r="BF833" s="370">
        <f t="shared" ref="BF833:BG833" si="1665">(BB833-BF$1256)/BF$1256</f>
        <v>-6.8814568376816668E-2</v>
      </c>
      <c r="BG833" s="370">
        <f t="shared" si="1665"/>
        <v>-4.4030958976423534E-2</v>
      </c>
      <c r="BT833" s="367">
        <v>44837</v>
      </c>
      <c r="BU833" s="365">
        <f t="shared" si="1537"/>
        <v>3.9918999999999996E-2</v>
      </c>
      <c r="BV833" s="365">
        <v>3.9918999999999998</v>
      </c>
    </row>
    <row r="834" spans="2:74" ht="12" customHeight="1">
      <c r="B834" s="367">
        <v>44833</v>
      </c>
      <c r="C834" s="365">
        <v>54.39</v>
      </c>
      <c r="O834" s="368">
        <v>44833</v>
      </c>
      <c r="P834" s="369">
        <v>54.39</v>
      </c>
      <c r="Q834" s="369">
        <v>234.4</v>
      </c>
      <c r="R834" s="369">
        <v>107.21</v>
      </c>
      <c r="S834" s="369">
        <v>86.57</v>
      </c>
      <c r="T834" s="369">
        <v>30.867000000000001</v>
      </c>
      <c r="U834" s="369">
        <v>46.62</v>
      </c>
      <c r="V834" s="369">
        <v>18.760000000000002</v>
      </c>
      <c r="AF834" s="368">
        <v>44833</v>
      </c>
      <c r="AG834" s="370">
        <f t="shared" ref="AG834:AM834" si="1666">(P834-AG$1256)/AG$1256</f>
        <v>-4.762738574680439E-2</v>
      </c>
      <c r="AH834" s="370">
        <f t="shared" si="1666"/>
        <v>0.13236714975845412</v>
      </c>
      <c r="AI834" s="370">
        <f t="shared" si="1666"/>
        <v>5.087237796510486E-2</v>
      </c>
      <c r="AJ834" s="370">
        <f t="shared" si="1666"/>
        <v>-0.11545928272197825</v>
      </c>
      <c r="AK834" s="370">
        <f t="shared" si="1666"/>
        <v>5.2504159960719041E-2</v>
      </c>
      <c r="AL834" s="370">
        <f t="shared" si="1666"/>
        <v>-0.62703999999999993</v>
      </c>
      <c r="AM834" s="370">
        <f t="shared" si="1666"/>
        <v>-9.1965150048402639E-2</v>
      </c>
      <c r="BA834" s="368">
        <v>44833</v>
      </c>
      <c r="BB834" s="369">
        <v>54.39</v>
      </c>
      <c r="BC834" s="369">
        <v>3640.47</v>
      </c>
      <c r="BD834" s="86"/>
      <c r="BE834" s="368">
        <v>44833</v>
      </c>
      <c r="BF834" s="370">
        <f t="shared" ref="BF834:BG834" si="1667">(BB834-BF$1256)/BF$1256</f>
        <v>-4.762738574680439E-2</v>
      </c>
      <c r="BG834" s="370">
        <f t="shared" si="1667"/>
        <v>-2.9407295035419442E-2</v>
      </c>
      <c r="BT834" s="367">
        <v>44834</v>
      </c>
      <c r="BU834" s="365">
        <f t="shared" si="1537"/>
        <v>4.0617E-2</v>
      </c>
      <c r="BV834" s="365">
        <v>4.0617000000000001</v>
      </c>
    </row>
    <row r="835" spans="2:74" ht="12" customHeight="1">
      <c r="B835" s="367">
        <v>44832</v>
      </c>
      <c r="C835" s="365">
        <v>55.76</v>
      </c>
      <c r="O835" s="368">
        <v>44832</v>
      </c>
      <c r="P835" s="369">
        <v>55.76</v>
      </c>
      <c r="Q835" s="369">
        <v>236.94</v>
      </c>
      <c r="R835" s="369">
        <v>108.12</v>
      </c>
      <c r="S835" s="369">
        <v>87.11</v>
      </c>
      <c r="T835" s="369">
        <v>31.332000000000001</v>
      </c>
      <c r="U835" s="369">
        <v>48.56</v>
      </c>
      <c r="V835" s="369">
        <v>19.3</v>
      </c>
      <c r="AF835" s="368">
        <v>44832</v>
      </c>
      <c r="AG835" s="370">
        <f t="shared" ref="AG835:AM835" si="1668">(P835-AG$1256)/AG$1256</f>
        <v>-2.3638592190509566E-2</v>
      </c>
      <c r="AH835" s="370">
        <f t="shared" si="1668"/>
        <v>0.14463768115942027</v>
      </c>
      <c r="AI835" s="370">
        <f t="shared" si="1668"/>
        <v>5.9792197608312184E-2</v>
      </c>
      <c r="AJ835" s="370">
        <f t="shared" si="1668"/>
        <v>-0.10994175947685711</v>
      </c>
      <c r="AK835" s="370">
        <f t="shared" si="1668"/>
        <v>6.8359747947298044E-2</v>
      </c>
      <c r="AL835" s="370">
        <f t="shared" si="1668"/>
        <v>-0.61151999999999995</v>
      </c>
      <c r="AM835" s="370">
        <f t="shared" si="1668"/>
        <v>-6.5827686350435594E-2</v>
      </c>
      <c r="BA835" s="368">
        <v>44832</v>
      </c>
      <c r="BB835" s="369">
        <v>55.76</v>
      </c>
      <c r="BC835" s="369">
        <v>3719.04</v>
      </c>
      <c r="BD835" s="86"/>
      <c r="BE835" s="368">
        <v>44832</v>
      </c>
      <c r="BF835" s="370">
        <f t="shared" ref="BF835:BG835" si="1669">(BB835-BF$1256)/BF$1256</f>
        <v>-2.3638592190509566E-2</v>
      </c>
      <c r="BG835" s="370">
        <f t="shared" si="1669"/>
        <v>-8.4595962962271797E-3</v>
      </c>
      <c r="BT835" s="367">
        <v>44833</v>
      </c>
      <c r="BU835" s="365">
        <f t="shared" si="1537"/>
        <v>3.9712999999999998E-2</v>
      </c>
      <c r="BV835" s="365">
        <v>3.9712999999999998</v>
      </c>
    </row>
    <row r="836" spans="2:74" ht="12" customHeight="1">
      <c r="B836" s="367">
        <v>44831</v>
      </c>
      <c r="C836" s="365">
        <v>54.72</v>
      </c>
      <c r="O836" s="368">
        <v>44831</v>
      </c>
      <c r="P836" s="369">
        <v>54.72</v>
      </c>
      <c r="Q836" s="369">
        <v>236.7</v>
      </c>
      <c r="R836" s="369">
        <v>107.77</v>
      </c>
      <c r="S836" s="369">
        <v>84.28</v>
      </c>
      <c r="T836" s="369">
        <v>30.78</v>
      </c>
      <c r="U836" s="369">
        <v>46.43</v>
      </c>
      <c r="V836" s="369">
        <v>18.79</v>
      </c>
      <c r="AF836" s="368">
        <v>44831</v>
      </c>
      <c r="AG836" s="370">
        <f t="shared" ref="AG836:AM836" si="1670">(P836-AG$1256)/AG$1256</f>
        <v>-4.1849063211346536E-2</v>
      </c>
      <c r="AH836" s="370">
        <f t="shared" si="1670"/>
        <v>0.14347826086956517</v>
      </c>
      <c r="AI836" s="370">
        <f t="shared" si="1670"/>
        <v>5.6361497745540091E-2</v>
      </c>
      <c r="AJ836" s="370">
        <f t="shared" si="1670"/>
        <v>-0.13885766833554719</v>
      </c>
      <c r="AK836" s="370">
        <f t="shared" si="1670"/>
        <v>4.9537630595488144E-2</v>
      </c>
      <c r="AL836" s="370">
        <f t="shared" si="1670"/>
        <v>-0.6285599999999999</v>
      </c>
      <c r="AM836" s="370">
        <f t="shared" si="1670"/>
        <v>-9.0513068731849028E-2</v>
      </c>
      <c r="BA836" s="368">
        <v>44831</v>
      </c>
      <c r="BB836" s="369">
        <v>54.72</v>
      </c>
      <c r="BC836" s="369">
        <v>3647.29</v>
      </c>
      <c r="BD836" s="86"/>
      <c r="BE836" s="368">
        <v>44831</v>
      </c>
      <c r="BF836" s="370">
        <f t="shared" ref="BF836:BG836" si="1671">(BB836-BF$1256)/BF$1256</f>
        <v>-4.1849063211346536E-2</v>
      </c>
      <c r="BG836" s="370">
        <f t="shared" si="1671"/>
        <v>-2.7589001724979141E-2</v>
      </c>
      <c r="BT836" s="367">
        <v>44832</v>
      </c>
      <c r="BU836" s="365">
        <f t="shared" si="1537"/>
        <v>3.8737000000000001E-2</v>
      </c>
      <c r="BV836" s="365">
        <v>3.8736999999999999</v>
      </c>
    </row>
    <row r="837" spans="2:74" ht="12" customHeight="1">
      <c r="B837" s="367">
        <v>44830</v>
      </c>
      <c r="C837" s="365">
        <v>54.97</v>
      </c>
      <c r="O837" s="368">
        <v>44830</v>
      </c>
      <c r="P837" s="369">
        <v>54.97</v>
      </c>
      <c r="Q837" s="369">
        <v>243.76</v>
      </c>
      <c r="R837" s="369">
        <v>109.16</v>
      </c>
      <c r="S837" s="369">
        <v>84.81</v>
      </c>
      <c r="T837" s="369">
        <v>30.639800000000001</v>
      </c>
      <c r="U837" s="369">
        <v>45.08</v>
      </c>
      <c r="V837" s="369">
        <v>18.940000000000001</v>
      </c>
      <c r="AF837" s="368">
        <v>44830</v>
      </c>
      <c r="AG837" s="370">
        <f t="shared" ref="AG837:AM837" si="1672">(P837-AG$1256)/AG$1256</f>
        <v>-3.7471546139029956E-2</v>
      </c>
      <c r="AH837" s="370">
        <f t="shared" si="1672"/>
        <v>0.17758454106280189</v>
      </c>
      <c r="AI837" s="370">
        <f t="shared" si="1672"/>
        <v>6.9986277200548924E-2</v>
      </c>
      <c r="AJ837" s="370">
        <f t="shared" si="1672"/>
        <v>-0.13344232144681722</v>
      </c>
      <c r="AK837" s="370">
        <f t="shared" si="1672"/>
        <v>4.4757085572437863E-2</v>
      </c>
      <c r="AL837" s="370">
        <f t="shared" si="1672"/>
        <v>-0.63936000000000004</v>
      </c>
      <c r="AM837" s="370">
        <f t="shared" si="1672"/>
        <v>-8.3252662149080295E-2</v>
      </c>
      <c r="BA837" s="368">
        <v>44830</v>
      </c>
      <c r="BB837" s="369">
        <v>54.97</v>
      </c>
      <c r="BC837" s="369">
        <v>3655.04</v>
      </c>
      <c r="BD837" s="86"/>
      <c r="BE837" s="368">
        <v>44830</v>
      </c>
      <c r="BF837" s="370">
        <f t="shared" ref="BF837:BG837" si="1673">(BB837-BF$1256)/BF$1256</f>
        <v>-3.7471546139029956E-2</v>
      </c>
      <c r="BG837" s="370">
        <f t="shared" si="1673"/>
        <v>-2.552275932675158E-2</v>
      </c>
      <c r="BT837" s="367">
        <v>44831</v>
      </c>
      <c r="BU837" s="365">
        <f t="shared" si="1537"/>
        <v>3.9474000000000002E-2</v>
      </c>
      <c r="BV837" s="365">
        <v>3.9474</v>
      </c>
    </row>
    <row r="838" spans="2:74" ht="12" customHeight="1">
      <c r="B838" s="367">
        <v>44827</v>
      </c>
      <c r="C838" s="365">
        <v>55.39</v>
      </c>
      <c r="O838" s="368">
        <v>44827</v>
      </c>
      <c r="P838" s="369">
        <v>55.39</v>
      </c>
      <c r="Q838" s="369">
        <v>245.95</v>
      </c>
      <c r="R838" s="369">
        <v>110.65</v>
      </c>
      <c r="S838" s="369">
        <v>84.17</v>
      </c>
      <c r="T838" s="369">
        <v>31.150400000000001</v>
      </c>
      <c r="U838" s="369">
        <v>44.82</v>
      </c>
      <c r="V838" s="369">
        <v>19.07</v>
      </c>
      <c r="AF838" s="368">
        <v>44827</v>
      </c>
      <c r="AG838" s="370">
        <f t="shared" ref="AG838:AM838" si="1674">(P838-AG$1256)/AG$1256</f>
        <v>-3.0117317457538064E-2</v>
      </c>
      <c r="AH838" s="370">
        <f t="shared" si="1674"/>
        <v>0.18816425120772942</v>
      </c>
      <c r="AI838" s="370">
        <f t="shared" si="1674"/>
        <v>8.4591256616349836E-2</v>
      </c>
      <c r="AJ838" s="370">
        <f t="shared" si="1674"/>
        <v>-0.13998160825584963</v>
      </c>
      <c r="AK838" s="370">
        <f t="shared" si="1674"/>
        <v>6.2167544122862045E-2</v>
      </c>
      <c r="AL838" s="370">
        <f t="shared" si="1674"/>
        <v>-0.64144000000000001</v>
      </c>
      <c r="AM838" s="370">
        <f t="shared" si="1674"/>
        <v>-7.6960309777347524E-2</v>
      </c>
      <c r="BA838" s="368">
        <v>44827</v>
      </c>
      <c r="BB838" s="369">
        <v>55.39</v>
      </c>
      <c r="BC838" s="369">
        <v>3693.23</v>
      </c>
      <c r="BD838" s="86"/>
      <c r="BE838" s="368">
        <v>44827</v>
      </c>
      <c r="BF838" s="370">
        <f t="shared" ref="BF838:BG838" si="1675">(BB838-BF$1256)/BF$1256</f>
        <v>-3.0117317457538064E-2</v>
      </c>
      <c r="BG838" s="370">
        <f t="shared" si="1675"/>
        <v>-1.5340850012130832E-2</v>
      </c>
      <c r="BT838" s="367">
        <v>44830</v>
      </c>
      <c r="BU838" s="365">
        <f t="shared" si="1537"/>
        <v>3.9293999999999996E-2</v>
      </c>
      <c r="BV838" s="365">
        <v>3.9293999999999998</v>
      </c>
    </row>
    <row r="839" spans="2:74" ht="12" customHeight="1">
      <c r="B839" s="367">
        <v>44826</v>
      </c>
      <c r="C839" s="365">
        <v>56.41</v>
      </c>
      <c r="O839" s="368">
        <v>44826</v>
      </c>
      <c r="P839" s="369">
        <v>56.41</v>
      </c>
      <c r="Q839" s="369">
        <v>247.94</v>
      </c>
      <c r="R839" s="369">
        <v>110.79</v>
      </c>
      <c r="S839" s="369">
        <v>84.7</v>
      </c>
      <c r="T839" s="369">
        <v>31.769600000000001</v>
      </c>
      <c r="U839" s="369">
        <v>44.88</v>
      </c>
      <c r="V839" s="369">
        <v>19.14</v>
      </c>
      <c r="AF839" s="368">
        <v>44826</v>
      </c>
      <c r="AG839" s="370">
        <f t="shared" ref="AG839:AM839" si="1676">(P839-AG$1256)/AG$1256</f>
        <v>-1.225704780248648E-2</v>
      </c>
      <c r="AH839" s="370">
        <f t="shared" si="1676"/>
        <v>0.19777777777777777</v>
      </c>
      <c r="AI839" s="370">
        <f t="shared" si="1676"/>
        <v>8.5963536561458637E-2</v>
      </c>
      <c r="AJ839" s="370">
        <f t="shared" si="1676"/>
        <v>-0.13456626136711966</v>
      </c>
      <c r="AK839" s="370">
        <f t="shared" si="1676"/>
        <v>8.3281049674022722E-2</v>
      </c>
      <c r="AL839" s="370">
        <f t="shared" si="1676"/>
        <v>-0.64096000000000009</v>
      </c>
      <c r="AM839" s="370">
        <f t="shared" si="1676"/>
        <v>-7.3572120038722141E-2</v>
      </c>
      <c r="BA839" s="368">
        <v>44826</v>
      </c>
      <c r="BB839" s="369">
        <v>56.41</v>
      </c>
      <c r="BC839" s="369">
        <v>3757.99</v>
      </c>
      <c r="BD839" s="86"/>
      <c r="BE839" s="368">
        <v>44826</v>
      </c>
      <c r="BF839" s="370">
        <f t="shared" ref="BF839:BG839" si="1677">(BB839-BF$1256)/BF$1256</f>
        <v>-1.225704780248648E-2</v>
      </c>
      <c r="BG839" s="370">
        <f t="shared" si="1677"/>
        <v>1.9249380793809805E-3</v>
      </c>
      <c r="BT839" s="367">
        <v>44827</v>
      </c>
      <c r="BU839" s="365">
        <f t="shared" si="1537"/>
        <v>3.8996000000000003E-2</v>
      </c>
      <c r="BV839" s="365">
        <v>3.8996</v>
      </c>
    </row>
    <row r="840" spans="2:74" ht="12" customHeight="1">
      <c r="B840" s="367">
        <v>44825</v>
      </c>
      <c r="C840" s="365">
        <v>57.49</v>
      </c>
      <c r="O840" s="368">
        <v>44825</v>
      </c>
      <c r="P840" s="369">
        <v>57.49</v>
      </c>
      <c r="Q840" s="369">
        <v>251.08</v>
      </c>
      <c r="R840" s="369">
        <v>112.57</v>
      </c>
      <c r="S840" s="369">
        <v>88.6</v>
      </c>
      <c r="T840" s="369">
        <v>33.305599999999998</v>
      </c>
      <c r="U840" s="369">
        <v>48.48</v>
      </c>
      <c r="V840" s="369">
        <v>19.52</v>
      </c>
      <c r="AF840" s="368">
        <v>44825</v>
      </c>
      <c r="AG840" s="370">
        <f t="shared" ref="AG840:AM840" si="1678">(P840-AG$1256)/AG$1256</f>
        <v>6.6538259499212497E-3</v>
      </c>
      <c r="AH840" s="370">
        <f t="shared" si="1678"/>
        <v>0.21294685990338169</v>
      </c>
      <c r="AI840" s="370">
        <f t="shared" si="1678"/>
        <v>0.10341109586355614</v>
      </c>
      <c r="AJ840" s="370">
        <f t="shared" si="1678"/>
        <v>-9.4717482374578624E-2</v>
      </c>
      <c r="AK840" s="370">
        <f t="shared" si="1678"/>
        <v>0.1356556370877546</v>
      </c>
      <c r="AL840" s="370">
        <f t="shared" si="1678"/>
        <v>-0.61216000000000004</v>
      </c>
      <c r="AM840" s="370">
        <f t="shared" si="1678"/>
        <v>-5.5179090029041651E-2</v>
      </c>
      <c r="BA840" s="368">
        <v>44825</v>
      </c>
      <c r="BB840" s="369">
        <v>57.49</v>
      </c>
      <c r="BC840" s="369">
        <v>3789.93</v>
      </c>
      <c r="BD840" s="86"/>
      <c r="BE840" s="368">
        <v>44825</v>
      </c>
      <c r="BF840" s="370">
        <f t="shared" ref="BF840:BG840" si="1679">(BB840-BF$1256)/BF$1256</f>
        <v>6.6538259499212497E-3</v>
      </c>
      <c r="BG840" s="370">
        <f t="shared" si="1679"/>
        <v>1.0440522879302078E-2</v>
      </c>
      <c r="BT840" s="367">
        <v>44826</v>
      </c>
      <c r="BU840" s="365">
        <f t="shared" si="1537"/>
        <v>3.8290999999999999E-2</v>
      </c>
      <c r="BV840" s="365">
        <v>3.8290999999999999</v>
      </c>
    </row>
    <row r="841" spans="2:74" ht="12" customHeight="1">
      <c r="B841" s="367">
        <v>44824</v>
      </c>
      <c r="C841" s="365">
        <v>58.44</v>
      </c>
      <c r="O841" s="368">
        <v>44824</v>
      </c>
      <c r="P841" s="369">
        <v>58.44</v>
      </c>
      <c r="Q841" s="369">
        <v>255.4</v>
      </c>
      <c r="R841" s="369">
        <v>115.25</v>
      </c>
      <c r="S841" s="369">
        <v>90.79</v>
      </c>
      <c r="T841" s="369">
        <v>33.992600000000003</v>
      </c>
      <c r="U841" s="369">
        <v>49.31</v>
      </c>
      <c r="V841" s="369">
        <v>19.93</v>
      </c>
      <c r="AF841" s="368">
        <v>44824</v>
      </c>
      <c r="AG841" s="370">
        <f t="shared" ref="AG841:AM841" si="1680">(P841-AG$1256)/AG$1256</f>
        <v>2.3288390824724187E-2</v>
      </c>
      <c r="AH841" s="370">
        <f t="shared" si="1680"/>
        <v>0.23381642512077297</v>
      </c>
      <c r="AI841" s="370">
        <f t="shared" si="1680"/>
        <v>0.12968045481278184</v>
      </c>
      <c r="AJ841" s="370">
        <f t="shared" si="1680"/>
        <v>-7.2340860324920792E-2</v>
      </c>
      <c r="AK841" s="370">
        <f t="shared" si="1680"/>
        <v>0.15908098966147471</v>
      </c>
      <c r="AL841" s="370">
        <f t="shared" si="1680"/>
        <v>-0.60551999999999995</v>
      </c>
      <c r="AM841" s="370">
        <f t="shared" si="1680"/>
        <v>-3.5333978702807377E-2</v>
      </c>
      <c r="BA841" s="368">
        <v>44824</v>
      </c>
      <c r="BB841" s="369">
        <v>58.44</v>
      </c>
      <c r="BC841" s="369">
        <v>3855.93</v>
      </c>
      <c r="BD841" s="86"/>
      <c r="BE841" s="368">
        <v>44824</v>
      </c>
      <c r="BF841" s="370">
        <f t="shared" ref="BF841:BG841" si="1681">(BB841-BF$1256)/BF$1256</f>
        <v>2.3288390824724187E-2</v>
      </c>
      <c r="BG841" s="370">
        <f t="shared" si="1681"/>
        <v>2.8036909754530364E-2</v>
      </c>
      <c r="BT841" s="367">
        <v>44825</v>
      </c>
      <c r="BU841" s="365">
        <f t="shared" si="1537"/>
        <v>3.7572000000000001E-2</v>
      </c>
      <c r="BV841" s="365">
        <v>3.7572000000000001</v>
      </c>
    </row>
    <row r="842" spans="2:74" ht="12" customHeight="1">
      <c r="B842" s="367">
        <v>44823</v>
      </c>
      <c r="C842" s="365">
        <v>59.47</v>
      </c>
      <c r="O842" s="368">
        <v>44823</v>
      </c>
      <c r="P842" s="369">
        <v>59.47</v>
      </c>
      <c r="Q842" s="369">
        <v>257.01</v>
      </c>
      <c r="R842" s="369">
        <v>116.16</v>
      </c>
      <c r="S842" s="369">
        <v>92.14</v>
      </c>
      <c r="T842" s="369">
        <v>34.103400000000001</v>
      </c>
      <c r="U842" s="369">
        <v>50.61</v>
      </c>
      <c r="V842" s="369">
        <v>20.02</v>
      </c>
      <c r="AF842" s="368">
        <v>44823</v>
      </c>
      <c r="AG842" s="370">
        <f t="shared" ref="AG842:AM842" si="1682">(P842-AG$1256)/AG$1256</f>
        <v>4.1323761162668525E-2</v>
      </c>
      <c r="AH842" s="370">
        <f t="shared" si="1682"/>
        <v>0.24159420289855069</v>
      </c>
      <c r="AI842" s="370">
        <f t="shared" si="1682"/>
        <v>0.13860027445598902</v>
      </c>
      <c r="AJ842" s="370">
        <f t="shared" si="1682"/>
        <v>-5.8547052212118152E-2</v>
      </c>
      <c r="AK842" s="370">
        <f t="shared" si="1682"/>
        <v>0.16285905234730896</v>
      </c>
      <c r="AL842" s="370">
        <f t="shared" si="1682"/>
        <v>-0.59511999999999998</v>
      </c>
      <c r="AM842" s="370">
        <f t="shared" si="1682"/>
        <v>-3.0977734753146205E-2</v>
      </c>
      <c r="BA842" s="368">
        <v>44823</v>
      </c>
      <c r="BB842" s="369">
        <v>59.47</v>
      </c>
      <c r="BC842" s="369">
        <v>3899.89</v>
      </c>
      <c r="BD842" s="86"/>
      <c r="BE842" s="368">
        <v>44823</v>
      </c>
      <c r="BF842" s="370">
        <f t="shared" ref="BF842:BG842" si="1683">(BB842-BF$1256)/BF$1256</f>
        <v>4.1323761162668525E-2</v>
      </c>
      <c r="BG842" s="370">
        <f t="shared" si="1683"/>
        <v>3.9757169861121822E-2</v>
      </c>
      <c r="BT842" s="367">
        <v>44824</v>
      </c>
      <c r="BU842" s="365">
        <f t="shared" si="1537"/>
        <v>3.6961000000000001E-2</v>
      </c>
      <c r="BV842" s="365">
        <v>3.6960999999999999</v>
      </c>
    </row>
    <row r="843" spans="2:74" ht="12" customHeight="1">
      <c r="B843" s="367">
        <v>44820</v>
      </c>
      <c r="C843" s="365">
        <v>59.25</v>
      </c>
      <c r="O843" s="368">
        <v>44820</v>
      </c>
      <c r="P843" s="369">
        <v>59.25</v>
      </c>
      <c r="Q843" s="369">
        <v>254.91</v>
      </c>
      <c r="R843" s="369">
        <v>115.72</v>
      </c>
      <c r="S843" s="369">
        <v>91.31</v>
      </c>
      <c r="T843" s="369">
        <v>33.871400000000001</v>
      </c>
      <c r="U843" s="369">
        <v>49.61</v>
      </c>
      <c r="V843" s="369">
        <v>19.86</v>
      </c>
      <c r="AF843" s="368">
        <v>44820</v>
      </c>
      <c r="AG843" s="370">
        <f t="shared" ref="AG843:AM843" si="1684">(P843-AG$1256)/AG$1256</f>
        <v>3.7471546139029956E-2</v>
      </c>
      <c r="AH843" s="370">
        <f t="shared" si="1684"/>
        <v>0.23144927536231882</v>
      </c>
      <c r="AI843" s="370">
        <f t="shared" si="1684"/>
        <v>0.13428739462850425</v>
      </c>
      <c r="AJ843" s="370">
        <f t="shared" si="1684"/>
        <v>-6.7027689792582015E-2</v>
      </c>
      <c r="AK843" s="370">
        <f t="shared" si="1684"/>
        <v>0.15494830737335988</v>
      </c>
      <c r="AL843" s="370">
        <f t="shared" si="1684"/>
        <v>-0.60311999999999999</v>
      </c>
      <c r="AM843" s="370">
        <f t="shared" si="1684"/>
        <v>-3.8722168441432753E-2</v>
      </c>
      <c r="BA843" s="368">
        <v>44820</v>
      </c>
      <c r="BB843" s="369">
        <v>59.25</v>
      </c>
      <c r="BC843" s="369">
        <v>3873.33</v>
      </c>
      <c r="BD843" s="86"/>
      <c r="BE843" s="368">
        <v>44820</v>
      </c>
      <c r="BF843" s="370">
        <f t="shared" ref="BF843:BG843" si="1685">(BB843-BF$1256)/BF$1256</f>
        <v>3.7471546139029956E-2</v>
      </c>
      <c r="BG843" s="370">
        <f t="shared" si="1685"/>
        <v>3.267595720345421E-2</v>
      </c>
      <c r="BT843" s="367">
        <v>44823</v>
      </c>
      <c r="BU843" s="365">
        <f t="shared" si="1537"/>
        <v>3.6320999999999999E-2</v>
      </c>
      <c r="BV843" s="365">
        <v>3.6320999999999999</v>
      </c>
    </row>
    <row r="844" spans="2:74" ht="12" customHeight="1">
      <c r="B844" s="367">
        <v>44819</v>
      </c>
      <c r="C844" s="365">
        <v>59.06</v>
      </c>
      <c r="O844" s="368">
        <v>44819</v>
      </c>
      <c r="P844" s="369">
        <v>59.06</v>
      </c>
      <c r="Q844" s="369">
        <v>253.47</v>
      </c>
      <c r="R844" s="369">
        <v>115.16</v>
      </c>
      <c r="S844" s="369">
        <v>92.22</v>
      </c>
      <c r="T844" s="369">
        <v>34.213000000000001</v>
      </c>
      <c r="U844" s="369">
        <v>50.39</v>
      </c>
      <c r="V844" s="369">
        <v>19.8</v>
      </c>
      <c r="AF844" s="368">
        <v>44819</v>
      </c>
      <c r="AG844" s="370">
        <f t="shared" ref="AG844:AM844" si="1686">(P844-AG$1256)/AG$1256</f>
        <v>3.4144633164069391E-2</v>
      </c>
      <c r="AH844" s="370">
        <f t="shared" si="1686"/>
        <v>0.22449275362318841</v>
      </c>
      <c r="AI844" s="370">
        <f t="shared" si="1686"/>
        <v>0.12879827484806902</v>
      </c>
      <c r="AJ844" s="370">
        <f t="shared" si="1686"/>
        <v>-5.7729641360989126E-2</v>
      </c>
      <c r="AK844" s="370">
        <f t="shared" si="1686"/>
        <v>0.16659619738672629</v>
      </c>
      <c r="AL844" s="370">
        <f t="shared" si="1686"/>
        <v>-0.59687999999999997</v>
      </c>
      <c r="AM844" s="370">
        <f t="shared" si="1686"/>
        <v>-4.1626331074540147E-2</v>
      </c>
      <c r="BA844" s="368">
        <v>44819</v>
      </c>
      <c r="BB844" s="369">
        <v>59.06</v>
      </c>
      <c r="BC844" s="369">
        <v>3901.35</v>
      </c>
      <c r="BD844" s="86"/>
      <c r="BE844" s="368">
        <v>44819</v>
      </c>
      <c r="BF844" s="370">
        <f t="shared" ref="BF844:BG844" si="1687">(BB844-BF$1256)/BF$1256</f>
        <v>3.4144633164069391E-2</v>
      </c>
      <c r="BG844" s="370">
        <f t="shared" si="1687"/>
        <v>4.0146423267755665E-2</v>
      </c>
      <c r="BT844" s="367">
        <v>44820</v>
      </c>
      <c r="BU844" s="365">
        <f t="shared" si="1537"/>
        <v>3.6456000000000002E-2</v>
      </c>
      <c r="BV844" s="365">
        <v>3.6456</v>
      </c>
    </row>
    <row r="845" spans="2:74" ht="12" customHeight="1">
      <c r="B845" s="367">
        <v>44818</v>
      </c>
      <c r="C845" s="365">
        <v>59.56</v>
      </c>
      <c r="O845" s="368">
        <v>44818</v>
      </c>
      <c r="P845" s="369">
        <v>59.56</v>
      </c>
      <c r="Q845" s="369">
        <v>255.72</v>
      </c>
      <c r="R845" s="369">
        <v>114.82</v>
      </c>
      <c r="S845" s="369">
        <v>92.7</v>
      </c>
      <c r="T845" s="369">
        <v>34.4298</v>
      </c>
      <c r="U845" s="369">
        <v>49.18</v>
      </c>
      <c r="V845" s="369">
        <v>20.09</v>
      </c>
      <c r="AF845" s="368">
        <v>44818</v>
      </c>
      <c r="AG845" s="370">
        <f t="shared" ref="AG845:AM845" si="1688">(P845-AG$1256)/AG$1256</f>
        <v>4.2899667308702552E-2</v>
      </c>
      <c r="AH845" s="370">
        <f t="shared" si="1688"/>
        <v>0.2353623188405797</v>
      </c>
      <c r="AI845" s="370">
        <f t="shared" si="1688"/>
        <v>0.12546559498137619</v>
      </c>
      <c r="AJ845" s="370">
        <f t="shared" si="1688"/>
        <v>-5.282517625421479E-2</v>
      </c>
      <c r="AK845" s="370">
        <f t="shared" si="1688"/>
        <v>0.17398865217272699</v>
      </c>
      <c r="AL845" s="370">
        <f t="shared" si="1688"/>
        <v>-0.60655999999999999</v>
      </c>
      <c r="AM845" s="370">
        <f t="shared" si="1688"/>
        <v>-2.7589545014520826E-2</v>
      </c>
      <c r="BA845" s="368">
        <v>44818</v>
      </c>
      <c r="BB845" s="369">
        <v>59.56</v>
      </c>
      <c r="BC845" s="369">
        <v>3946.01</v>
      </c>
      <c r="BD845" s="86"/>
      <c r="BE845" s="368">
        <v>44818</v>
      </c>
      <c r="BF845" s="370">
        <f t="shared" ref="BF845:BG845" si="1689">(BB845-BF$1256)/BF$1256</f>
        <v>4.2899667308702552E-2</v>
      </c>
      <c r="BG845" s="370">
        <f t="shared" si="1689"/>
        <v>5.2053311719993556E-2</v>
      </c>
      <c r="BT845" s="367">
        <v>44819</v>
      </c>
      <c r="BU845" s="365">
        <f t="shared" si="1537"/>
        <v>3.6573000000000001E-2</v>
      </c>
      <c r="BV845" s="365">
        <v>3.6573000000000002</v>
      </c>
    </row>
    <row r="846" spans="2:74" ht="12" customHeight="1">
      <c r="B846" s="367">
        <v>44817</v>
      </c>
      <c r="C846" s="365">
        <v>59.58</v>
      </c>
      <c r="O846" s="368">
        <v>44817</v>
      </c>
      <c r="P846" s="369">
        <v>59.58</v>
      </c>
      <c r="Q846" s="369">
        <v>254.33</v>
      </c>
      <c r="R846" s="369">
        <v>113.58</v>
      </c>
      <c r="S846" s="369">
        <v>87.84</v>
      </c>
      <c r="T846" s="369">
        <v>34.0212</v>
      </c>
      <c r="U846" s="369">
        <v>48.07</v>
      </c>
      <c r="V846" s="369">
        <v>20</v>
      </c>
      <c r="AF846" s="368">
        <v>44817</v>
      </c>
      <c r="AG846" s="370">
        <f t="shared" ref="AG846:AM846" si="1690">(P846-AG$1256)/AG$1256</f>
        <v>4.324986867448781E-2</v>
      </c>
      <c r="AH846" s="370">
        <f t="shared" si="1690"/>
        <v>0.22864734299516914</v>
      </c>
      <c r="AI846" s="370">
        <f t="shared" si="1690"/>
        <v>0.1133111154675554</v>
      </c>
      <c r="AJ846" s="370">
        <f t="shared" si="1690"/>
        <v>-0.1024828854603045</v>
      </c>
      <c r="AK846" s="370">
        <f t="shared" si="1690"/>
        <v>0.16005619356774595</v>
      </c>
      <c r="AL846" s="370">
        <f t="shared" si="1690"/>
        <v>-0.6154400000000001</v>
      </c>
      <c r="AM846" s="370">
        <f t="shared" si="1690"/>
        <v>-3.1945788964182001E-2</v>
      </c>
      <c r="BA846" s="368">
        <v>44817</v>
      </c>
      <c r="BB846" s="369">
        <v>59.58</v>
      </c>
      <c r="BC846" s="369">
        <v>3932.69</v>
      </c>
      <c r="BD846" s="86"/>
      <c r="BE846" s="368">
        <v>44817</v>
      </c>
      <c r="BF846" s="370">
        <f t="shared" ref="BF846:BG846" si="1691">(BB846-BF$1256)/BF$1256</f>
        <v>4.324986867448781E-2</v>
      </c>
      <c r="BG846" s="370">
        <f t="shared" si="1691"/>
        <v>4.8502040914265625E-2</v>
      </c>
      <c r="BT846" s="367">
        <v>44818</v>
      </c>
      <c r="BU846" s="365">
        <f t="shared" si="1537"/>
        <v>3.6266E-2</v>
      </c>
      <c r="BV846" s="365">
        <v>3.6265999999999998</v>
      </c>
    </row>
    <row r="847" spans="2:74" ht="12" customHeight="1">
      <c r="B847" s="367">
        <v>44816</v>
      </c>
      <c r="C847" s="365">
        <v>61.76</v>
      </c>
      <c r="O847" s="368">
        <v>44816</v>
      </c>
      <c r="P847" s="369">
        <v>61.76</v>
      </c>
      <c r="Q847" s="369">
        <v>260.37</v>
      </c>
      <c r="R847" s="369">
        <v>117.26</v>
      </c>
      <c r="S847" s="369">
        <v>89.07</v>
      </c>
      <c r="T847" s="369">
        <v>34.958799999999997</v>
      </c>
      <c r="U847" s="369">
        <v>50.93</v>
      </c>
      <c r="V847" s="369">
        <v>20.69</v>
      </c>
      <c r="AF847" s="368">
        <v>44816</v>
      </c>
      <c r="AG847" s="370">
        <f t="shared" ref="AG847:AM847" si="1692">(P847-AG$1256)/AG$1256</f>
        <v>8.1421817545088399E-2</v>
      </c>
      <c r="AH847" s="370">
        <f t="shared" si="1692"/>
        <v>0.25782608695652176</v>
      </c>
      <c r="AI847" s="370">
        <f t="shared" si="1692"/>
        <v>0.14938247402470115</v>
      </c>
      <c r="AJ847" s="370">
        <f t="shared" si="1692"/>
        <v>-8.9915193624195477E-2</v>
      </c>
      <c r="AK847" s="370">
        <f t="shared" si="1692"/>
        <v>0.19202651463487802</v>
      </c>
      <c r="AL847" s="370">
        <f t="shared" si="1692"/>
        <v>-0.59255999999999998</v>
      </c>
      <c r="AM847" s="370">
        <f t="shared" si="1692"/>
        <v>1.4520813165537821E-3</v>
      </c>
      <c r="BA847" s="368">
        <v>44816</v>
      </c>
      <c r="BB847" s="369">
        <v>61.76</v>
      </c>
      <c r="BC847" s="369">
        <v>4110.41</v>
      </c>
      <c r="BD847" s="86"/>
      <c r="BE847" s="368">
        <v>44816</v>
      </c>
      <c r="BF847" s="370">
        <f t="shared" ref="BF847:BG847" si="1693">(BB847-BF$1256)/BF$1256</f>
        <v>8.1421817545088399E-2</v>
      </c>
      <c r="BG847" s="370">
        <f t="shared" si="1693"/>
        <v>9.5884311754653007E-2</v>
      </c>
      <c r="BT847" s="367">
        <v>44817</v>
      </c>
      <c r="BU847" s="365">
        <f t="shared" si="1537"/>
        <v>3.6254000000000002E-2</v>
      </c>
      <c r="BV847" s="365">
        <v>3.6254</v>
      </c>
    </row>
    <row r="848" spans="2:74" ht="12" customHeight="1">
      <c r="B848" s="367">
        <v>44813</v>
      </c>
      <c r="C848" s="365">
        <v>60.89</v>
      </c>
      <c r="O848" s="368">
        <v>44813</v>
      </c>
      <c r="P848" s="369">
        <v>60.89</v>
      </c>
      <c r="Q848" s="369">
        <v>259.52</v>
      </c>
      <c r="R848" s="369">
        <v>116.09</v>
      </c>
      <c r="S848" s="369">
        <v>88.69</v>
      </c>
      <c r="T848" s="369">
        <v>34.4664</v>
      </c>
      <c r="U848" s="369">
        <v>50.74</v>
      </c>
      <c r="V848" s="369">
        <v>20.53</v>
      </c>
      <c r="AF848" s="368">
        <v>44813</v>
      </c>
      <c r="AG848" s="370">
        <f t="shared" ref="AG848:AM848" si="1694">(P848-AG$1256)/AG$1256</f>
        <v>6.6188058133426736E-2</v>
      </c>
      <c r="AH848" s="370">
        <f t="shared" si="1694"/>
        <v>0.25371980676328493</v>
      </c>
      <c r="AI848" s="370">
        <f t="shared" si="1694"/>
        <v>0.1379141344834347</v>
      </c>
      <c r="AJ848" s="370">
        <f t="shared" si="1694"/>
        <v>-9.3797895167058415E-2</v>
      </c>
      <c r="AK848" s="370">
        <f t="shared" si="1694"/>
        <v>0.1752366403884448</v>
      </c>
      <c r="AL848" s="370">
        <f t="shared" si="1694"/>
        <v>-0.59407999999999994</v>
      </c>
      <c r="AM848" s="370">
        <f t="shared" si="1694"/>
        <v>-6.2923523717327689E-3</v>
      </c>
      <c r="BA848" s="368">
        <v>44813</v>
      </c>
      <c r="BB848" s="369">
        <v>60.89</v>
      </c>
      <c r="BC848" s="369">
        <v>4067.36</v>
      </c>
      <c r="BD848" s="86"/>
      <c r="BE848" s="368">
        <v>44813</v>
      </c>
      <c r="BF848" s="370">
        <f t="shared" ref="BF848:BG848" si="1695">(BB848-BF$1256)/BF$1256</f>
        <v>6.6188058133426736E-2</v>
      </c>
      <c r="BG848" s="370">
        <f t="shared" si="1695"/>
        <v>8.4406668497401902E-2</v>
      </c>
      <c r="BT848" s="367">
        <v>44816</v>
      </c>
      <c r="BU848" s="365">
        <f t="shared" si="1537"/>
        <v>3.4973999999999998E-2</v>
      </c>
      <c r="BV848" s="365">
        <v>3.4973999999999998</v>
      </c>
    </row>
    <row r="849" spans="2:74" ht="12" customHeight="1">
      <c r="B849" s="367">
        <v>44812</v>
      </c>
      <c r="C849" s="365">
        <v>60.58</v>
      </c>
      <c r="O849" s="368">
        <v>44812</v>
      </c>
      <c r="P849" s="369">
        <v>60.58</v>
      </c>
      <c r="Q849" s="369">
        <v>260.08</v>
      </c>
      <c r="R849" s="369">
        <v>116.36</v>
      </c>
      <c r="S849" s="369">
        <v>89.46</v>
      </c>
      <c r="T849" s="369">
        <v>34.1402</v>
      </c>
      <c r="U849" s="369">
        <v>48.9</v>
      </c>
      <c r="V849" s="369">
        <v>19.73</v>
      </c>
      <c r="AF849" s="368">
        <v>44812</v>
      </c>
      <c r="AG849" s="370">
        <f t="shared" ref="AG849:AM849" si="1696">(P849-AG$1256)/AG$1256</f>
        <v>6.0759936963754139E-2</v>
      </c>
      <c r="AH849" s="370">
        <f t="shared" si="1696"/>
        <v>0.25642512077294677</v>
      </c>
      <c r="AI849" s="370">
        <f t="shared" si="1696"/>
        <v>0.14056067437757305</v>
      </c>
      <c r="AJ849" s="370">
        <f t="shared" si="1696"/>
        <v>-8.593031572494135E-2</v>
      </c>
      <c r="AK849" s="370">
        <f t="shared" si="1696"/>
        <v>0.16411386017076293</v>
      </c>
      <c r="AL849" s="370">
        <f t="shared" si="1696"/>
        <v>-0.60880000000000001</v>
      </c>
      <c r="AM849" s="370">
        <f t="shared" si="1696"/>
        <v>-4.5014520813165523E-2</v>
      </c>
      <c r="BA849" s="368">
        <v>44812</v>
      </c>
      <c r="BB849" s="369">
        <v>60.58</v>
      </c>
      <c r="BC849" s="369">
        <v>4006.18</v>
      </c>
      <c r="BD849" s="86"/>
      <c r="BE849" s="368">
        <v>44812</v>
      </c>
      <c r="BF849" s="370">
        <f t="shared" ref="BF849:BG849" si="1697">(BB849-BF$1256)/BF$1256</f>
        <v>6.0759936963754139E-2</v>
      </c>
      <c r="BG849" s="370">
        <f t="shared" si="1697"/>
        <v>6.8095351087909914E-2</v>
      </c>
      <c r="BT849" s="367">
        <v>44813</v>
      </c>
      <c r="BU849" s="365">
        <f t="shared" si="1537"/>
        <v>3.5473999999999999E-2</v>
      </c>
      <c r="BV849" s="365">
        <v>3.5474000000000001</v>
      </c>
    </row>
    <row r="850" spans="2:74" ht="12" customHeight="1">
      <c r="B850" s="367">
        <v>44811</v>
      </c>
      <c r="C850" s="365">
        <v>59.73</v>
      </c>
      <c r="O850" s="368">
        <v>44811</v>
      </c>
      <c r="P850" s="369">
        <v>59.73</v>
      </c>
      <c r="Q850" s="369">
        <v>258.42</v>
      </c>
      <c r="R850" s="369">
        <v>115.32</v>
      </c>
      <c r="S850" s="369">
        <v>88.31</v>
      </c>
      <c r="T850" s="369">
        <v>33.615200000000002</v>
      </c>
      <c r="U850" s="369">
        <v>47.82</v>
      </c>
      <c r="V850" s="369">
        <v>19.37</v>
      </c>
      <c r="AF850" s="368">
        <v>44811</v>
      </c>
      <c r="AG850" s="370">
        <f t="shared" ref="AG850:AM850" si="1698">(P850-AG$1256)/AG$1256</f>
        <v>4.5876378917877735E-2</v>
      </c>
      <c r="AH850" s="370">
        <f t="shared" si="1698"/>
        <v>0.24840579710144936</v>
      </c>
      <c r="AI850" s="370">
        <f t="shared" si="1698"/>
        <v>0.13036659478533619</v>
      </c>
      <c r="AJ850" s="370">
        <f t="shared" si="1698"/>
        <v>-9.7680596709921338E-2</v>
      </c>
      <c r="AK850" s="370">
        <f t="shared" si="1698"/>
        <v>0.14621238986333507</v>
      </c>
      <c r="AL850" s="370">
        <f t="shared" si="1698"/>
        <v>-0.6174400000000001</v>
      </c>
      <c r="AM850" s="370">
        <f t="shared" si="1698"/>
        <v>-6.2439496611810218E-2</v>
      </c>
      <c r="BA850" s="368">
        <v>44811</v>
      </c>
      <c r="BB850" s="369">
        <v>59.73</v>
      </c>
      <c r="BC850" s="369">
        <v>3979.87</v>
      </c>
      <c r="BD850" s="86"/>
      <c r="BE850" s="368">
        <v>44811</v>
      </c>
      <c r="BF850" s="370">
        <f t="shared" ref="BF850:BG850" si="1699">(BB850-BF$1256)/BF$1256</f>
        <v>4.5876378917877735E-2</v>
      </c>
      <c r="BG850" s="370">
        <f t="shared" si="1699"/>
        <v>6.1080791410830289E-2</v>
      </c>
      <c r="BT850" s="367">
        <v>44812</v>
      </c>
      <c r="BU850" s="365">
        <f t="shared" si="1537"/>
        <v>3.5654999999999999E-2</v>
      </c>
      <c r="BV850" s="365">
        <v>3.5655000000000001</v>
      </c>
    </row>
    <row r="851" spans="2:74" ht="12" customHeight="1">
      <c r="B851" s="367">
        <v>44810</v>
      </c>
      <c r="C851" s="365">
        <v>58.58</v>
      </c>
      <c r="O851" s="368">
        <v>44810</v>
      </c>
      <c r="P851" s="369">
        <v>58.58</v>
      </c>
      <c r="Q851" s="369">
        <v>254.39</v>
      </c>
      <c r="R851" s="369">
        <v>112.56</v>
      </c>
      <c r="S851" s="369">
        <v>84.52</v>
      </c>
      <c r="T851" s="369">
        <v>32.691600000000001</v>
      </c>
      <c r="U851" s="369">
        <v>45.34</v>
      </c>
      <c r="V851" s="369">
        <v>19.010000000000002</v>
      </c>
      <c r="AF851" s="368">
        <v>44810</v>
      </c>
      <c r="AG851" s="370">
        <f t="shared" ref="AG851:AM851" si="1700">(P851-AG$1256)/AG$1256</f>
        <v>2.5739800385221483E-2</v>
      </c>
      <c r="AH851" s="370">
        <f t="shared" si="1700"/>
        <v>0.2289371980676328</v>
      </c>
      <c r="AI851" s="370">
        <f t="shared" si="1700"/>
        <v>0.10331307586747702</v>
      </c>
      <c r="AJ851" s="370">
        <f t="shared" si="1700"/>
        <v>-0.13640543578216008</v>
      </c>
      <c r="AK851" s="370">
        <f t="shared" si="1700"/>
        <v>0.11471944133773425</v>
      </c>
      <c r="AL851" s="370">
        <f t="shared" si="1700"/>
        <v>-0.63727999999999996</v>
      </c>
      <c r="AM851" s="370">
        <f t="shared" si="1700"/>
        <v>-7.9864472410454912E-2</v>
      </c>
      <c r="BA851" s="368">
        <v>44810</v>
      </c>
      <c r="BB851" s="369">
        <v>58.58</v>
      </c>
      <c r="BC851" s="369">
        <v>3908.19</v>
      </c>
      <c r="BD851" s="86"/>
      <c r="BE851" s="368">
        <v>44810</v>
      </c>
      <c r="BF851" s="370">
        <f t="shared" ref="BF851:BG851" si="1701">(BB851-BF$1256)/BF$1256</f>
        <v>2.5739800385221483E-2</v>
      </c>
      <c r="BG851" s="370">
        <f t="shared" si="1701"/>
        <v>4.1970048816642999E-2</v>
      </c>
      <c r="BT851" s="367">
        <v>44811</v>
      </c>
      <c r="BU851" s="365">
        <f t="shared" si="1537"/>
        <v>3.6163000000000001E-2</v>
      </c>
      <c r="BV851" s="365">
        <v>3.6162999999999998</v>
      </c>
    </row>
    <row r="852" spans="2:74" ht="12" customHeight="1">
      <c r="B852" s="367">
        <v>44806</v>
      </c>
      <c r="C852" s="365">
        <v>59.22</v>
      </c>
      <c r="O852" s="368">
        <v>44806</v>
      </c>
      <c r="P852" s="369">
        <v>59.22</v>
      </c>
      <c r="Q852" s="369">
        <v>254.51</v>
      </c>
      <c r="R852" s="369">
        <v>112.74</v>
      </c>
      <c r="S852" s="369">
        <v>82.94</v>
      </c>
      <c r="T852" s="369">
        <v>32.330399999999997</v>
      </c>
      <c r="U852" s="369">
        <v>46.46</v>
      </c>
      <c r="V852" s="369">
        <v>19.32</v>
      </c>
      <c r="AF852" s="368">
        <v>44806</v>
      </c>
      <c r="AG852" s="370">
        <f t="shared" ref="AG852:AM852" si="1702">(P852-AG$1256)/AG$1256</f>
        <v>3.6946244090351944E-2</v>
      </c>
      <c r="AH852" s="370">
        <f t="shared" si="1702"/>
        <v>0.22951690821256035</v>
      </c>
      <c r="AI852" s="370">
        <f t="shared" si="1702"/>
        <v>0.10507743579690255</v>
      </c>
      <c r="AJ852" s="370">
        <f t="shared" si="1702"/>
        <v>-0.15254930009195877</v>
      </c>
      <c r="AK852" s="370">
        <f t="shared" si="1702"/>
        <v>0.10240322976622371</v>
      </c>
      <c r="AL852" s="370">
        <f t="shared" si="1702"/>
        <v>-0.62831999999999999</v>
      </c>
      <c r="AM852" s="370">
        <f t="shared" si="1702"/>
        <v>-6.4859632139399798E-2</v>
      </c>
      <c r="BA852" s="368">
        <v>44806</v>
      </c>
      <c r="BB852" s="369">
        <v>59.22</v>
      </c>
      <c r="BC852" s="369">
        <v>3924.26</v>
      </c>
      <c r="BD852" s="86"/>
      <c r="BE852" s="368">
        <v>44806</v>
      </c>
      <c r="BF852" s="370">
        <f t="shared" ref="BF852:BG852" si="1703">(BB852-BF$1256)/BF$1256</f>
        <v>3.6946244090351944E-2</v>
      </c>
      <c r="BG852" s="370">
        <f t="shared" si="1703"/>
        <v>4.6254502408838785E-2</v>
      </c>
      <c r="BT852" s="367">
        <v>44810</v>
      </c>
      <c r="BU852" s="365">
        <f t="shared" si="1537"/>
        <v>3.6873000000000003E-2</v>
      </c>
      <c r="BV852" s="365">
        <v>3.6873</v>
      </c>
    </row>
    <row r="853" spans="2:74" ht="12" customHeight="1">
      <c r="B853" s="367">
        <v>44805</v>
      </c>
      <c r="C853" s="365">
        <v>59.35</v>
      </c>
      <c r="O853" s="368">
        <v>44805</v>
      </c>
      <c r="P853" s="369">
        <v>59.35</v>
      </c>
      <c r="Q853" s="369">
        <v>256.47000000000003</v>
      </c>
      <c r="R853" s="369">
        <v>114.26</v>
      </c>
      <c r="S853" s="369">
        <v>85.4</v>
      </c>
      <c r="T853" s="369">
        <v>32.262999999999998</v>
      </c>
      <c r="U853" s="369">
        <v>47.19</v>
      </c>
      <c r="V853" s="369">
        <v>19.399999999999999</v>
      </c>
      <c r="AF853" s="368">
        <v>44805</v>
      </c>
      <c r="AG853" s="370">
        <f t="shared" ref="AG853:AM853" si="1704">(P853-AG$1256)/AG$1256</f>
        <v>3.9222552967956612E-2</v>
      </c>
      <c r="AH853" s="370">
        <f t="shared" si="1704"/>
        <v>0.23898550724637693</v>
      </c>
      <c r="AI853" s="370">
        <f t="shared" si="1704"/>
        <v>0.11997647520094108</v>
      </c>
      <c r="AJ853" s="370">
        <f t="shared" si="1704"/>
        <v>-0.12741391641974045</v>
      </c>
      <c r="AK853" s="370">
        <f t="shared" si="1704"/>
        <v>0.1001050219591368</v>
      </c>
      <c r="AL853" s="370">
        <f t="shared" si="1704"/>
        <v>-0.62248000000000003</v>
      </c>
      <c r="AM853" s="370">
        <f t="shared" si="1704"/>
        <v>-6.0987415295256607E-2</v>
      </c>
      <c r="BA853" s="368">
        <v>44805</v>
      </c>
      <c r="BB853" s="369">
        <v>59.35</v>
      </c>
      <c r="BC853" s="369">
        <v>3966.85</v>
      </c>
      <c r="BD853" s="86"/>
      <c r="BE853" s="368">
        <v>44805</v>
      </c>
      <c r="BF853" s="370">
        <f t="shared" ref="BF853:BG853" si="1705">(BB853-BF$1256)/BF$1256</f>
        <v>3.9222552967956612E-2</v>
      </c>
      <c r="BG853" s="370">
        <f t="shared" si="1705"/>
        <v>5.7609504181807984E-2</v>
      </c>
      <c r="BT853" s="367">
        <v>44806</v>
      </c>
      <c r="BU853" s="365">
        <f t="shared" si="1537"/>
        <v>3.6473999999999999E-2</v>
      </c>
      <c r="BV853" s="365">
        <v>3.6474000000000002</v>
      </c>
    </row>
    <row r="854" spans="2:74" ht="12" customHeight="1">
      <c r="B854" s="367">
        <v>44804</v>
      </c>
      <c r="C854" s="365">
        <v>59</v>
      </c>
      <c r="O854" s="368">
        <v>44804</v>
      </c>
      <c r="P854" s="369">
        <v>59</v>
      </c>
      <c r="Q854" s="369">
        <v>252.28</v>
      </c>
      <c r="R854" s="369">
        <v>111.24</v>
      </c>
      <c r="S854" s="369">
        <v>84.07</v>
      </c>
      <c r="T854" s="369">
        <v>31.936</v>
      </c>
      <c r="U854" s="369">
        <v>47.66</v>
      </c>
      <c r="V854" s="369">
        <v>19.18</v>
      </c>
      <c r="AF854" s="368">
        <v>44804</v>
      </c>
      <c r="AG854" s="370">
        <f t="shared" ref="AG854:AM854" si="1706">(P854-AG$1256)/AG$1256</f>
        <v>3.3094029066713368E-2</v>
      </c>
      <c r="AH854" s="370">
        <f t="shared" si="1706"/>
        <v>0.218743961352657</v>
      </c>
      <c r="AI854" s="370">
        <f t="shared" si="1706"/>
        <v>9.037443638502253E-2</v>
      </c>
      <c r="AJ854" s="370">
        <f t="shared" si="1706"/>
        <v>-0.14100337181976103</v>
      </c>
      <c r="AK854" s="370">
        <f t="shared" si="1706"/>
        <v>8.8954963310510324E-2</v>
      </c>
      <c r="AL854" s="370">
        <f t="shared" si="1706"/>
        <v>-0.61872000000000005</v>
      </c>
      <c r="AM854" s="370">
        <f t="shared" si="1706"/>
        <v>-7.163601161665055E-2</v>
      </c>
      <c r="BA854" s="368">
        <v>44804</v>
      </c>
      <c r="BB854" s="369">
        <v>59</v>
      </c>
      <c r="BC854" s="369">
        <v>3955</v>
      </c>
      <c r="BD854" s="86"/>
      <c r="BE854" s="368">
        <v>44804</v>
      </c>
      <c r="BF854" s="370">
        <f t="shared" ref="BF854:BG854" si="1707">(BB854-BF$1256)/BF$1256</f>
        <v>3.3094029066713368E-2</v>
      </c>
      <c r="BG854" s="370">
        <f t="shared" si="1707"/>
        <v>5.4450152901937471E-2</v>
      </c>
      <c r="BT854" s="367">
        <v>44805</v>
      </c>
      <c r="BU854" s="365">
        <f t="shared" si="1537"/>
        <v>3.6394000000000003E-2</v>
      </c>
      <c r="BV854" s="365">
        <v>3.6394000000000002</v>
      </c>
    </row>
    <row r="855" spans="2:74" ht="12" customHeight="1">
      <c r="B855" s="367">
        <v>44803</v>
      </c>
      <c r="C855" s="365">
        <v>59</v>
      </c>
      <c r="O855" s="368">
        <v>44803</v>
      </c>
      <c r="P855" s="369">
        <v>59</v>
      </c>
      <c r="Q855" s="369">
        <v>253.49</v>
      </c>
      <c r="R855" s="369">
        <v>110.78</v>
      </c>
      <c r="S855" s="369">
        <v>83.41</v>
      </c>
      <c r="T855" s="369">
        <v>32.25</v>
      </c>
      <c r="U855" s="369">
        <v>47.72</v>
      </c>
      <c r="V855" s="369">
        <v>19.399999999999999</v>
      </c>
      <c r="AF855" s="368">
        <v>44803</v>
      </c>
      <c r="AG855" s="370">
        <f t="shared" ref="AG855:AM855" si="1708">(P855-AG$1256)/AG$1256</f>
        <v>3.3094029066713368E-2</v>
      </c>
      <c r="AH855" s="370">
        <f t="shared" si="1708"/>
        <v>0.22458937198067638</v>
      </c>
      <c r="AI855" s="370">
        <f t="shared" si="1708"/>
        <v>8.5865516565379385E-2</v>
      </c>
      <c r="AJ855" s="370">
        <f t="shared" si="1708"/>
        <v>-0.14774701134157564</v>
      </c>
      <c r="AK855" s="370">
        <f t="shared" si="1708"/>
        <v>9.9661747456286268E-2</v>
      </c>
      <c r="AL855" s="370">
        <f t="shared" si="1708"/>
        <v>-0.61824000000000001</v>
      </c>
      <c r="AM855" s="370">
        <f t="shared" si="1708"/>
        <v>-6.0987415295256607E-2</v>
      </c>
      <c r="BA855" s="368">
        <v>44803</v>
      </c>
      <c r="BB855" s="369">
        <v>59</v>
      </c>
      <c r="BC855" s="369">
        <v>3986.16</v>
      </c>
      <c r="BD855" s="86"/>
      <c r="BE855" s="368">
        <v>44803</v>
      </c>
      <c r="BF855" s="370">
        <f t="shared" ref="BF855:BG855" si="1709">(BB855-BF$1256)/BF$1256</f>
        <v>3.3094029066713368E-2</v>
      </c>
      <c r="BG855" s="370">
        <f t="shared" si="1709"/>
        <v>6.2757780402423996E-2</v>
      </c>
      <c r="BT855" s="367">
        <v>44804</v>
      </c>
      <c r="BU855" s="365">
        <f t="shared" si="1537"/>
        <v>3.6610000000000004E-2</v>
      </c>
      <c r="BV855" s="365">
        <v>3.661</v>
      </c>
    </row>
    <row r="856" spans="2:74" ht="12" customHeight="1">
      <c r="B856" s="367">
        <v>44802</v>
      </c>
      <c r="C856" s="365">
        <v>59.45</v>
      </c>
      <c r="O856" s="368">
        <v>44802</v>
      </c>
      <c r="P856" s="369">
        <v>59.45</v>
      </c>
      <c r="Q856" s="369">
        <v>255.66</v>
      </c>
      <c r="R856" s="369">
        <v>112.21</v>
      </c>
      <c r="S856" s="369">
        <v>84.12</v>
      </c>
      <c r="T856" s="369">
        <v>32.781599999999997</v>
      </c>
      <c r="U856" s="369">
        <v>47.65</v>
      </c>
      <c r="V856" s="369">
        <v>19.47</v>
      </c>
      <c r="AF856" s="368">
        <v>44802</v>
      </c>
      <c r="AG856" s="370">
        <f t="shared" ref="AG856:AM856" si="1710">(P856-AG$1256)/AG$1256</f>
        <v>4.0973559796883267E-2</v>
      </c>
      <c r="AH856" s="370">
        <f t="shared" si="1710"/>
        <v>0.23507246376811591</v>
      </c>
      <c r="AI856" s="370">
        <f t="shared" si="1710"/>
        <v>9.988237600470494E-2</v>
      </c>
      <c r="AJ856" s="370">
        <f t="shared" si="1710"/>
        <v>-0.14049249003780526</v>
      </c>
      <c r="AK856" s="370">
        <f t="shared" si="1710"/>
        <v>0.11778826481900748</v>
      </c>
      <c r="AL856" s="370">
        <f t="shared" si="1710"/>
        <v>-0.61879999999999991</v>
      </c>
      <c r="AM856" s="370">
        <f t="shared" si="1710"/>
        <v>-5.7599225556631231E-2</v>
      </c>
      <c r="BA856" s="368">
        <v>44802</v>
      </c>
      <c r="BB856" s="369">
        <v>59.45</v>
      </c>
      <c r="BC856" s="369">
        <v>4030.61</v>
      </c>
      <c r="BD856" s="86"/>
      <c r="BE856" s="368">
        <v>44802</v>
      </c>
      <c r="BF856" s="370">
        <f t="shared" ref="BF856:BG856" si="1711">(BB856-BF$1256)/BF$1256</f>
        <v>4.0973559796883267E-2</v>
      </c>
      <c r="BG856" s="370">
        <f t="shared" si="1711"/>
        <v>7.4608680350967974E-2</v>
      </c>
      <c r="BT856" s="367">
        <v>44803</v>
      </c>
      <c r="BU856" s="365">
        <f t="shared" si="1537"/>
        <v>3.6610000000000004E-2</v>
      </c>
      <c r="BV856" s="365">
        <v>3.661</v>
      </c>
    </row>
    <row r="857" spans="2:74" ht="12" customHeight="1">
      <c r="B857" s="367">
        <v>44799</v>
      </c>
      <c r="C857" s="365">
        <v>59.14</v>
      </c>
      <c r="O857" s="368">
        <v>44799</v>
      </c>
      <c r="P857" s="369">
        <v>59.14</v>
      </c>
      <c r="Q857" s="369">
        <v>256.95</v>
      </c>
      <c r="R857" s="369">
        <v>112.16</v>
      </c>
      <c r="S857" s="369">
        <v>84.06</v>
      </c>
      <c r="T857" s="369">
        <v>32.557200000000002</v>
      </c>
      <c r="U857" s="369">
        <v>47.64</v>
      </c>
      <c r="V857" s="369">
        <v>19.39</v>
      </c>
      <c r="AF857" s="368">
        <v>44799</v>
      </c>
      <c r="AG857" s="370">
        <f t="shared" ref="AG857:AM857" si="1712">(P857-AG$1256)/AG$1256</f>
        <v>3.5545438627210664E-2</v>
      </c>
      <c r="AH857" s="370">
        <f t="shared" si="1712"/>
        <v>0.2413043478260869</v>
      </c>
      <c r="AI857" s="370">
        <f t="shared" si="1712"/>
        <v>9.9392276024308973E-2</v>
      </c>
      <c r="AJ857" s="370">
        <f t="shared" si="1712"/>
        <v>-0.14110554817615206</v>
      </c>
      <c r="AK857" s="370">
        <f t="shared" si="1712"/>
        <v>0.11013666493903272</v>
      </c>
      <c r="AL857" s="370">
        <f t="shared" si="1712"/>
        <v>-0.61887999999999999</v>
      </c>
      <c r="AM857" s="370">
        <f t="shared" si="1712"/>
        <v>-6.1471442400774422E-2</v>
      </c>
      <c r="BA857" s="368">
        <v>44799</v>
      </c>
      <c r="BB857" s="369">
        <v>59.14</v>
      </c>
      <c r="BC857" s="369">
        <v>4057.66</v>
      </c>
      <c r="BD857" s="86"/>
      <c r="BE857" s="368">
        <v>44799</v>
      </c>
      <c r="BF857" s="370">
        <f t="shared" ref="BF857:BG857" si="1713">(BB857-BF$1256)/BF$1256</f>
        <v>3.5545438627210664E-2</v>
      </c>
      <c r="BG857" s="370">
        <f t="shared" si="1713"/>
        <v>8.1820532850587976E-2</v>
      </c>
      <c r="BT857" s="367">
        <v>44802</v>
      </c>
      <c r="BU857" s="365">
        <f t="shared" si="1537"/>
        <v>3.6333000000000004E-2</v>
      </c>
      <c r="BV857" s="365">
        <v>3.6333000000000002</v>
      </c>
    </row>
    <row r="858" spans="2:74" ht="12" customHeight="1">
      <c r="B858" s="367">
        <v>44798</v>
      </c>
      <c r="C858" s="365">
        <v>60.74</v>
      </c>
      <c r="O858" s="368">
        <v>44798</v>
      </c>
      <c r="P858" s="369">
        <v>60.74</v>
      </c>
      <c r="Q858" s="369">
        <v>262.56</v>
      </c>
      <c r="R858" s="369">
        <v>116.82</v>
      </c>
      <c r="S858" s="369">
        <v>87.39</v>
      </c>
      <c r="T858" s="369">
        <v>33.264800000000001</v>
      </c>
      <c r="U858" s="369">
        <v>52.13</v>
      </c>
      <c r="V858" s="369">
        <v>20.2</v>
      </c>
      <c r="AF858" s="368">
        <v>44798</v>
      </c>
      <c r="AG858" s="370">
        <f t="shared" ref="AG858:AM858" si="1714">(P858-AG$1256)/AG$1256</f>
        <v>6.3561547890036818E-2</v>
      </c>
      <c r="AH858" s="370">
        <f t="shared" si="1714"/>
        <v>0.26840579710144929</v>
      </c>
      <c r="AI858" s="370">
        <f t="shared" si="1714"/>
        <v>0.14506959419721621</v>
      </c>
      <c r="AJ858" s="370">
        <f t="shared" si="1714"/>
        <v>-0.10708082149790542</v>
      </c>
      <c r="AK858" s="370">
        <f t="shared" si="1714"/>
        <v>0.13426443710957744</v>
      </c>
      <c r="AL858" s="370">
        <f t="shared" si="1714"/>
        <v>-0.58296000000000003</v>
      </c>
      <c r="AM858" s="370">
        <f t="shared" si="1714"/>
        <v>-2.2265246853823854E-2</v>
      </c>
      <c r="BA858" s="368">
        <v>44798</v>
      </c>
      <c r="BB858" s="369">
        <v>60.74</v>
      </c>
      <c r="BC858" s="369">
        <v>4199.12</v>
      </c>
      <c r="BD858" s="86"/>
      <c r="BE858" s="368">
        <v>44798</v>
      </c>
      <c r="BF858" s="370">
        <f t="shared" ref="BF858:BG858" si="1715">(BB858-BF$1256)/BF$1256</f>
        <v>6.3561547890036818E-2</v>
      </c>
      <c r="BG858" s="370">
        <f t="shared" si="1715"/>
        <v>0.11953545538649395</v>
      </c>
      <c r="BT858" s="367">
        <v>44799</v>
      </c>
      <c r="BU858" s="365">
        <f t="shared" si="1537"/>
        <v>3.6524000000000001E-2</v>
      </c>
      <c r="BV858" s="365">
        <v>3.6524000000000001</v>
      </c>
    </row>
    <row r="859" spans="2:74" ht="12" customHeight="1">
      <c r="B859" s="367">
        <v>44797</v>
      </c>
      <c r="C859" s="365">
        <v>60.11</v>
      </c>
      <c r="O859" s="368">
        <v>44797</v>
      </c>
      <c r="P859" s="369">
        <v>60.11</v>
      </c>
      <c r="Q859" s="369">
        <v>260.86</v>
      </c>
      <c r="R859" s="369">
        <v>114.67</v>
      </c>
      <c r="S859" s="369">
        <v>86.05</v>
      </c>
      <c r="T859" s="369">
        <v>32.8626</v>
      </c>
      <c r="U859" s="369">
        <v>51.08</v>
      </c>
      <c r="V859" s="369">
        <v>20.23</v>
      </c>
      <c r="AF859" s="368">
        <v>44797</v>
      </c>
      <c r="AG859" s="370">
        <f t="shared" ref="AG859:AM859" si="1716">(P859-AG$1256)/AG$1256</f>
        <v>5.2530204867798982E-2</v>
      </c>
      <c r="AH859" s="370">
        <f t="shared" si="1716"/>
        <v>0.26019323671497591</v>
      </c>
      <c r="AI859" s="370">
        <f t="shared" si="1716"/>
        <v>0.12399529504018826</v>
      </c>
      <c r="AJ859" s="370">
        <f t="shared" si="1716"/>
        <v>-0.12077245325431703</v>
      </c>
      <c r="AK859" s="370">
        <f t="shared" si="1716"/>
        <v>0.1205502059521536</v>
      </c>
      <c r="AL859" s="370">
        <f t="shared" si="1716"/>
        <v>-0.59136</v>
      </c>
      <c r="AM859" s="370">
        <f t="shared" si="1716"/>
        <v>-2.0813165537270074E-2</v>
      </c>
      <c r="BA859" s="368">
        <v>44797</v>
      </c>
      <c r="BB859" s="369">
        <v>60.11</v>
      </c>
      <c r="BC859" s="369">
        <v>4140.7700000000004</v>
      </c>
      <c r="BD859" s="86"/>
      <c r="BE859" s="368">
        <v>44797</v>
      </c>
      <c r="BF859" s="370">
        <f t="shared" ref="BF859:BG859" si="1717">(BB859-BF$1256)/BF$1256</f>
        <v>5.2530204867798982E-2</v>
      </c>
      <c r="BG859" s="370">
        <f t="shared" si="1717"/>
        <v>0.10397864971725818</v>
      </c>
      <c r="BT859" s="367">
        <v>44798</v>
      </c>
      <c r="BU859" s="365">
        <f t="shared" si="1537"/>
        <v>3.5560999999999995E-2</v>
      </c>
      <c r="BV859" s="365">
        <v>3.5560999999999998</v>
      </c>
    </row>
    <row r="860" spans="2:74" ht="12" customHeight="1">
      <c r="B860" s="367">
        <v>44796</v>
      </c>
      <c r="C860" s="365">
        <v>58.71</v>
      </c>
      <c r="O860" s="368">
        <v>44796</v>
      </c>
      <c r="P860" s="369">
        <v>58.71</v>
      </c>
      <c r="Q860" s="369">
        <v>260.54000000000002</v>
      </c>
      <c r="R860" s="369">
        <v>114.71</v>
      </c>
      <c r="S860" s="369">
        <v>84.69</v>
      </c>
      <c r="T860" s="369">
        <v>32.603000000000002</v>
      </c>
      <c r="U860" s="369">
        <v>49.1</v>
      </c>
      <c r="V860" s="369">
        <v>20.100000000000001</v>
      </c>
      <c r="AF860" s="368">
        <v>44796</v>
      </c>
      <c r="AG860" s="370">
        <f t="shared" ref="AG860:AM860" si="1718">(P860-AG$1256)/AG$1256</f>
        <v>2.8016109262826151E-2</v>
      </c>
      <c r="AH860" s="370">
        <f t="shared" si="1718"/>
        <v>0.25864734299516917</v>
      </c>
      <c r="AI860" s="370">
        <f t="shared" si="1718"/>
        <v>0.12438737502450498</v>
      </c>
      <c r="AJ860" s="370">
        <f t="shared" si="1718"/>
        <v>-0.13466843772351084</v>
      </c>
      <c r="AK860" s="370">
        <f t="shared" si="1718"/>
        <v>0.11169835511061404</v>
      </c>
      <c r="AL860" s="370">
        <f t="shared" si="1718"/>
        <v>-0.60720000000000007</v>
      </c>
      <c r="AM860" s="370">
        <f t="shared" si="1718"/>
        <v>-2.7105517909002841E-2</v>
      </c>
      <c r="BA860" s="368">
        <v>44796</v>
      </c>
      <c r="BB860" s="369">
        <v>58.71</v>
      </c>
      <c r="BC860" s="369">
        <v>4128.7299999999996</v>
      </c>
      <c r="BD860" s="86"/>
      <c r="BE860" s="368">
        <v>44796</v>
      </c>
      <c r="BF860" s="370">
        <f t="shared" ref="BF860:BG860" si="1719">(BB860-BF$1256)/BF$1256</f>
        <v>2.8016109262826151E-2</v>
      </c>
      <c r="BG860" s="370">
        <f t="shared" si="1719"/>
        <v>0.10076864217214054</v>
      </c>
      <c r="BT860" s="367">
        <v>44797</v>
      </c>
      <c r="BU860" s="365">
        <f t="shared" si="1537"/>
        <v>3.5934000000000001E-2</v>
      </c>
      <c r="BV860" s="365">
        <v>3.5933999999999999</v>
      </c>
    </row>
    <row r="861" spans="2:74" ht="12" customHeight="1">
      <c r="B861" s="367">
        <v>44795</v>
      </c>
      <c r="C861" s="365">
        <v>58.64</v>
      </c>
      <c r="O861" s="368">
        <v>44795</v>
      </c>
      <c r="P861" s="369">
        <v>58.64</v>
      </c>
      <c r="Q861" s="369">
        <v>262.95</v>
      </c>
      <c r="R861" s="369">
        <v>114.74</v>
      </c>
      <c r="S861" s="369">
        <v>84.95</v>
      </c>
      <c r="T861" s="369">
        <v>32.788600000000002</v>
      </c>
      <c r="U861" s="369">
        <v>49.09</v>
      </c>
      <c r="V861" s="369">
        <v>19.93</v>
      </c>
      <c r="AF861" s="368">
        <v>44795</v>
      </c>
      <c r="AG861" s="370">
        <f t="shared" ref="AG861:AM861" si="1720">(P861-AG$1256)/AG$1256</f>
        <v>2.6790404482577503E-2</v>
      </c>
      <c r="AH861" s="370">
        <f t="shared" si="1720"/>
        <v>0.27028985507246372</v>
      </c>
      <c r="AI861" s="370">
        <f t="shared" si="1720"/>
        <v>0.12468143501274259</v>
      </c>
      <c r="AJ861" s="370">
        <f t="shared" si="1720"/>
        <v>-0.13201185245734137</v>
      </c>
      <c r="AK861" s="370">
        <f t="shared" si="1720"/>
        <v>0.11802695108977335</v>
      </c>
      <c r="AL861" s="370">
        <f t="shared" si="1720"/>
        <v>-0.60727999999999993</v>
      </c>
      <c r="AM861" s="370">
        <f t="shared" si="1720"/>
        <v>-3.5333978702807377E-2</v>
      </c>
      <c r="BA861" s="368">
        <v>44795</v>
      </c>
      <c r="BB861" s="369">
        <v>58.64</v>
      </c>
      <c r="BC861" s="369">
        <v>4137.99</v>
      </c>
      <c r="BD861" s="86"/>
      <c r="BE861" s="368">
        <v>44795</v>
      </c>
      <c r="BF861" s="370">
        <f t="shared" ref="BF861:BG861" si="1721">(BB861-BF$1256)/BF$1256</f>
        <v>2.6790404482577503E-2</v>
      </c>
      <c r="BG861" s="370">
        <f t="shared" si="1721"/>
        <v>0.10323746857311961</v>
      </c>
      <c r="BT861" s="367">
        <v>44796</v>
      </c>
      <c r="BU861" s="365">
        <f t="shared" si="1537"/>
        <v>3.6790999999999997E-2</v>
      </c>
      <c r="BV861" s="365">
        <v>3.6791</v>
      </c>
    </row>
    <row r="862" spans="2:74" ht="12" customHeight="1">
      <c r="B862" s="367">
        <v>44792</v>
      </c>
      <c r="C862" s="365">
        <v>59.11</v>
      </c>
      <c r="O862" s="368">
        <v>44792</v>
      </c>
      <c r="P862" s="369">
        <v>59.11</v>
      </c>
      <c r="Q862" s="369">
        <v>266.54000000000002</v>
      </c>
      <c r="R862" s="369">
        <v>116.65</v>
      </c>
      <c r="S862" s="369">
        <v>86.92</v>
      </c>
      <c r="T862" s="369">
        <v>33.4452</v>
      </c>
      <c r="U862" s="369">
        <v>49.62</v>
      </c>
      <c r="V862" s="369">
        <v>21.15</v>
      </c>
      <c r="AF862" s="368">
        <v>44792</v>
      </c>
      <c r="AG862" s="370">
        <f t="shared" ref="AG862:AM862" si="1722">(P862-AG$1256)/AG$1256</f>
        <v>3.502013657853266E-2</v>
      </c>
      <c r="AH862" s="370">
        <f t="shared" si="1722"/>
        <v>0.287632850241546</v>
      </c>
      <c r="AI862" s="370">
        <f t="shared" si="1722"/>
        <v>0.14340325426386993</v>
      </c>
      <c r="AJ862" s="370">
        <f t="shared" si="1722"/>
        <v>-0.11188311024828856</v>
      </c>
      <c r="AK862" s="370">
        <f t="shared" si="1722"/>
        <v>0.14041572328759644</v>
      </c>
      <c r="AL862" s="370">
        <f t="shared" si="1722"/>
        <v>-0.60303999999999991</v>
      </c>
      <c r="AM862" s="370">
        <f t="shared" si="1722"/>
        <v>2.3717328170377465E-2</v>
      </c>
      <c r="BA862" s="368">
        <v>44792</v>
      </c>
      <c r="BB862" s="369">
        <v>59.11</v>
      </c>
      <c r="BC862" s="369">
        <v>4228.4799999999996</v>
      </c>
      <c r="BD862" s="86"/>
      <c r="BE862" s="368">
        <v>44792</v>
      </c>
      <c r="BF862" s="370">
        <f t="shared" ref="BF862:BG862" si="1723">(BB862-BF$1256)/BF$1256</f>
        <v>3.502013657853266E-2</v>
      </c>
      <c r="BG862" s="370">
        <f t="shared" si="1723"/>
        <v>0.12736318142674694</v>
      </c>
      <c r="BT862" s="367">
        <v>44795</v>
      </c>
      <c r="BU862" s="365">
        <f t="shared" si="1537"/>
        <v>3.6835E-2</v>
      </c>
      <c r="BV862" s="365">
        <v>3.6835</v>
      </c>
    </row>
    <row r="863" spans="2:74" ht="12" customHeight="1">
      <c r="B863" s="367">
        <v>44791</v>
      </c>
      <c r="C863" s="365">
        <v>59.79</v>
      </c>
      <c r="O863" s="368">
        <v>44791</v>
      </c>
      <c r="P863" s="369">
        <v>59.79</v>
      </c>
      <c r="Q863" s="369">
        <v>266.58</v>
      </c>
      <c r="R863" s="369">
        <v>117.95</v>
      </c>
      <c r="S863" s="369">
        <v>88.55</v>
      </c>
      <c r="T863" s="369">
        <v>34.214599999999997</v>
      </c>
      <c r="U863" s="369">
        <v>51.98</v>
      </c>
      <c r="V863" s="369">
        <v>21.33</v>
      </c>
      <c r="AF863" s="368">
        <v>44791</v>
      </c>
      <c r="AG863" s="370">
        <f t="shared" ref="AG863:AM863" si="1724">(P863-AG$1256)/AG$1256</f>
        <v>4.6926983015233757E-2</v>
      </c>
      <c r="AH863" s="370">
        <f t="shared" si="1724"/>
        <v>0.28782608695652168</v>
      </c>
      <c r="AI863" s="370">
        <f t="shared" si="1724"/>
        <v>0.15614585375416593</v>
      </c>
      <c r="AJ863" s="370">
        <f t="shared" si="1724"/>
        <v>-9.5228364156534254E-2</v>
      </c>
      <c r="AK863" s="370">
        <f t="shared" si="1724"/>
        <v>0.16665075424861547</v>
      </c>
      <c r="AL863" s="370">
        <f t="shared" si="1724"/>
        <v>-0.58416000000000012</v>
      </c>
      <c r="AM863" s="370">
        <f t="shared" si="1724"/>
        <v>3.2429816069699816E-2</v>
      </c>
      <c r="BA863" s="368">
        <v>44791</v>
      </c>
      <c r="BB863" s="369">
        <v>59.79</v>
      </c>
      <c r="BC863" s="369">
        <v>4283.74</v>
      </c>
      <c r="BD863" s="86"/>
      <c r="BE863" s="368">
        <v>44791</v>
      </c>
      <c r="BF863" s="370">
        <f t="shared" ref="BF863:BG863" si="1725">(BB863-BF$1256)/BF$1256</f>
        <v>4.6926983015233757E-2</v>
      </c>
      <c r="BG863" s="370">
        <f t="shared" si="1725"/>
        <v>0.1420961562559154</v>
      </c>
      <c r="BT863" s="367">
        <v>44792</v>
      </c>
      <c r="BU863" s="365">
        <f t="shared" si="1537"/>
        <v>3.6541999999999998E-2</v>
      </c>
      <c r="BV863" s="365">
        <v>3.6541999999999999</v>
      </c>
    </row>
    <row r="864" spans="2:74" ht="12" customHeight="1">
      <c r="B864" s="367">
        <v>44790</v>
      </c>
      <c r="C864" s="365">
        <v>60.4</v>
      </c>
      <c r="O864" s="368">
        <v>44790</v>
      </c>
      <c r="P864" s="369">
        <v>60.4</v>
      </c>
      <c r="Q864" s="369">
        <v>266.82</v>
      </c>
      <c r="R864" s="369">
        <v>119.11</v>
      </c>
      <c r="S864" s="369">
        <v>88.35</v>
      </c>
      <c r="T864" s="369">
        <v>34.1098</v>
      </c>
      <c r="U864" s="369">
        <v>52</v>
      </c>
      <c r="V864" s="369">
        <v>21.48</v>
      </c>
      <c r="AF864" s="368">
        <v>44790</v>
      </c>
      <c r="AG864" s="370">
        <f t="shared" ref="AG864:AM864" si="1726">(P864-AG$1256)/AG$1256</f>
        <v>5.7608124671686203E-2</v>
      </c>
      <c r="AH864" s="370">
        <f t="shared" si="1726"/>
        <v>0.28898550724637678</v>
      </c>
      <c r="AI864" s="370">
        <f t="shared" si="1726"/>
        <v>0.16751617329935312</v>
      </c>
      <c r="AJ864" s="370">
        <f t="shared" si="1726"/>
        <v>-9.7271891284356898E-2</v>
      </c>
      <c r="AK864" s="370">
        <f t="shared" si="1726"/>
        <v>0.16307727979486614</v>
      </c>
      <c r="AL864" s="370">
        <f t="shared" si="1726"/>
        <v>-0.58399999999999996</v>
      </c>
      <c r="AM864" s="370">
        <f t="shared" si="1726"/>
        <v>3.9690222652468549E-2</v>
      </c>
      <c r="BA864" s="368">
        <v>44790</v>
      </c>
      <c r="BB864" s="369">
        <v>60.4</v>
      </c>
      <c r="BC864" s="369">
        <v>4274.04</v>
      </c>
      <c r="BD864" s="86"/>
      <c r="BE864" s="368">
        <v>44790</v>
      </c>
      <c r="BF864" s="370">
        <f t="shared" ref="BF864:BG864" si="1727">(BB864-BF$1256)/BF$1256</f>
        <v>5.7608124671686203E-2</v>
      </c>
      <c r="BG864" s="370">
        <f t="shared" si="1727"/>
        <v>0.13951002060910159</v>
      </c>
      <c r="BT864" s="367">
        <v>44791</v>
      </c>
      <c r="BU864" s="365">
        <f t="shared" si="1537"/>
        <v>3.6125999999999998E-2</v>
      </c>
      <c r="BV864" s="365">
        <v>3.6126</v>
      </c>
    </row>
    <row r="865" spans="2:74" ht="12" customHeight="1">
      <c r="B865" s="367">
        <v>44789</v>
      </c>
      <c r="C865" s="365">
        <v>60.82</v>
      </c>
      <c r="O865" s="368">
        <v>44789</v>
      </c>
      <c r="P865" s="369">
        <v>60.82</v>
      </c>
      <c r="Q865" s="369">
        <v>266.29000000000002</v>
      </c>
      <c r="R865" s="369">
        <v>119.04</v>
      </c>
      <c r="S865" s="369">
        <v>89.4</v>
      </c>
      <c r="T865" s="369">
        <v>34.293599999999998</v>
      </c>
      <c r="U865" s="369">
        <v>53.87</v>
      </c>
      <c r="V865" s="369">
        <v>21.29</v>
      </c>
      <c r="AF865" s="368">
        <v>44789</v>
      </c>
      <c r="AG865" s="370">
        <f t="shared" ref="AG865:AM865" si="1728">(P865-AG$1256)/AG$1256</f>
        <v>6.4962353353178098E-2</v>
      </c>
      <c r="AH865" s="370">
        <f t="shared" si="1728"/>
        <v>0.28642512077294696</v>
      </c>
      <c r="AI865" s="370">
        <f t="shared" si="1728"/>
        <v>0.16683003332679877</v>
      </c>
      <c r="AJ865" s="370">
        <f t="shared" si="1728"/>
        <v>-8.6543373863288017E-2</v>
      </c>
      <c r="AK865" s="370">
        <f t="shared" si="1728"/>
        <v>0.16934449930439988</v>
      </c>
      <c r="AL865" s="370">
        <f t="shared" si="1728"/>
        <v>-0.56903999999999999</v>
      </c>
      <c r="AM865" s="370">
        <f t="shared" si="1728"/>
        <v>3.049370764762822E-2</v>
      </c>
      <c r="BA865" s="368">
        <v>44789</v>
      </c>
      <c r="BB865" s="369">
        <v>60.82</v>
      </c>
      <c r="BC865" s="369">
        <v>4305.2</v>
      </c>
      <c r="BD865" s="86"/>
      <c r="BE865" s="368">
        <v>44789</v>
      </c>
      <c r="BF865" s="370">
        <f t="shared" ref="BF865:BG865" si="1729">(BB865-BF$1256)/BF$1256</f>
        <v>6.4962353353178098E-2</v>
      </c>
      <c r="BG865" s="370">
        <f t="shared" si="1729"/>
        <v>0.14781764810958811</v>
      </c>
      <c r="BT865" s="367">
        <v>44790</v>
      </c>
      <c r="BU865" s="365">
        <f t="shared" si="1537"/>
        <v>3.5762000000000002E-2</v>
      </c>
      <c r="BV865" s="365">
        <v>3.5762</v>
      </c>
    </row>
    <row r="866" spans="2:74" ht="12" customHeight="1">
      <c r="B866" s="367">
        <v>44788</v>
      </c>
      <c r="C866" s="365">
        <v>60.53</v>
      </c>
      <c r="O866" s="368">
        <v>44788</v>
      </c>
      <c r="P866" s="369">
        <v>60.53</v>
      </c>
      <c r="Q866" s="369">
        <v>265.44</v>
      </c>
      <c r="R866" s="369">
        <v>118.24</v>
      </c>
      <c r="S866" s="369">
        <v>89.16</v>
      </c>
      <c r="T866" s="369">
        <v>33.840600000000002</v>
      </c>
      <c r="U866" s="369">
        <v>54.05</v>
      </c>
      <c r="V866" s="369">
        <v>21.16</v>
      </c>
      <c r="AF866" s="368">
        <v>44788</v>
      </c>
      <c r="AG866" s="370">
        <f t="shared" ref="AG866:AM866" si="1730">(P866-AG$1256)/AG$1256</f>
        <v>5.9884433549290871E-2</v>
      </c>
      <c r="AH866" s="370">
        <f t="shared" si="1730"/>
        <v>0.28231884057971013</v>
      </c>
      <c r="AI866" s="370">
        <f t="shared" si="1730"/>
        <v>0.15898843364046264</v>
      </c>
      <c r="AJ866" s="370">
        <f t="shared" si="1730"/>
        <v>-8.8995606416675255E-2</v>
      </c>
      <c r="AK866" s="370">
        <f t="shared" si="1730"/>
        <v>0.15389808778199079</v>
      </c>
      <c r="AL866" s="370">
        <f t="shared" si="1730"/>
        <v>-0.56759999999999999</v>
      </c>
      <c r="AM866" s="370">
        <f t="shared" si="1730"/>
        <v>2.420135527589545E-2</v>
      </c>
      <c r="BA866" s="368">
        <v>44788</v>
      </c>
      <c r="BB866" s="369">
        <v>60.53</v>
      </c>
      <c r="BC866" s="369">
        <v>4297.1400000000003</v>
      </c>
      <c r="BD866" s="86"/>
      <c r="BE866" s="368">
        <v>44788</v>
      </c>
      <c r="BF866" s="370">
        <f t="shared" ref="BF866:BG866" si="1731">(BB866-BF$1256)/BF$1256</f>
        <v>5.9884433549290871E-2</v>
      </c>
      <c r="BG866" s="370">
        <f t="shared" si="1731"/>
        <v>0.14566875601543158</v>
      </c>
      <c r="BT866" s="367">
        <v>44789</v>
      </c>
      <c r="BU866" s="365">
        <f t="shared" si="1537"/>
        <v>3.5514999999999998E-2</v>
      </c>
      <c r="BV866" s="365">
        <v>3.5514999999999999</v>
      </c>
    </row>
    <row r="867" spans="2:74" ht="12" customHeight="1">
      <c r="B867" s="367">
        <v>44785</v>
      </c>
      <c r="C867" s="365">
        <v>60.48</v>
      </c>
      <c r="O867" s="368">
        <v>44785</v>
      </c>
      <c r="P867" s="369">
        <v>60.48</v>
      </c>
      <c r="Q867" s="369">
        <v>262.18</v>
      </c>
      <c r="R867" s="369">
        <v>118.16</v>
      </c>
      <c r="S867" s="369">
        <v>88.31</v>
      </c>
      <c r="T867" s="369">
        <v>33.274000000000001</v>
      </c>
      <c r="U867" s="369">
        <v>53.11</v>
      </c>
      <c r="V867" s="369">
        <v>21.4</v>
      </c>
      <c r="AF867" s="368">
        <v>44785</v>
      </c>
      <c r="AG867" s="370">
        <f t="shared" ref="AG867:AM867" si="1732">(P867-AG$1256)/AG$1256</f>
        <v>5.9008930134827484E-2</v>
      </c>
      <c r="AH867" s="370">
        <f t="shared" si="1732"/>
        <v>0.2665700483091788</v>
      </c>
      <c r="AI867" s="370">
        <f t="shared" si="1732"/>
        <v>0.15820427367182907</v>
      </c>
      <c r="AJ867" s="370">
        <f t="shared" si="1732"/>
        <v>-9.7680596709921338E-2</v>
      </c>
      <c r="AK867" s="370">
        <f t="shared" si="1732"/>
        <v>0.13457813906544094</v>
      </c>
      <c r="AL867" s="370">
        <f t="shared" si="1732"/>
        <v>-0.57511999999999996</v>
      </c>
      <c r="AM867" s="370">
        <f t="shared" si="1732"/>
        <v>3.5818005808325191E-2</v>
      </c>
      <c r="BA867" s="368">
        <v>44785</v>
      </c>
      <c r="BB867" s="369">
        <v>60.48</v>
      </c>
      <c r="BC867" s="369">
        <v>4280.1499999999996</v>
      </c>
      <c r="BD867" s="86"/>
      <c r="BE867" s="368">
        <v>44785</v>
      </c>
      <c r="BF867" s="370">
        <f t="shared" ref="BF867:BG867" si="1733">(BB867-BF$1256)/BF$1256</f>
        <v>5.9008930134827484E-2</v>
      </c>
      <c r="BG867" s="370">
        <f t="shared" si="1733"/>
        <v>0.14113901945467189</v>
      </c>
      <c r="BT867" s="367">
        <v>44788</v>
      </c>
      <c r="BU867" s="365">
        <f t="shared" si="1537"/>
        <v>3.5684999999999995E-2</v>
      </c>
      <c r="BV867" s="365">
        <v>3.5684999999999998</v>
      </c>
    </row>
    <row r="868" spans="2:74" ht="12" customHeight="1">
      <c r="B868" s="367">
        <v>44784</v>
      </c>
      <c r="C868" s="365">
        <v>60.31</v>
      </c>
      <c r="O868" s="368">
        <v>44784</v>
      </c>
      <c r="P868" s="369">
        <v>60.31</v>
      </c>
      <c r="Q868" s="369">
        <v>259.27999999999997</v>
      </c>
      <c r="R868" s="369">
        <v>117.71</v>
      </c>
      <c r="S868" s="369">
        <v>87.27</v>
      </c>
      <c r="T868" s="369">
        <v>32.6218</v>
      </c>
      <c r="U868" s="369">
        <v>51.93</v>
      </c>
      <c r="V868" s="369">
        <v>21.29</v>
      </c>
      <c r="AF868" s="368">
        <v>44784</v>
      </c>
      <c r="AG868" s="370">
        <f t="shared" ref="AG868:AM868" si="1734">(P868-AG$1256)/AG$1256</f>
        <v>5.6032218525652301E-2</v>
      </c>
      <c r="AH868" s="370">
        <f t="shared" si="1734"/>
        <v>0.25256038647342982</v>
      </c>
      <c r="AI868" s="370">
        <f t="shared" si="1734"/>
        <v>0.15379337384826502</v>
      </c>
      <c r="AJ868" s="370">
        <f t="shared" si="1734"/>
        <v>-0.10830693777459904</v>
      </c>
      <c r="AK868" s="370">
        <f t="shared" si="1734"/>
        <v>0.11233939823781333</v>
      </c>
      <c r="AL868" s="370">
        <f t="shared" si="1734"/>
        <v>-0.58455999999999997</v>
      </c>
      <c r="AM868" s="370">
        <f t="shared" si="1734"/>
        <v>3.049370764762822E-2</v>
      </c>
      <c r="BA868" s="368">
        <v>44784</v>
      </c>
      <c r="BB868" s="369">
        <v>60.31</v>
      </c>
      <c r="BC868" s="369">
        <v>4207.2700000000004</v>
      </c>
      <c r="BD868" s="86"/>
      <c r="BE868" s="368">
        <v>44784</v>
      </c>
      <c r="BF868" s="370">
        <f t="shared" ref="BF868:BG868" si="1735">(BB868-BF$1256)/BF$1256</f>
        <v>5.6032218525652301E-2</v>
      </c>
      <c r="BG868" s="370">
        <f t="shared" si="1735"/>
        <v>0.12170834255366243</v>
      </c>
      <c r="BT868" s="367">
        <v>44785</v>
      </c>
      <c r="BU868" s="365">
        <f t="shared" si="1537"/>
        <v>3.5714000000000003E-2</v>
      </c>
      <c r="BV868" s="365">
        <v>3.5714000000000001</v>
      </c>
    </row>
    <row r="869" spans="2:74" ht="12" customHeight="1">
      <c r="B869" s="367">
        <v>44783</v>
      </c>
      <c r="C869" s="365">
        <v>59.94</v>
      </c>
      <c r="O869" s="368">
        <v>44783</v>
      </c>
      <c r="P869" s="369">
        <v>59.94</v>
      </c>
      <c r="Q869" s="369">
        <v>261.36</v>
      </c>
      <c r="R869" s="369">
        <v>119.18</v>
      </c>
      <c r="S869" s="369">
        <v>86.49</v>
      </c>
      <c r="T869" s="369">
        <v>33.165799999999997</v>
      </c>
      <c r="U869" s="369">
        <v>50.97</v>
      </c>
      <c r="V869" s="369">
        <v>20.74</v>
      </c>
      <c r="AF869" s="368">
        <v>44783</v>
      </c>
      <c r="AG869" s="370">
        <f t="shared" ref="AG869:AM869" si="1736">(P869-AG$1256)/AG$1256</f>
        <v>4.9553493258623682E-2</v>
      </c>
      <c r="AH869" s="370">
        <f t="shared" si="1736"/>
        <v>0.26260869565217398</v>
      </c>
      <c r="AI869" s="370">
        <f t="shared" si="1736"/>
        <v>0.16820231327190757</v>
      </c>
      <c r="AJ869" s="370">
        <f t="shared" si="1736"/>
        <v>-0.11627669357310727</v>
      </c>
      <c r="AK869" s="370">
        <f t="shared" si="1736"/>
        <v>0.13088873128017661</v>
      </c>
      <c r="AL869" s="370">
        <f t="shared" si="1736"/>
        <v>-0.59223999999999999</v>
      </c>
      <c r="AM869" s="370">
        <f t="shared" si="1736"/>
        <v>3.8722168441431893E-3</v>
      </c>
      <c r="BA869" s="368">
        <v>44783</v>
      </c>
      <c r="BB869" s="369">
        <v>59.94</v>
      </c>
      <c r="BC869" s="369">
        <v>4210.24</v>
      </c>
      <c r="BD869" s="86"/>
      <c r="BE869" s="368">
        <v>44783</v>
      </c>
      <c r="BF869" s="370">
        <f t="shared" ref="BF869:BG869" si="1737">(BB869-BF$1256)/BF$1256</f>
        <v>4.9553493258623682E-2</v>
      </c>
      <c r="BG869" s="370">
        <f t="shared" si="1737"/>
        <v>0.12250017996304753</v>
      </c>
      <c r="BT869" s="367">
        <v>44784</v>
      </c>
      <c r="BU869" s="365">
        <f t="shared" si="1537"/>
        <v>3.5815E-2</v>
      </c>
      <c r="BV869" s="365">
        <v>3.5815000000000001</v>
      </c>
    </row>
    <row r="870" spans="2:74" ht="12" customHeight="1">
      <c r="B870" s="367">
        <v>44782</v>
      </c>
      <c r="C870" s="365">
        <v>59.25</v>
      </c>
      <c r="O870" s="368">
        <v>44782</v>
      </c>
      <c r="P870" s="369">
        <v>59.25</v>
      </c>
      <c r="Q870" s="369">
        <v>260.06</v>
      </c>
      <c r="R870" s="369">
        <v>116.93</v>
      </c>
      <c r="S870" s="369">
        <v>84.84</v>
      </c>
      <c r="T870" s="369">
        <v>32.781799999999997</v>
      </c>
      <c r="U870" s="369">
        <v>49.09</v>
      </c>
      <c r="V870" s="369">
        <v>21.11</v>
      </c>
      <c r="AF870" s="368">
        <v>44782</v>
      </c>
      <c r="AG870" s="370">
        <f t="shared" ref="AG870:AM870" si="1738">(P870-AG$1256)/AG$1256</f>
        <v>3.7471546139029956E-2</v>
      </c>
      <c r="AH870" s="370">
        <f t="shared" si="1738"/>
        <v>0.25632850241545896</v>
      </c>
      <c r="AI870" s="370">
        <f t="shared" si="1738"/>
        <v>0.14614781415408754</v>
      </c>
      <c r="AJ870" s="370">
        <f t="shared" si="1738"/>
        <v>-0.13313579237764381</v>
      </c>
      <c r="AK870" s="370">
        <f t="shared" si="1738"/>
        <v>0.11779508442674362</v>
      </c>
      <c r="AL870" s="370">
        <f t="shared" si="1738"/>
        <v>-0.60727999999999993</v>
      </c>
      <c r="AM870" s="370">
        <f t="shared" si="1738"/>
        <v>2.178121974830587E-2</v>
      </c>
      <c r="BA870" s="368">
        <v>44782</v>
      </c>
      <c r="BB870" s="369">
        <v>59.25</v>
      </c>
      <c r="BC870" s="369">
        <v>4122.47</v>
      </c>
      <c r="BD870" s="86"/>
      <c r="BE870" s="368">
        <v>44782</v>
      </c>
      <c r="BF870" s="370">
        <f t="shared" ref="BF870:BG870" si="1739">(BB870-BF$1256)/BF$1256</f>
        <v>3.7471546139029956E-2</v>
      </c>
      <c r="BG870" s="370">
        <f t="shared" si="1739"/>
        <v>9.9099651538217565E-2</v>
      </c>
      <c r="BT870" s="367">
        <v>44783</v>
      </c>
      <c r="BU870" s="365">
        <f t="shared" si="1537"/>
        <v>3.6035999999999999E-2</v>
      </c>
      <c r="BV870" s="365">
        <v>3.6036000000000001</v>
      </c>
    </row>
    <row r="871" spans="2:74" ht="12" customHeight="1">
      <c r="B871" s="367">
        <v>44781</v>
      </c>
      <c r="C871" s="365">
        <v>59.25</v>
      </c>
      <c r="O871" s="368">
        <v>44781</v>
      </c>
      <c r="P871" s="369">
        <v>59.25</v>
      </c>
      <c r="Q871" s="369">
        <v>256.8</v>
      </c>
      <c r="R871" s="369">
        <v>118.5</v>
      </c>
      <c r="S871" s="369">
        <v>85.72</v>
      </c>
      <c r="T871" s="369">
        <v>32.436199999999999</v>
      </c>
      <c r="U871" s="369">
        <v>52.17</v>
      </c>
      <c r="V871" s="369">
        <v>21.21</v>
      </c>
      <c r="AF871" s="368">
        <v>44781</v>
      </c>
      <c r="AG871" s="370">
        <f t="shared" ref="AG871:AM871" si="1740">(P871-AG$1256)/AG$1256</f>
        <v>3.7471546139029956E-2</v>
      </c>
      <c r="AH871" s="370">
        <f t="shared" si="1740"/>
        <v>0.2405797101449276</v>
      </c>
      <c r="AI871" s="370">
        <f t="shared" si="1740"/>
        <v>0.1615369535385219</v>
      </c>
      <c r="AJ871" s="370">
        <f t="shared" si="1740"/>
        <v>-0.12414427301522434</v>
      </c>
      <c r="AK871" s="370">
        <f t="shared" si="1740"/>
        <v>0.10601080225865402</v>
      </c>
      <c r="AL871" s="370">
        <f t="shared" si="1740"/>
        <v>-0.58263999999999994</v>
      </c>
      <c r="AM871" s="370">
        <f t="shared" si="1740"/>
        <v>2.662149080348503E-2</v>
      </c>
      <c r="BA871" s="368">
        <v>44781</v>
      </c>
      <c r="BB871" s="369">
        <v>59.25</v>
      </c>
      <c r="BC871" s="369">
        <v>4140.0600000000004</v>
      </c>
      <c r="BD871" s="86"/>
      <c r="BE871" s="368">
        <v>44781</v>
      </c>
      <c r="BF871" s="370">
        <f t="shared" ref="BF871:BG871" si="1741">(BB871-BF$1256)/BF$1256</f>
        <v>3.7471546139029956E-2</v>
      </c>
      <c r="BG871" s="370">
        <f t="shared" si="1741"/>
        <v>0.10378935525238829</v>
      </c>
      <c r="BT871" s="367">
        <v>44782</v>
      </c>
      <c r="BU871" s="365">
        <f t="shared" si="1537"/>
        <v>3.6456000000000002E-2</v>
      </c>
      <c r="BV871" s="365">
        <v>3.6456</v>
      </c>
    </row>
    <row r="872" spans="2:74" ht="12" customHeight="1">
      <c r="B872" s="367">
        <v>44778</v>
      </c>
      <c r="C872" s="365">
        <v>59.59</v>
      </c>
      <c r="O872" s="368">
        <v>44778</v>
      </c>
      <c r="P872" s="369">
        <v>59.59</v>
      </c>
      <c r="Q872" s="369">
        <v>259.23</v>
      </c>
      <c r="R872" s="369">
        <v>118.42</v>
      </c>
      <c r="S872" s="369">
        <v>85.73</v>
      </c>
      <c r="T872" s="369">
        <v>32.015599999999999</v>
      </c>
      <c r="U872" s="369">
        <v>51.56</v>
      </c>
      <c r="V872" s="369">
        <v>20.89</v>
      </c>
      <c r="AF872" s="368">
        <v>44778</v>
      </c>
      <c r="AG872" s="370">
        <f t="shared" ref="AG872:AM872" si="1742">(P872-AG$1256)/AG$1256</f>
        <v>4.3424969357380563E-2</v>
      </c>
      <c r="AH872" s="370">
        <f t="shared" si="1742"/>
        <v>0.25231884057971021</v>
      </c>
      <c r="AI872" s="370">
        <f t="shared" si="1742"/>
        <v>0.16075279356988831</v>
      </c>
      <c r="AJ872" s="370">
        <f t="shared" si="1742"/>
        <v>-0.12404209665883315</v>
      </c>
      <c r="AK872" s="370">
        <f t="shared" si="1742"/>
        <v>9.1669167189503187E-2</v>
      </c>
      <c r="AL872" s="370">
        <f t="shared" si="1742"/>
        <v>-0.58751999999999993</v>
      </c>
      <c r="AM872" s="370">
        <f t="shared" si="1742"/>
        <v>1.1132623426911927E-2</v>
      </c>
      <c r="BA872" s="368">
        <v>44778</v>
      </c>
      <c r="BB872" s="369">
        <v>59.59</v>
      </c>
      <c r="BC872" s="369">
        <v>4145.1899999999996</v>
      </c>
      <c r="BD872" s="86"/>
      <c r="BE872" s="368">
        <v>44778</v>
      </c>
      <c r="BF872" s="370">
        <f t="shared" ref="BF872:BG872" si="1743">(BB872-BF$1256)/BF$1256</f>
        <v>4.3424969357380563E-2</v>
      </c>
      <c r="BG872" s="370">
        <f t="shared" si="1743"/>
        <v>0.10515707441405354</v>
      </c>
      <c r="BT872" s="367">
        <v>44781</v>
      </c>
      <c r="BU872" s="365">
        <f t="shared" si="1537"/>
        <v>3.6456000000000002E-2</v>
      </c>
      <c r="BV872" s="365">
        <v>3.6456</v>
      </c>
    </row>
    <row r="873" spans="2:74" ht="12" customHeight="1">
      <c r="B873" s="367">
        <v>44777</v>
      </c>
      <c r="C873" s="365">
        <v>59.09</v>
      </c>
      <c r="O873" s="368">
        <v>44777</v>
      </c>
      <c r="P873" s="369">
        <v>59.09</v>
      </c>
      <c r="Q873" s="369">
        <v>260.64</v>
      </c>
      <c r="R873" s="369">
        <v>120.02</v>
      </c>
      <c r="S873" s="369">
        <v>86.88</v>
      </c>
      <c r="T873" s="369">
        <v>31.686599999999999</v>
      </c>
      <c r="U873" s="369">
        <v>51.04</v>
      </c>
      <c r="V873" s="369">
        <v>21.28</v>
      </c>
      <c r="AF873" s="368">
        <v>44777</v>
      </c>
      <c r="AG873" s="370">
        <f t="shared" ref="AG873:AM873" si="1744">(P873-AG$1256)/AG$1256</f>
        <v>3.4669935212747402E-2</v>
      </c>
      <c r="AH873" s="370">
        <f t="shared" si="1744"/>
        <v>0.25913043478260861</v>
      </c>
      <c r="AI873" s="370">
        <f t="shared" si="1744"/>
        <v>0.17643599294256029</v>
      </c>
      <c r="AJ873" s="370">
        <f t="shared" si="1744"/>
        <v>-0.11229181567385316</v>
      </c>
      <c r="AK873" s="370">
        <f t="shared" si="1744"/>
        <v>8.0450912463515004E-2</v>
      </c>
      <c r="AL873" s="370">
        <f t="shared" si="1744"/>
        <v>-0.59168000000000009</v>
      </c>
      <c r="AM873" s="370">
        <f t="shared" si="1744"/>
        <v>3.0009680542110406E-2</v>
      </c>
      <c r="BA873" s="368">
        <v>44777</v>
      </c>
      <c r="BB873" s="369">
        <v>59.09</v>
      </c>
      <c r="BC873" s="369">
        <v>4151.9399999999996</v>
      </c>
      <c r="BD873" s="86"/>
      <c r="BE873" s="368">
        <v>44777</v>
      </c>
      <c r="BF873" s="370">
        <f t="shared" ref="BF873:BG873" si="1745">(BB873-BF$1256)/BF$1256</f>
        <v>3.4669935212747402E-2</v>
      </c>
      <c r="BG873" s="370">
        <f t="shared" si="1745"/>
        <v>0.10695670488992917</v>
      </c>
      <c r="BT873" s="367">
        <v>44778</v>
      </c>
      <c r="BU873" s="365">
        <f t="shared" si="1537"/>
        <v>3.6248000000000002E-2</v>
      </c>
      <c r="BV873" s="365">
        <v>3.6248</v>
      </c>
    </row>
    <row r="874" spans="2:74" ht="12" customHeight="1">
      <c r="B874" s="367">
        <v>44776</v>
      </c>
      <c r="C874" s="365">
        <v>55.01</v>
      </c>
      <c r="O874" s="368">
        <v>44776</v>
      </c>
      <c r="P874" s="369">
        <v>55.01</v>
      </c>
      <c r="Q874" s="369">
        <v>262.08999999999997</v>
      </c>
      <c r="R874" s="369">
        <v>119.81</v>
      </c>
      <c r="S874" s="369">
        <v>87.27</v>
      </c>
      <c r="T874" s="369">
        <v>31.700600000000001</v>
      </c>
      <c r="U874" s="369">
        <v>54.43</v>
      </c>
      <c r="V874" s="369">
        <v>21.44</v>
      </c>
      <c r="AF874" s="368">
        <v>44776</v>
      </c>
      <c r="AG874" s="370">
        <f t="shared" ref="AG874:AM874" si="1746">(P874-AG$1256)/AG$1256</f>
        <v>-3.6771143407459315E-2</v>
      </c>
      <c r="AH874" s="370">
        <f t="shared" si="1746"/>
        <v>0.26613526570048296</v>
      </c>
      <c r="AI874" s="370">
        <f t="shared" si="1746"/>
        <v>0.17437757302489715</v>
      </c>
      <c r="AJ874" s="370">
        <f t="shared" si="1746"/>
        <v>-0.10830693777459904</v>
      </c>
      <c r="AK874" s="370">
        <f t="shared" si="1746"/>
        <v>8.0928285005046507E-2</v>
      </c>
      <c r="AL874" s="370">
        <f t="shared" si="1746"/>
        <v>-0.56455999999999995</v>
      </c>
      <c r="AM874" s="370">
        <f t="shared" si="1746"/>
        <v>3.7754114230396957E-2</v>
      </c>
      <c r="BA874" s="368">
        <v>44776</v>
      </c>
      <c r="BB874" s="369">
        <v>55.01</v>
      </c>
      <c r="BC874" s="369">
        <v>4155.17</v>
      </c>
      <c r="BD874" s="86"/>
      <c r="BE874" s="368">
        <v>44776</v>
      </c>
      <c r="BF874" s="370">
        <f t="shared" ref="BF874:BG874" si="1747">(BB874-BF$1256)/BF$1256</f>
        <v>-3.6771143407459315E-2</v>
      </c>
      <c r="BG874" s="370">
        <f t="shared" si="1747"/>
        <v>0.10781786139912607</v>
      </c>
      <c r="BT874" s="367">
        <v>44777</v>
      </c>
      <c r="BU874" s="365">
        <f t="shared" si="1537"/>
        <v>3.6554000000000003E-2</v>
      </c>
      <c r="BV874" s="365">
        <v>3.6554000000000002</v>
      </c>
    </row>
    <row r="875" spans="2:74" ht="12" customHeight="1">
      <c r="B875" s="367">
        <v>44775</v>
      </c>
      <c r="C875" s="365">
        <v>54.75</v>
      </c>
      <c r="O875" s="368">
        <v>44775</v>
      </c>
      <c r="P875" s="369">
        <v>54.75</v>
      </c>
      <c r="Q875" s="369">
        <v>261.05</v>
      </c>
      <c r="R875" s="369">
        <v>122.13</v>
      </c>
      <c r="S875" s="369">
        <v>83.71</v>
      </c>
      <c r="T875" s="369">
        <v>30.997</v>
      </c>
      <c r="U875" s="369">
        <v>50.39</v>
      </c>
      <c r="V875" s="369">
        <v>21.05</v>
      </c>
      <c r="AF875" s="368">
        <v>44775</v>
      </c>
      <c r="AG875" s="370">
        <f t="shared" ref="AG875:AM875" si="1748">(P875-AG$1256)/AG$1256</f>
        <v>-4.1323761162668525E-2</v>
      </c>
      <c r="AH875" s="370">
        <f t="shared" si="1748"/>
        <v>0.26111111111111118</v>
      </c>
      <c r="AI875" s="370">
        <f t="shared" si="1748"/>
        <v>0.19711821211527153</v>
      </c>
      <c r="AJ875" s="370">
        <f t="shared" si="1748"/>
        <v>-0.14468172064984172</v>
      </c>
      <c r="AK875" s="370">
        <f t="shared" si="1748"/>
        <v>5.6936904989224969E-2</v>
      </c>
      <c r="AL875" s="370">
        <f t="shared" si="1748"/>
        <v>-0.59687999999999997</v>
      </c>
      <c r="AM875" s="370">
        <f t="shared" si="1748"/>
        <v>1.8877057115198478E-2</v>
      </c>
      <c r="BA875" s="368">
        <v>44775</v>
      </c>
      <c r="BB875" s="369">
        <v>54.75</v>
      </c>
      <c r="BC875" s="369">
        <v>4091.19</v>
      </c>
      <c r="BD875" s="86"/>
      <c r="BE875" s="368">
        <v>44775</v>
      </c>
      <c r="BF875" s="370">
        <f t="shared" ref="BF875:BG875" si="1749">(BB875-BF$1256)/BF$1256</f>
        <v>-4.1323761162668525E-2</v>
      </c>
      <c r="BG875" s="370">
        <f t="shared" si="1749"/>
        <v>9.0760030607048708E-2</v>
      </c>
      <c r="BT875" s="367">
        <v>44776</v>
      </c>
      <c r="BU875" s="365">
        <f t="shared" si="1537"/>
        <v>3.9266000000000002E-2</v>
      </c>
      <c r="BV875" s="365">
        <v>3.9266000000000001</v>
      </c>
    </row>
    <row r="876" spans="2:74" ht="12" customHeight="1">
      <c r="B876" s="367">
        <v>44774</v>
      </c>
      <c r="C876" s="365">
        <v>54.46</v>
      </c>
      <c r="O876" s="368">
        <v>44774</v>
      </c>
      <c r="P876" s="369">
        <v>54.46</v>
      </c>
      <c r="Q876" s="369">
        <v>264.23</v>
      </c>
      <c r="R876" s="369">
        <v>122.74</v>
      </c>
      <c r="S876" s="369">
        <v>84.91</v>
      </c>
      <c r="T876" s="369">
        <v>31.147600000000001</v>
      </c>
      <c r="U876" s="369">
        <v>49.49</v>
      </c>
      <c r="V876" s="369">
        <v>21.22</v>
      </c>
      <c r="AF876" s="368">
        <v>44774</v>
      </c>
      <c r="AG876" s="370">
        <f t="shared" ref="AG876:AM876" si="1750">(P876-AG$1256)/AG$1256</f>
        <v>-4.6401680966555746E-2</v>
      </c>
      <c r="AH876" s="370">
        <f t="shared" si="1750"/>
        <v>0.27647342995169089</v>
      </c>
      <c r="AI876" s="370">
        <f t="shared" si="1750"/>
        <v>0.20309743187610271</v>
      </c>
      <c r="AJ876" s="370">
        <f t="shared" si="1750"/>
        <v>-0.13242055788290596</v>
      </c>
      <c r="AK876" s="370">
        <f t="shared" si="1750"/>
        <v>6.2072069614555747E-2</v>
      </c>
      <c r="AL876" s="370">
        <f t="shared" si="1750"/>
        <v>-0.60407999999999995</v>
      </c>
      <c r="AM876" s="370">
        <f t="shared" si="1750"/>
        <v>2.7105517909002841E-2</v>
      </c>
      <c r="BA876" s="368">
        <v>44774</v>
      </c>
      <c r="BB876" s="369">
        <v>54.46</v>
      </c>
      <c r="BC876" s="369">
        <v>4118.63</v>
      </c>
      <c r="BD876" s="86"/>
      <c r="BE876" s="368">
        <v>44774</v>
      </c>
      <c r="BF876" s="370">
        <f t="shared" ref="BF876:BG876" si="1751">(BB876-BF$1256)/BF$1256</f>
        <v>-4.6401680966555746E-2</v>
      </c>
      <c r="BG876" s="370">
        <f t="shared" si="1751"/>
        <v>9.8075861756386051E-2</v>
      </c>
      <c r="BT876" s="367">
        <v>44775</v>
      </c>
      <c r="BU876" s="365">
        <f t="shared" si="1537"/>
        <v>3.9452000000000001E-2</v>
      </c>
      <c r="BV876" s="365">
        <v>3.9451999999999998</v>
      </c>
    </row>
    <row r="877" spans="2:74" ht="12" customHeight="1">
      <c r="B877" s="367">
        <v>44771</v>
      </c>
      <c r="C877" s="365">
        <v>53.61</v>
      </c>
      <c r="O877" s="368">
        <v>44771</v>
      </c>
      <c r="P877" s="369">
        <v>53.61</v>
      </c>
      <c r="Q877" s="369">
        <v>263.37</v>
      </c>
      <c r="R877" s="369">
        <v>122.54</v>
      </c>
      <c r="S877" s="369">
        <v>84.78</v>
      </c>
      <c r="T877" s="369">
        <v>31.284400000000002</v>
      </c>
      <c r="U877" s="369">
        <v>51.46</v>
      </c>
      <c r="V877" s="369">
        <v>21.03</v>
      </c>
      <c r="AF877" s="368">
        <v>44771</v>
      </c>
      <c r="AG877" s="370">
        <f t="shared" ref="AG877:AM877" si="1752">(P877-AG$1256)/AG$1256</f>
        <v>-6.1285239012432151E-2</v>
      </c>
      <c r="AH877" s="370">
        <f t="shared" si="1752"/>
        <v>0.27231884057971018</v>
      </c>
      <c r="AI877" s="370">
        <f t="shared" si="1752"/>
        <v>0.20113703195451882</v>
      </c>
      <c r="AJ877" s="370">
        <f t="shared" si="1752"/>
        <v>-0.13374885051599064</v>
      </c>
      <c r="AK877" s="370">
        <f t="shared" si="1752"/>
        <v>6.6736681306091283E-2</v>
      </c>
      <c r="AL877" s="370">
        <f t="shared" si="1752"/>
        <v>-0.58831999999999995</v>
      </c>
      <c r="AM877" s="370">
        <f t="shared" si="1752"/>
        <v>1.7909002904162682E-2</v>
      </c>
      <c r="BA877" s="368">
        <v>44771</v>
      </c>
      <c r="BB877" s="369">
        <v>53.61</v>
      </c>
      <c r="BC877" s="369">
        <v>4130.29</v>
      </c>
      <c r="BD877" s="86"/>
      <c r="BE877" s="368">
        <v>44771</v>
      </c>
      <c r="BF877" s="370">
        <f t="shared" ref="BF877:BG877" si="1753">(BB877-BF$1256)/BF$1256</f>
        <v>-6.1285239012432151E-2</v>
      </c>
      <c r="BG877" s="370">
        <f t="shared" si="1753"/>
        <v>0.10118455677100968</v>
      </c>
      <c r="BT877" s="367">
        <v>44774</v>
      </c>
      <c r="BU877" s="365">
        <f t="shared" si="1537"/>
        <v>3.9662000000000003E-2</v>
      </c>
      <c r="BV877" s="365">
        <v>3.9662000000000002</v>
      </c>
    </row>
    <row r="878" spans="2:74" ht="12" customHeight="1">
      <c r="B878" s="367">
        <v>44770</v>
      </c>
      <c r="C878" s="365">
        <v>53.12</v>
      </c>
      <c r="O878" s="368">
        <v>44770</v>
      </c>
      <c r="P878" s="369">
        <v>53.12</v>
      </c>
      <c r="Q878" s="369">
        <v>263.45999999999998</v>
      </c>
      <c r="R878" s="369">
        <v>122.71</v>
      </c>
      <c r="S878" s="369">
        <v>84.67</v>
      </c>
      <c r="T878" s="369">
        <v>30.7776</v>
      </c>
      <c r="U878" s="369">
        <v>50.8</v>
      </c>
      <c r="V878" s="369">
        <v>21.15</v>
      </c>
      <c r="AF878" s="368">
        <v>44770</v>
      </c>
      <c r="AG878" s="370">
        <f t="shared" ref="AG878:AM878" si="1754">(P878-AG$1256)/AG$1256</f>
        <v>-6.986517247417269E-2</v>
      </c>
      <c r="AH878" s="370">
        <f t="shared" si="1754"/>
        <v>0.27275362318840568</v>
      </c>
      <c r="AI878" s="370">
        <f t="shared" si="1754"/>
        <v>0.2028033718878651</v>
      </c>
      <c r="AJ878" s="370">
        <f t="shared" si="1754"/>
        <v>-0.13487279043629308</v>
      </c>
      <c r="AK878" s="370">
        <f t="shared" si="1754"/>
        <v>4.9455795302654135E-2</v>
      </c>
      <c r="AL878" s="370">
        <f t="shared" si="1754"/>
        <v>-0.59360000000000002</v>
      </c>
      <c r="AM878" s="370">
        <f t="shared" si="1754"/>
        <v>2.3717328170377465E-2</v>
      </c>
      <c r="BA878" s="368">
        <v>44770</v>
      </c>
      <c r="BB878" s="369">
        <v>53.12</v>
      </c>
      <c r="BC878" s="369">
        <v>4072.43</v>
      </c>
      <c r="BD878" s="86"/>
      <c r="BE878" s="368">
        <v>44770</v>
      </c>
      <c r="BF878" s="370">
        <f t="shared" ref="BF878:BG878" si="1755">(BB878-BF$1256)/BF$1256</f>
        <v>-6.986517247417269E-2</v>
      </c>
      <c r="BG878" s="370">
        <f t="shared" si="1755"/>
        <v>8.5758390943726184E-2</v>
      </c>
      <c r="BT878" s="367">
        <v>44771</v>
      </c>
      <c r="BU878" s="365">
        <f t="shared" si="1537"/>
        <v>4.0290999999999993E-2</v>
      </c>
      <c r="BV878" s="365">
        <v>4.0290999999999997</v>
      </c>
    </row>
    <row r="879" spans="2:74" ht="12" customHeight="1">
      <c r="B879" s="367">
        <v>44769</v>
      </c>
      <c r="C879" s="365">
        <v>52.05</v>
      </c>
      <c r="O879" s="368">
        <v>44769</v>
      </c>
      <c r="P879" s="369">
        <v>52.05</v>
      </c>
      <c r="Q879" s="369">
        <v>258.89</v>
      </c>
      <c r="R879" s="369">
        <v>120.51</v>
      </c>
      <c r="S879" s="369">
        <v>82.96</v>
      </c>
      <c r="T879" s="369">
        <v>30.2</v>
      </c>
      <c r="U879" s="369">
        <v>47.26</v>
      </c>
      <c r="V879" s="369">
        <v>20.64</v>
      </c>
      <c r="AF879" s="368">
        <v>44769</v>
      </c>
      <c r="AG879" s="370">
        <f t="shared" ref="AG879:AM879" si="1756">(P879-AG$1256)/AG$1256</f>
        <v>-8.8600945543687665E-2</v>
      </c>
      <c r="AH879" s="370">
        <f t="shared" si="1756"/>
        <v>0.25067632850241539</v>
      </c>
      <c r="AI879" s="370">
        <f t="shared" si="1756"/>
        <v>0.18123897275044118</v>
      </c>
      <c r="AJ879" s="370">
        <f t="shared" si="1756"/>
        <v>-0.15234494737917656</v>
      </c>
      <c r="AK879" s="370">
        <f t="shared" si="1756"/>
        <v>2.9760768160615333E-2</v>
      </c>
      <c r="AL879" s="370">
        <f t="shared" si="1756"/>
        <v>-0.62192000000000003</v>
      </c>
      <c r="AM879" s="370">
        <f t="shared" si="1756"/>
        <v>-9.6805421103579733E-4</v>
      </c>
      <c r="BA879" s="368">
        <v>44769</v>
      </c>
      <c r="BB879" s="369">
        <v>52.05</v>
      </c>
      <c r="BC879" s="369">
        <v>4023.61</v>
      </c>
      <c r="BD879" s="86"/>
      <c r="BE879" s="368">
        <v>44769</v>
      </c>
      <c r="BF879" s="370">
        <f t="shared" ref="BF879:BG879" si="1757">(BB879-BF$1256)/BF$1256</f>
        <v>-8.8600945543687665E-2</v>
      </c>
      <c r="BG879" s="370">
        <f t="shared" si="1757"/>
        <v>7.2742396894504374E-2</v>
      </c>
      <c r="BT879" s="367">
        <v>44770</v>
      </c>
      <c r="BU879" s="365">
        <f t="shared" si="1537"/>
        <v>4.0662999999999998E-2</v>
      </c>
      <c r="BV879" s="365">
        <v>4.0663</v>
      </c>
    </row>
    <row r="880" spans="2:74" ht="12" customHeight="1">
      <c r="B880" s="367">
        <v>44768</v>
      </c>
      <c r="C880" s="365">
        <v>50.85</v>
      </c>
      <c r="O880" s="368">
        <v>44768</v>
      </c>
      <c r="P880" s="369">
        <v>50.85</v>
      </c>
      <c r="Q880" s="369">
        <v>257.08999999999997</v>
      </c>
      <c r="R880" s="369">
        <v>117.84</v>
      </c>
      <c r="S880" s="369">
        <v>80.31</v>
      </c>
      <c r="T880" s="369">
        <v>26.328600000000002</v>
      </c>
      <c r="U880" s="369">
        <v>45</v>
      </c>
      <c r="V880" s="369">
        <v>20.51</v>
      </c>
      <c r="AF880" s="368">
        <v>44768</v>
      </c>
      <c r="AG880" s="370">
        <f t="shared" ref="AG880:AM880" si="1758">(P880-AG$1256)/AG$1256</f>
        <v>-0.10961302749080717</v>
      </c>
      <c r="AH880" s="370">
        <f t="shared" si="1758"/>
        <v>0.24198067632850229</v>
      </c>
      <c r="AI880" s="370">
        <f t="shared" si="1758"/>
        <v>0.15506763379729471</v>
      </c>
      <c r="AJ880" s="370">
        <f t="shared" si="1758"/>
        <v>-0.17942168182282622</v>
      </c>
      <c r="AK880" s="370">
        <f t="shared" si="1758"/>
        <v>-0.10224637878829208</v>
      </c>
      <c r="AL880" s="370">
        <f t="shared" si="1758"/>
        <v>-0.64</v>
      </c>
      <c r="AM880" s="370">
        <f t="shared" si="1758"/>
        <v>-7.2604065827685665E-3</v>
      </c>
      <c r="BA880" s="368">
        <v>44768</v>
      </c>
      <c r="BB880" s="369">
        <v>50.85</v>
      </c>
      <c r="BC880" s="369">
        <v>3921.05</v>
      </c>
      <c r="BD880" s="86"/>
      <c r="BE880" s="368">
        <v>44768</v>
      </c>
      <c r="BF880" s="370">
        <f t="shared" ref="BF880:BG880" si="1759">(BB880-BF$1256)/BF$1256</f>
        <v>-0.10961302749080717</v>
      </c>
      <c r="BG880" s="370">
        <f t="shared" si="1759"/>
        <v>4.5398678138089031E-2</v>
      </c>
      <c r="BT880" s="367">
        <v>44769</v>
      </c>
      <c r="BU880" s="365">
        <f t="shared" si="1537"/>
        <v>4.1498999999999994E-2</v>
      </c>
      <c r="BV880" s="365">
        <v>4.1498999999999997</v>
      </c>
    </row>
    <row r="881" spans="2:74" ht="12" customHeight="1">
      <c r="B881" s="367">
        <v>44767</v>
      </c>
      <c r="C881" s="365">
        <v>51.41</v>
      </c>
      <c r="O881" s="368">
        <v>44767</v>
      </c>
      <c r="P881" s="369">
        <v>51.41</v>
      </c>
      <c r="Q881" s="369">
        <v>250.38</v>
      </c>
      <c r="R881" s="369">
        <v>117.05</v>
      </c>
      <c r="S881" s="369">
        <v>81.5</v>
      </c>
      <c r="T881" s="369">
        <v>26.577400000000001</v>
      </c>
      <c r="U881" s="369">
        <v>47.2</v>
      </c>
      <c r="V881" s="369">
        <v>20.38</v>
      </c>
      <c r="AF881" s="368">
        <v>44767</v>
      </c>
      <c r="AG881" s="370">
        <f t="shared" ref="AG881:AM881" si="1760">(P881-AG$1256)/AG$1256</f>
        <v>-9.9807389248818115E-2</v>
      </c>
      <c r="AH881" s="370">
        <f t="shared" si="1760"/>
        <v>0.20956521739130432</v>
      </c>
      <c r="AI881" s="370">
        <f t="shared" si="1760"/>
        <v>0.14732405410703786</v>
      </c>
      <c r="AJ881" s="370">
        <f t="shared" si="1760"/>
        <v>-0.16726269541228164</v>
      </c>
      <c r="AK881" s="370">
        <f t="shared" si="1760"/>
        <v>-9.3762786764505321E-2</v>
      </c>
      <c r="AL881" s="370">
        <f t="shared" si="1760"/>
        <v>-0.62239999999999995</v>
      </c>
      <c r="AM881" s="370">
        <f t="shared" si="1760"/>
        <v>-1.3552758954501507E-2</v>
      </c>
      <c r="BA881" s="368">
        <v>44767</v>
      </c>
      <c r="BB881" s="369">
        <v>51.41</v>
      </c>
      <c r="BC881" s="369">
        <v>3966.84</v>
      </c>
      <c r="BD881" s="86"/>
      <c r="BE881" s="368">
        <v>44767</v>
      </c>
      <c r="BF881" s="370">
        <f t="shared" ref="BF881:BG881" si="1761">(BB881-BF$1256)/BF$1256</f>
        <v>-9.9807389248818115E-2</v>
      </c>
      <c r="BG881" s="370">
        <f t="shared" si="1761"/>
        <v>5.7606838062584528E-2</v>
      </c>
      <c r="BT881" s="367">
        <v>44768</v>
      </c>
      <c r="BU881" s="365">
        <f t="shared" si="1537"/>
        <v>4.2477999999999995E-2</v>
      </c>
      <c r="BV881" s="365">
        <v>4.2477999999999998</v>
      </c>
    </row>
    <row r="882" spans="2:74" ht="12" customHeight="1">
      <c r="B882" s="367">
        <v>44764</v>
      </c>
      <c r="C882" s="365">
        <v>52.1</v>
      </c>
      <c r="O882" s="368">
        <v>44764</v>
      </c>
      <c r="P882" s="369">
        <v>52.1</v>
      </c>
      <c r="Q882" s="369">
        <v>253.99</v>
      </c>
      <c r="R882" s="369">
        <v>119.45</v>
      </c>
      <c r="S882" s="369">
        <v>83.59</v>
      </c>
      <c r="T882" s="369">
        <v>26.9466</v>
      </c>
      <c r="U882" s="369">
        <v>48.13</v>
      </c>
      <c r="V882" s="369">
        <v>20.62</v>
      </c>
      <c r="AF882" s="368">
        <v>44764</v>
      </c>
      <c r="AG882" s="370">
        <f t="shared" ref="AG882:AM882" si="1762">(P882-AG$1256)/AG$1256</f>
        <v>-8.7725442129224271E-2</v>
      </c>
      <c r="AH882" s="370">
        <f t="shared" si="1762"/>
        <v>0.22700483091787443</v>
      </c>
      <c r="AI882" s="370">
        <f t="shared" si="1762"/>
        <v>0.17084885316604595</v>
      </c>
      <c r="AJ882" s="370">
        <f t="shared" si="1762"/>
        <v>-0.14590783692653519</v>
      </c>
      <c r="AK882" s="370">
        <f t="shared" si="1762"/>
        <v>-8.1173790883548411E-2</v>
      </c>
      <c r="AL882" s="370">
        <f t="shared" si="1762"/>
        <v>-0.61496000000000006</v>
      </c>
      <c r="AM882" s="370">
        <f t="shared" si="1762"/>
        <v>-1.9361084220715947E-3</v>
      </c>
      <c r="BA882" s="368">
        <v>44764</v>
      </c>
      <c r="BB882" s="369">
        <v>52.1</v>
      </c>
      <c r="BC882" s="369">
        <v>3961.63</v>
      </c>
      <c r="BD882" s="86"/>
      <c r="BE882" s="368">
        <v>44764</v>
      </c>
      <c r="BF882" s="370">
        <f t="shared" ref="BF882:BG882" si="1763">(BB882-BF$1256)/BF$1256</f>
        <v>-8.7725442129224271E-2</v>
      </c>
      <c r="BG882" s="370">
        <f t="shared" si="1763"/>
        <v>5.6217789947130892E-2</v>
      </c>
      <c r="BT882" s="367">
        <v>44767</v>
      </c>
      <c r="BU882" s="365">
        <f t="shared" si="1537"/>
        <v>4.2015000000000004E-2</v>
      </c>
      <c r="BV882" s="365">
        <v>4.2015000000000002</v>
      </c>
    </row>
    <row r="883" spans="2:74" ht="12" customHeight="1">
      <c r="B883" s="367">
        <v>44763</v>
      </c>
      <c r="C883" s="365">
        <v>52.91</v>
      </c>
      <c r="O883" s="368">
        <v>44763</v>
      </c>
      <c r="P883" s="369">
        <v>52.91</v>
      </c>
      <c r="Q883" s="369">
        <v>253.47</v>
      </c>
      <c r="R883" s="369">
        <v>120.25</v>
      </c>
      <c r="S883" s="369">
        <v>83.54</v>
      </c>
      <c r="T883" s="369">
        <v>27.360800000000001</v>
      </c>
      <c r="U883" s="369">
        <v>48.83</v>
      </c>
      <c r="V883" s="369">
        <v>20.49</v>
      </c>
      <c r="AF883" s="368">
        <v>44763</v>
      </c>
      <c r="AG883" s="370">
        <f t="shared" ref="AG883:AM883" si="1764">(P883-AG$1256)/AG$1256</f>
        <v>-7.3542286814918631E-2</v>
      </c>
      <c r="AH883" s="370">
        <f t="shared" si="1764"/>
        <v>0.22449275362318841</v>
      </c>
      <c r="AI883" s="370">
        <f t="shared" si="1764"/>
        <v>0.17869045285238194</v>
      </c>
      <c r="AJ883" s="370">
        <f t="shared" si="1764"/>
        <v>-0.14641871870849082</v>
      </c>
      <c r="AK883" s="370">
        <f t="shared" si="1764"/>
        <v>-6.7050383261954768E-2</v>
      </c>
      <c r="AL883" s="370">
        <f t="shared" si="1764"/>
        <v>-0.60936000000000001</v>
      </c>
      <c r="AM883" s="370">
        <f t="shared" si="1764"/>
        <v>-8.2284607938045359E-3</v>
      </c>
      <c r="BA883" s="368">
        <v>44763</v>
      </c>
      <c r="BB883" s="369">
        <v>52.91</v>
      </c>
      <c r="BC883" s="369">
        <v>3998.95</v>
      </c>
      <c r="BD883" s="86"/>
      <c r="BE883" s="368">
        <v>44763</v>
      </c>
      <c r="BF883" s="370">
        <f t="shared" ref="BF883:BG883" si="1765">(BB883-BF$1256)/BF$1256</f>
        <v>-7.3542286814918631E-2</v>
      </c>
      <c r="BG883" s="370">
        <f t="shared" si="1765"/>
        <v>6.6167746889305351E-2</v>
      </c>
      <c r="BT883" s="367">
        <v>44764</v>
      </c>
      <c r="BU883" s="365">
        <f t="shared" si="1537"/>
        <v>4.1459000000000003E-2</v>
      </c>
      <c r="BV883" s="365">
        <v>4.1459000000000001</v>
      </c>
    </row>
    <row r="884" spans="2:74" ht="12" customHeight="1">
      <c r="B884" s="367">
        <v>44762</v>
      </c>
      <c r="C884" s="365">
        <v>53.17</v>
      </c>
      <c r="O884" s="368">
        <v>44762</v>
      </c>
      <c r="P884" s="369">
        <v>53.17</v>
      </c>
      <c r="Q884" s="369">
        <v>254.58</v>
      </c>
      <c r="R884" s="369">
        <v>120.81</v>
      </c>
      <c r="S884" s="369">
        <v>83.27</v>
      </c>
      <c r="T884" s="369">
        <v>27.497599999999998</v>
      </c>
      <c r="U884" s="369">
        <v>49.03</v>
      </c>
      <c r="V884" s="369">
        <v>20.59</v>
      </c>
      <c r="AF884" s="368">
        <v>44762</v>
      </c>
      <c r="AG884" s="370">
        <f t="shared" ref="AG884:AM884" si="1766">(P884-AG$1256)/AG$1256</f>
        <v>-6.8989669059709297E-2</v>
      </c>
      <c r="AH884" s="370">
        <f t="shared" si="1766"/>
        <v>0.22985507246376818</v>
      </c>
      <c r="AI884" s="370">
        <f t="shared" si="1766"/>
        <v>0.18417957263281717</v>
      </c>
      <c r="AJ884" s="370">
        <f t="shared" si="1766"/>
        <v>-0.14917748033105147</v>
      </c>
      <c r="AK884" s="370">
        <f t="shared" si="1766"/>
        <v>-6.2385771570419364E-2</v>
      </c>
      <c r="AL884" s="370">
        <f t="shared" si="1766"/>
        <v>-0.60775999999999997</v>
      </c>
      <c r="AM884" s="370">
        <f t="shared" si="1766"/>
        <v>-3.3881897386253768E-3</v>
      </c>
      <c r="BA884" s="368">
        <v>44762</v>
      </c>
      <c r="BB884" s="369">
        <v>53.17</v>
      </c>
      <c r="BC884" s="369">
        <v>3959.9</v>
      </c>
      <c r="BD884" s="86"/>
      <c r="BE884" s="368">
        <v>44762</v>
      </c>
      <c r="BF884" s="370">
        <f t="shared" ref="BF884:BG884" si="1767">(BB884-BF$1256)/BF$1256</f>
        <v>-6.8989669059709297E-2</v>
      </c>
      <c r="BG884" s="370">
        <f t="shared" si="1767"/>
        <v>5.5756551321462025E-2</v>
      </c>
      <c r="BT884" s="367">
        <v>44763</v>
      </c>
      <c r="BU884" s="365">
        <f t="shared" si="1537"/>
        <v>4.0823999999999999E-2</v>
      </c>
      <c r="BV884" s="365">
        <v>4.0823999999999998</v>
      </c>
    </row>
    <row r="885" spans="2:74" ht="12" customHeight="1">
      <c r="B885" s="367">
        <v>44761</v>
      </c>
      <c r="C885" s="365">
        <v>53.42</v>
      </c>
      <c r="O885" s="368">
        <v>44761</v>
      </c>
      <c r="P885" s="369">
        <v>53.42</v>
      </c>
      <c r="Q885" s="369">
        <v>256.5</v>
      </c>
      <c r="R885" s="369">
        <v>119.91</v>
      </c>
      <c r="S885" s="369">
        <v>82.55</v>
      </c>
      <c r="T885" s="369">
        <v>26.8506</v>
      </c>
      <c r="U885" s="369">
        <v>46.18</v>
      </c>
      <c r="V885" s="369">
        <v>20.45</v>
      </c>
      <c r="AF885" s="368">
        <v>44761</v>
      </c>
      <c r="AG885" s="370">
        <f t="shared" ref="AG885:AM885" si="1768">(P885-AG$1256)/AG$1256</f>
        <v>-6.4612151987392716E-2</v>
      </c>
      <c r="AH885" s="370">
        <f t="shared" si="1768"/>
        <v>0.2391304347826087</v>
      </c>
      <c r="AI885" s="370">
        <f t="shared" si="1768"/>
        <v>0.17535777298568908</v>
      </c>
      <c r="AJ885" s="370">
        <f t="shared" si="1768"/>
        <v>-0.15653417799121291</v>
      </c>
      <c r="AK885" s="370">
        <f t="shared" si="1768"/>
        <v>-8.4447202596906662E-2</v>
      </c>
      <c r="AL885" s="370">
        <f t="shared" si="1768"/>
        <v>-0.6305599999999999</v>
      </c>
      <c r="AM885" s="370">
        <f t="shared" si="1768"/>
        <v>-1.016456921587613E-2</v>
      </c>
      <c r="BA885" s="368">
        <v>44761</v>
      </c>
      <c r="BB885" s="369">
        <v>53.42</v>
      </c>
      <c r="BC885" s="369">
        <v>3936.69</v>
      </c>
      <c r="BD885" s="86"/>
      <c r="BE885" s="368">
        <v>44761</v>
      </c>
      <c r="BF885" s="370">
        <f t="shared" ref="BF885:BG885" si="1769">(BB885-BF$1256)/BF$1256</f>
        <v>-6.4612151987392716E-2</v>
      </c>
      <c r="BG885" s="370">
        <f t="shared" si="1769"/>
        <v>4.9568488603673397E-2</v>
      </c>
      <c r="BT885" s="367">
        <v>44762</v>
      </c>
      <c r="BU885" s="365">
        <f t="shared" si="1537"/>
        <v>4.0624E-2</v>
      </c>
      <c r="BV885" s="365">
        <v>4.0624000000000002</v>
      </c>
    </row>
    <row r="886" spans="2:74" ht="12" customHeight="1">
      <c r="B886" s="367">
        <v>44760</v>
      </c>
      <c r="C886" s="365">
        <v>51.64</v>
      </c>
      <c r="O886" s="368">
        <v>44760</v>
      </c>
      <c r="P886" s="369">
        <v>51.64</v>
      </c>
      <c r="Q886" s="369">
        <v>252.42</v>
      </c>
      <c r="R886" s="369">
        <v>118.48</v>
      </c>
      <c r="S886" s="369">
        <v>80.23</v>
      </c>
      <c r="T886" s="369">
        <v>26.383199999999999</v>
      </c>
      <c r="U886" s="369">
        <v>45.39</v>
      </c>
      <c r="V886" s="369">
        <v>19.97</v>
      </c>
      <c r="AF886" s="368">
        <v>44760</v>
      </c>
      <c r="AG886" s="370">
        <f t="shared" ref="AG886:AM886" si="1770">(P886-AG$1256)/AG$1256</f>
        <v>-9.5780073542286792E-2</v>
      </c>
      <c r="AH886" s="370">
        <f t="shared" si="1770"/>
        <v>0.21942028985507239</v>
      </c>
      <c r="AI886" s="370">
        <f t="shared" si="1770"/>
        <v>0.16134091354636354</v>
      </c>
      <c r="AJ886" s="370">
        <f t="shared" si="1770"/>
        <v>-0.18023909267395524</v>
      </c>
      <c r="AK886" s="370">
        <f t="shared" si="1770"/>
        <v>-0.10038462587631967</v>
      </c>
      <c r="AL886" s="370">
        <f t="shared" si="1770"/>
        <v>-0.63688</v>
      </c>
      <c r="AM886" s="370">
        <f t="shared" si="1770"/>
        <v>-3.3397870280735785E-2</v>
      </c>
      <c r="BA886" s="368">
        <v>44760</v>
      </c>
      <c r="BB886" s="369">
        <v>51.64</v>
      </c>
      <c r="BC886" s="369">
        <v>3830.85</v>
      </c>
      <c r="BD886" s="86"/>
      <c r="BE886" s="368">
        <v>44760</v>
      </c>
      <c r="BF886" s="370">
        <f t="shared" ref="BF886:BG886" si="1771">(BB886-BF$1256)/BF$1256</f>
        <v>-9.5780073542286792E-2</v>
      </c>
      <c r="BG886" s="370">
        <f t="shared" si="1771"/>
        <v>2.1350282741943633E-2</v>
      </c>
      <c r="BT886" s="367">
        <v>44761</v>
      </c>
      <c r="BU886" s="365">
        <f t="shared" si="1537"/>
        <v>4.0433999999999998E-2</v>
      </c>
      <c r="BV886" s="365">
        <v>4.0434000000000001</v>
      </c>
    </row>
    <row r="887" spans="2:74" ht="12" customHeight="1">
      <c r="B887" s="367">
        <v>44757</v>
      </c>
      <c r="C887" s="365">
        <v>52.17</v>
      </c>
      <c r="O887" s="368">
        <v>44757</v>
      </c>
      <c r="P887" s="369">
        <v>52.17</v>
      </c>
      <c r="Q887" s="369">
        <v>255.01</v>
      </c>
      <c r="R887" s="369">
        <v>118.15</v>
      </c>
      <c r="S887" s="369">
        <v>79.62</v>
      </c>
      <c r="T887" s="369">
        <v>25.9998</v>
      </c>
      <c r="U887" s="369">
        <v>46.46</v>
      </c>
      <c r="V887" s="369">
        <v>20.100000000000001</v>
      </c>
      <c r="AF887" s="368">
        <v>44757</v>
      </c>
      <c r="AG887" s="370">
        <f t="shared" ref="AG887:AM887" si="1772">(P887-AG$1256)/AG$1256</f>
        <v>-8.6499737348975619E-2</v>
      </c>
      <c r="AH887" s="370">
        <f t="shared" si="1772"/>
        <v>0.2319323671497584</v>
      </c>
      <c r="AI887" s="370">
        <f t="shared" si="1772"/>
        <v>0.15810625367574996</v>
      </c>
      <c r="AJ887" s="370">
        <f t="shared" si="1772"/>
        <v>-0.18647185041381423</v>
      </c>
      <c r="AK887" s="370">
        <f t="shared" si="1772"/>
        <v>-0.11345781390654412</v>
      </c>
      <c r="AL887" s="370">
        <f t="shared" si="1772"/>
        <v>-0.62831999999999999</v>
      </c>
      <c r="AM887" s="370">
        <f t="shared" si="1772"/>
        <v>-2.7105517909002841E-2</v>
      </c>
      <c r="BA887" s="368">
        <v>44757</v>
      </c>
      <c r="BB887" s="369">
        <v>52.17</v>
      </c>
      <c r="BC887" s="369">
        <v>3863.16</v>
      </c>
      <c r="BD887" s="86"/>
      <c r="BE887" s="368">
        <v>44757</v>
      </c>
      <c r="BF887" s="370">
        <f t="shared" ref="BF887:BG887" si="1773">(BB887-BF$1256)/BF$1256</f>
        <v>-8.6499737348975619E-2</v>
      </c>
      <c r="BG887" s="370">
        <f t="shared" si="1773"/>
        <v>2.9964513953134923E-2</v>
      </c>
      <c r="BT887" s="367">
        <v>44760</v>
      </c>
      <c r="BU887" s="365">
        <f t="shared" si="1537"/>
        <v>4.1828000000000004E-2</v>
      </c>
      <c r="BV887" s="365">
        <v>4.1828000000000003</v>
      </c>
    </row>
    <row r="888" spans="2:74" ht="12" customHeight="1">
      <c r="B888" s="367">
        <v>44756</v>
      </c>
      <c r="C888" s="365">
        <v>51.21</v>
      </c>
      <c r="O888" s="368">
        <v>44756</v>
      </c>
      <c r="P888" s="369">
        <v>51.21</v>
      </c>
      <c r="Q888" s="369">
        <v>252.6</v>
      </c>
      <c r="R888" s="369">
        <v>116.85</v>
      </c>
      <c r="S888" s="369">
        <v>78.2</v>
      </c>
      <c r="T888" s="369">
        <v>25.316800000000001</v>
      </c>
      <c r="U888" s="369">
        <v>45.31</v>
      </c>
      <c r="V888" s="369">
        <v>19.59</v>
      </c>
      <c r="AF888" s="368">
        <v>44756</v>
      </c>
      <c r="AG888" s="370">
        <f t="shared" ref="AG888:AM888" si="1774">(P888-AG$1256)/AG$1256</f>
        <v>-0.10330940290667132</v>
      </c>
      <c r="AH888" s="370">
        <f t="shared" si="1774"/>
        <v>0.22028985507246374</v>
      </c>
      <c r="AI888" s="370">
        <f t="shared" si="1774"/>
        <v>0.14536365418545383</v>
      </c>
      <c r="AJ888" s="370">
        <f t="shared" si="1774"/>
        <v>-0.20098089302135486</v>
      </c>
      <c r="AK888" s="370">
        <f t="shared" si="1774"/>
        <v>-0.1367467743255408</v>
      </c>
      <c r="AL888" s="370">
        <f t="shared" si="1774"/>
        <v>-0.63751999999999998</v>
      </c>
      <c r="AM888" s="370">
        <f t="shared" si="1774"/>
        <v>-5.1790900290416275E-2</v>
      </c>
      <c r="BA888" s="368">
        <v>44756</v>
      </c>
      <c r="BB888" s="369">
        <v>51.21</v>
      </c>
      <c r="BC888" s="369">
        <v>3790.38</v>
      </c>
      <c r="BD888" s="86"/>
      <c r="BE888" s="368">
        <v>44756</v>
      </c>
      <c r="BF888" s="370">
        <f t="shared" ref="BF888:BG888" si="1775">(BB888-BF$1256)/BF$1256</f>
        <v>-0.10330940290667132</v>
      </c>
      <c r="BG888" s="370">
        <f t="shared" si="1775"/>
        <v>1.0560498244360525E-2</v>
      </c>
      <c r="BT888" s="367">
        <v>44757</v>
      </c>
      <c r="BU888" s="365">
        <f t="shared" si="1537"/>
        <v>4.1402999999999995E-2</v>
      </c>
      <c r="BV888" s="365">
        <v>4.1402999999999999</v>
      </c>
    </row>
    <row r="889" spans="2:74" ht="12" customHeight="1">
      <c r="B889" s="367">
        <v>44755</v>
      </c>
      <c r="C889" s="365">
        <v>51.76</v>
      </c>
      <c r="O889" s="368">
        <v>44755</v>
      </c>
      <c r="P889" s="369">
        <v>51.76</v>
      </c>
      <c r="Q889" s="369">
        <v>252.67</v>
      </c>
      <c r="R889" s="369">
        <v>117.01</v>
      </c>
      <c r="S889" s="369">
        <v>77.92</v>
      </c>
      <c r="T889" s="369">
        <v>25.511399999999998</v>
      </c>
      <c r="U889" s="369">
        <v>42.43</v>
      </c>
      <c r="V889" s="369">
        <v>19.68</v>
      </c>
      <c r="AF889" s="368">
        <v>44755</v>
      </c>
      <c r="AG889" s="370">
        <f t="shared" ref="AG889:AM889" si="1776">(P889-AG$1256)/AG$1256</f>
        <v>-9.3678865347574886E-2</v>
      </c>
      <c r="AH889" s="370">
        <f t="shared" si="1776"/>
        <v>0.22062801932367143</v>
      </c>
      <c r="AI889" s="370">
        <f t="shared" si="1776"/>
        <v>0.14693197412272113</v>
      </c>
      <c r="AJ889" s="370">
        <f t="shared" si="1776"/>
        <v>-0.20384183100030656</v>
      </c>
      <c r="AK889" s="370">
        <f t="shared" si="1776"/>
        <v>-0.13011129599825427</v>
      </c>
      <c r="AL889" s="370">
        <f t="shared" si="1776"/>
        <v>-0.66055999999999993</v>
      </c>
      <c r="AM889" s="370">
        <f t="shared" si="1776"/>
        <v>-4.7434656340755103E-2</v>
      </c>
      <c r="BA889" s="368">
        <v>44755</v>
      </c>
      <c r="BB889" s="369">
        <v>51.76</v>
      </c>
      <c r="BC889" s="369">
        <v>3801.78</v>
      </c>
      <c r="BD889" s="86"/>
      <c r="BE889" s="368">
        <v>44755</v>
      </c>
      <c r="BF889" s="370">
        <f t="shared" ref="BF889:BG889" si="1777">(BB889-BF$1256)/BF$1256</f>
        <v>-9.3678865347574886E-2</v>
      </c>
      <c r="BG889" s="370">
        <f t="shared" si="1777"/>
        <v>1.3599874159172708E-2</v>
      </c>
      <c r="BT889" s="367">
        <v>44756</v>
      </c>
      <c r="BU889" s="365">
        <f t="shared" si="1537"/>
        <v>4.2179000000000001E-2</v>
      </c>
      <c r="BV889" s="365">
        <v>4.2179000000000002</v>
      </c>
    </row>
    <row r="890" spans="2:74" ht="12" customHeight="1">
      <c r="B890" s="367">
        <v>44754</v>
      </c>
      <c r="C890" s="365">
        <v>51.11</v>
      </c>
      <c r="O890" s="368">
        <v>44754</v>
      </c>
      <c r="P890" s="369">
        <v>51.11</v>
      </c>
      <c r="Q890" s="369">
        <v>251.48</v>
      </c>
      <c r="R890" s="369">
        <v>115.83</v>
      </c>
      <c r="S890" s="369">
        <v>77.760000000000005</v>
      </c>
      <c r="T890" s="369">
        <v>25.229199999999999</v>
      </c>
      <c r="U890" s="369">
        <v>40.65</v>
      </c>
      <c r="V890" s="369">
        <v>19.559999999999999</v>
      </c>
      <c r="AF890" s="368">
        <v>44754</v>
      </c>
      <c r="AG890" s="370">
        <f t="shared" ref="AG890:AM890" si="1778">(P890-AG$1256)/AG$1256</f>
        <v>-0.10506040973559796</v>
      </c>
      <c r="AH890" s="370">
        <f t="shared" si="1778"/>
        <v>0.21487922705314005</v>
      </c>
      <c r="AI890" s="370">
        <f t="shared" si="1778"/>
        <v>0.13536561458537544</v>
      </c>
      <c r="AJ890" s="370">
        <f t="shared" si="1778"/>
        <v>-0.2054766527025646</v>
      </c>
      <c r="AK890" s="370">
        <f t="shared" si="1778"/>
        <v>-0.13973376251398029</v>
      </c>
      <c r="AL890" s="370">
        <f t="shared" si="1778"/>
        <v>-0.67479999999999996</v>
      </c>
      <c r="AM890" s="370">
        <f t="shared" si="1778"/>
        <v>-5.3242981606970059E-2</v>
      </c>
      <c r="BA890" s="368">
        <v>44754</v>
      </c>
      <c r="BB890" s="369">
        <v>51.11</v>
      </c>
      <c r="BC890" s="369">
        <v>3818.8</v>
      </c>
      <c r="BD890" s="86"/>
      <c r="BE890" s="368">
        <v>44754</v>
      </c>
      <c r="BF890" s="370">
        <f t="shared" ref="BF890:BG890" si="1779">(BB890-BF$1256)/BF$1256</f>
        <v>-0.10506040973559796</v>
      </c>
      <c r="BG890" s="370">
        <f t="shared" si="1779"/>
        <v>1.8137609077602784E-2</v>
      </c>
      <c r="BT890" s="367">
        <v>44755</v>
      </c>
      <c r="BU890" s="365">
        <f t="shared" si="1537"/>
        <v>4.1730999999999997E-2</v>
      </c>
      <c r="BV890" s="365">
        <v>4.1730999999999998</v>
      </c>
    </row>
    <row r="891" spans="2:74" ht="12" customHeight="1">
      <c r="B891" s="367">
        <v>44753</v>
      </c>
      <c r="C891" s="365">
        <v>51.55</v>
      </c>
      <c r="O891" s="368">
        <v>44753</v>
      </c>
      <c r="P891" s="369">
        <v>51.55</v>
      </c>
      <c r="Q891" s="369">
        <v>253.28</v>
      </c>
      <c r="R891" s="369">
        <v>116.54</v>
      </c>
      <c r="S891" s="369">
        <v>77.900000000000006</v>
      </c>
      <c r="T891" s="369">
        <v>25.8018</v>
      </c>
      <c r="U891" s="369">
        <v>39.4</v>
      </c>
      <c r="V891" s="369">
        <v>19.510000000000002</v>
      </c>
      <c r="AF891" s="368">
        <v>44753</v>
      </c>
      <c r="AG891" s="370">
        <f t="shared" ref="AG891:AM891" si="1780">(P891-AG$1256)/AG$1256</f>
        <v>-9.7355979688320826E-2</v>
      </c>
      <c r="AH891" s="370">
        <f t="shared" si="1780"/>
        <v>0.22357487922705316</v>
      </c>
      <c r="AI891" s="370">
        <f t="shared" si="1780"/>
        <v>0.14232503430699872</v>
      </c>
      <c r="AJ891" s="370">
        <f t="shared" si="1780"/>
        <v>-0.20404618371308877</v>
      </c>
      <c r="AK891" s="370">
        <f t="shared" si="1780"/>
        <v>-0.12020922556534552</v>
      </c>
      <c r="AL891" s="370">
        <f t="shared" si="1780"/>
        <v>-0.68479999999999996</v>
      </c>
      <c r="AM891" s="370">
        <f t="shared" si="1780"/>
        <v>-5.5663117134559466E-2</v>
      </c>
      <c r="BA891" s="368">
        <v>44753</v>
      </c>
      <c r="BB891" s="369">
        <v>51.55</v>
      </c>
      <c r="BC891" s="369">
        <v>3854.43</v>
      </c>
      <c r="BD891" s="86"/>
      <c r="BE891" s="368">
        <v>44753</v>
      </c>
      <c r="BF891" s="370">
        <f t="shared" ref="BF891:BG891" si="1781">(BB891-BF$1256)/BF$1256</f>
        <v>-9.7355979688320826E-2</v>
      </c>
      <c r="BG891" s="370">
        <f t="shared" si="1781"/>
        <v>2.763699187100245E-2</v>
      </c>
      <c r="BT891" s="367">
        <v>44754</v>
      </c>
      <c r="BU891" s="365">
        <f t="shared" si="1537"/>
        <v>4.2262000000000001E-2</v>
      </c>
      <c r="BV891" s="365">
        <v>4.2262000000000004</v>
      </c>
    </row>
    <row r="892" spans="2:74" ht="12" customHeight="1">
      <c r="B892" s="367">
        <v>44750</v>
      </c>
      <c r="C892" s="365">
        <v>52.07</v>
      </c>
      <c r="O892" s="368">
        <v>44750</v>
      </c>
      <c r="P892" s="369">
        <v>52.07</v>
      </c>
      <c r="Q892" s="369">
        <v>253.24</v>
      </c>
      <c r="R892" s="369">
        <v>117.28</v>
      </c>
      <c r="S892" s="369">
        <v>79.28</v>
      </c>
      <c r="T892" s="369">
        <v>26.785599999999999</v>
      </c>
      <c r="U892" s="369">
        <v>40.869999999999997</v>
      </c>
      <c r="V892" s="369">
        <v>19.53</v>
      </c>
      <c r="AF892" s="368">
        <v>44750</v>
      </c>
      <c r="AG892" s="370">
        <f t="shared" ref="AG892:AM892" si="1782">(P892-AG$1256)/AG$1256</f>
        <v>-8.8250744177902282E-2</v>
      </c>
      <c r="AH892" s="370">
        <f t="shared" si="1782"/>
        <v>0.22338164251207734</v>
      </c>
      <c r="AI892" s="370">
        <f t="shared" si="1782"/>
        <v>0.14957851401685948</v>
      </c>
      <c r="AJ892" s="370">
        <f t="shared" si="1782"/>
        <v>-0.18994584653111274</v>
      </c>
      <c r="AK892" s="370">
        <f t="shared" si="1782"/>
        <v>-8.6663575111159685E-2</v>
      </c>
      <c r="AL892" s="370">
        <f t="shared" si="1782"/>
        <v>-0.67303999999999997</v>
      </c>
      <c r="AM892" s="370">
        <f t="shared" si="1782"/>
        <v>-5.469506292352367E-2</v>
      </c>
      <c r="BA892" s="368">
        <v>44750</v>
      </c>
      <c r="BB892" s="369">
        <v>52.07</v>
      </c>
      <c r="BC892" s="369">
        <v>3899.38</v>
      </c>
      <c r="BD892" s="86"/>
      <c r="BE892" s="368">
        <v>44750</v>
      </c>
      <c r="BF892" s="370">
        <f t="shared" ref="BF892:BG892" si="1783">(BB892-BF$1256)/BF$1256</f>
        <v>-8.8250744177902282E-2</v>
      </c>
      <c r="BG892" s="370">
        <f t="shared" si="1783"/>
        <v>3.9621197780722393E-2</v>
      </c>
      <c r="BT892" s="367">
        <v>44753</v>
      </c>
      <c r="BU892" s="365">
        <f t="shared" si="1537"/>
        <v>4.1901000000000001E-2</v>
      </c>
      <c r="BV892" s="365">
        <v>4.1901000000000002</v>
      </c>
    </row>
    <row r="893" spans="2:74" ht="12" customHeight="1">
      <c r="B893" s="367">
        <v>44749</v>
      </c>
      <c r="C893" s="365">
        <v>51.76</v>
      </c>
      <c r="O893" s="368">
        <v>44749</v>
      </c>
      <c r="P893" s="369">
        <v>51.76</v>
      </c>
      <c r="Q893" s="369">
        <v>252.94</v>
      </c>
      <c r="R893" s="369">
        <v>117.74</v>
      </c>
      <c r="S893" s="369">
        <v>79.239999999999995</v>
      </c>
      <c r="T893" s="369">
        <v>27.024799999999999</v>
      </c>
      <c r="U893" s="369">
        <v>41.66</v>
      </c>
      <c r="V893" s="369">
        <v>19.7</v>
      </c>
      <c r="AF893" s="368">
        <v>44749</v>
      </c>
      <c r="AG893" s="370">
        <f t="shared" ref="AG893:AM893" si="1784">(P893-AG$1256)/AG$1256</f>
        <v>-9.3678865347574886E-2</v>
      </c>
      <c r="AH893" s="370">
        <f t="shared" si="1784"/>
        <v>0.22193236714975845</v>
      </c>
      <c r="AI893" s="370">
        <f t="shared" si="1784"/>
        <v>0.15408743383650264</v>
      </c>
      <c r="AJ893" s="370">
        <f t="shared" si="1784"/>
        <v>-0.1903545519566773</v>
      </c>
      <c r="AK893" s="370">
        <f t="shared" si="1784"/>
        <v>-7.8507324258708711E-2</v>
      </c>
      <c r="AL893" s="370">
        <f t="shared" si="1784"/>
        <v>-0.66671999999999998</v>
      </c>
      <c r="AM893" s="370">
        <f t="shared" si="1784"/>
        <v>-4.6466602129719307E-2</v>
      </c>
      <c r="BA893" s="368">
        <v>44749</v>
      </c>
      <c r="BB893" s="369">
        <v>51.76</v>
      </c>
      <c r="BC893" s="369">
        <v>3902.62</v>
      </c>
      <c r="BD893" s="86"/>
      <c r="BE893" s="368">
        <v>44749</v>
      </c>
      <c r="BF893" s="370">
        <f t="shared" ref="BF893:BG893" si="1785">(BB893-BF$1256)/BF$1256</f>
        <v>-9.3678865347574886E-2</v>
      </c>
      <c r="BG893" s="370">
        <f t="shared" si="1785"/>
        <v>4.0485020409142633E-2</v>
      </c>
      <c r="BT893" s="367">
        <v>44750</v>
      </c>
      <c r="BU893" s="365">
        <f t="shared" si="1537"/>
        <v>4.1482999999999999E-2</v>
      </c>
      <c r="BV893" s="365">
        <v>4.1482999999999999</v>
      </c>
    </row>
    <row r="894" spans="2:74" ht="12" customHeight="1">
      <c r="B894" s="367">
        <v>44748</v>
      </c>
      <c r="C894" s="365">
        <v>51.33</v>
      </c>
      <c r="O894" s="368">
        <v>44748</v>
      </c>
      <c r="P894" s="369">
        <v>51.33</v>
      </c>
      <c r="Q894" s="369">
        <v>251.46</v>
      </c>
      <c r="R894" s="369">
        <v>116.83</v>
      </c>
      <c r="S894" s="369">
        <v>78.86</v>
      </c>
      <c r="T894" s="369">
        <v>26.846599999999999</v>
      </c>
      <c r="U894" s="369">
        <v>40.92</v>
      </c>
      <c r="V894" s="369">
        <v>19.690000000000001</v>
      </c>
      <c r="AF894" s="368">
        <v>44748</v>
      </c>
      <c r="AG894" s="370">
        <f t="shared" ref="AG894:AM894" si="1786">(P894-AG$1256)/AG$1256</f>
        <v>-0.1012081947119594</v>
      </c>
      <c r="AH894" s="370">
        <f t="shared" si="1786"/>
        <v>0.21478260869565222</v>
      </c>
      <c r="AI894" s="370">
        <f t="shared" si="1786"/>
        <v>0.14516761419329546</v>
      </c>
      <c r="AJ894" s="370">
        <f t="shared" si="1786"/>
        <v>-0.19423725349954024</v>
      </c>
      <c r="AK894" s="370">
        <f t="shared" si="1786"/>
        <v>-8.4583594751629965E-2</v>
      </c>
      <c r="AL894" s="370">
        <f t="shared" si="1786"/>
        <v>-0.67264000000000002</v>
      </c>
      <c r="AM894" s="370">
        <f t="shared" si="1786"/>
        <v>-4.6950629235237115E-2</v>
      </c>
      <c r="BA894" s="368">
        <v>44748</v>
      </c>
      <c r="BB894" s="369">
        <v>51.33</v>
      </c>
      <c r="BC894" s="369">
        <v>3845.08</v>
      </c>
      <c r="BD894" s="86"/>
      <c r="BE894" s="368">
        <v>44748</v>
      </c>
      <c r="BF894" s="370">
        <f t="shared" ref="BF894:BG894" si="1787">(BB894-BF$1256)/BF$1256</f>
        <v>-0.1012081947119594</v>
      </c>
      <c r="BG894" s="370">
        <f t="shared" si="1787"/>
        <v>2.5144170397011799E-2</v>
      </c>
      <c r="BT894" s="367">
        <v>44749</v>
      </c>
      <c r="BU894" s="365">
        <f t="shared" si="1537"/>
        <v>4.1730999999999997E-2</v>
      </c>
      <c r="BV894" s="365">
        <v>4.1730999999999998</v>
      </c>
    </row>
    <row r="895" spans="2:74" ht="12" customHeight="1">
      <c r="B895" s="367">
        <v>44747</v>
      </c>
      <c r="C895" s="365">
        <v>51.71</v>
      </c>
      <c r="O895" s="368">
        <v>44747</v>
      </c>
      <c r="P895" s="369">
        <v>51.71</v>
      </c>
      <c r="Q895" s="369">
        <v>252.29</v>
      </c>
      <c r="R895" s="369">
        <v>117.33</v>
      </c>
      <c r="S895" s="369">
        <v>79.52</v>
      </c>
      <c r="T895" s="369">
        <v>27.254200000000001</v>
      </c>
      <c r="U895" s="369">
        <v>42.01</v>
      </c>
      <c r="V895" s="369">
        <v>20</v>
      </c>
      <c r="AF895" s="368">
        <v>44747</v>
      </c>
      <c r="AG895" s="370">
        <f t="shared" ref="AG895:AM895" si="1788">(P895-AG$1256)/AG$1256</f>
        <v>-9.4554368762038155E-2</v>
      </c>
      <c r="AH895" s="370">
        <f t="shared" si="1788"/>
        <v>0.21879227053140093</v>
      </c>
      <c r="AI895" s="370">
        <f t="shared" si="1788"/>
        <v>0.15006861399725546</v>
      </c>
      <c r="AJ895" s="370">
        <f t="shared" si="1788"/>
        <v>-0.18749361397772563</v>
      </c>
      <c r="AK895" s="370">
        <f t="shared" si="1788"/>
        <v>-7.0685234185329668E-2</v>
      </c>
      <c r="AL895" s="370">
        <f t="shared" si="1788"/>
        <v>-0.66392000000000007</v>
      </c>
      <c r="AM895" s="370">
        <f t="shared" si="1788"/>
        <v>-3.1945788964182001E-2</v>
      </c>
      <c r="BA895" s="368">
        <v>44747</v>
      </c>
      <c r="BB895" s="369">
        <v>51.71</v>
      </c>
      <c r="BC895" s="369">
        <v>3831.39</v>
      </c>
      <c r="BD895" s="86"/>
      <c r="BE895" s="368">
        <v>44747</v>
      </c>
      <c r="BF895" s="370">
        <f t="shared" ref="BF895:BG895" si="1789">(BB895-BF$1256)/BF$1256</f>
        <v>-9.4554368762038155E-2</v>
      </c>
      <c r="BG895" s="370">
        <f t="shared" si="1789"/>
        <v>2.1494253180013675E-2</v>
      </c>
      <c r="BT895" s="367">
        <v>44748</v>
      </c>
      <c r="BU895" s="365">
        <f t="shared" si="1537"/>
        <v>4.2081E-2</v>
      </c>
      <c r="BV895" s="365">
        <v>4.2081</v>
      </c>
    </row>
    <row r="896" spans="2:74" ht="12" customHeight="1">
      <c r="B896" s="367">
        <v>44743</v>
      </c>
      <c r="C896" s="365">
        <v>51.59</v>
      </c>
      <c r="O896" s="368">
        <v>44743</v>
      </c>
      <c r="P896" s="369">
        <v>51.59</v>
      </c>
      <c r="Q896" s="369">
        <v>252.96</v>
      </c>
      <c r="R896" s="369">
        <v>116.71</v>
      </c>
      <c r="S896" s="369">
        <v>79.260000000000005</v>
      </c>
      <c r="T896" s="369">
        <v>26.135999999999999</v>
      </c>
      <c r="U896" s="369">
        <v>40.79</v>
      </c>
      <c r="V896" s="369">
        <v>19.36</v>
      </c>
      <c r="AF896" s="368">
        <v>44743</v>
      </c>
      <c r="AG896" s="370">
        <f t="shared" ref="AG896:AM896" si="1790">(P896-AG$1256)/AG$1256</f>
        <v>-9.6655576956750061E-2</v>
      </c>
      <c r="AH896" s="370">
        <f t="shared" si="1790"/>
        <v>0.22202898550724642</v>
      </c>
      <c r="AI896" s="370">
        <f t="shared" si="1790"/>
        <v>0.14399137424034503</v>
      </c>
      <c r="AJ896" s="370">
        <f t="shared" si="1790"/>
        <v>-0.19015019924389495</v>
      </c>
      <c r="AK896" s="370">
        <f t="shared" si="1790"/>
        <v>-0.10881366103821714</v>
      </c>
      <c r="AL896" s="370">
        <f t="shared" si="1790"/>
        <v>-0.67368000000000006</v>
      </c>
      <c r="AM896" s="370">
        <f t="shared" si="1790"/>
        <v>-6.2923523717328206E-2</v>
      </c>
      <c r="BA896" s="368">
        <v>44743</v>
      </c>
      <c r="BB896" s="369">
        <v>51.59</v>
      </c>
      <c r="BC896" s="369">
        <v>3825.33</v>
      </c>
      <c r="BD896" s="86"/>
      <c r="BE896" s="368">
        <v>44743</v>
      </c>
      <c r="BF896" s="370">
        <f t="shared" ref="BF896:BG896" si="1791">(BB896-BF$1256)/BF$1256</f>
        <v>-9.6655576956750061E-2</v>
      </c>
      <c r="BG896" s="370">
        <f t="shared" si="1791"/>
        <v>1.9878584930560911E-2</v>
      </c>
      <c r="BT896" s="367">
        <v>44747</v>
      </c>
      <c r="BU896" s="365">
        <f t="shared" si="1537"/>
        <v>4.1771000000000003E-2</v>
      </c>
      <c r="BV896" s="365">
        <v>4.1771000000000003</v>
      </c>
    </row>
    <row r="897" spans="2:74" ht="12" customHeight="1">
      <c r="B897" s="367">
        <v>44742</v>
      </c>
      <c r="C897" s="365">
        <v>50.15</v>
      </c>
      <c r="O897" s="368">
        <v>44742</v>
      </c>
      <c r="P897" s="369">
        <v>50.15</v>
      </c>
      <c r="Q897" s="369">
        <v>246.88</v>
      </c>
      <c r="R897" s="369">
        <v>113.51</v>
      </c>
      <c r="S897" s="369">
        <v>76.39</v>
      </c>
      <c r="T897" s="369">
        <v>26.145199999999999</v>
      </c>
      <c r="U897" s="369">
        <v>39.479999999999997</v>
      </c>
      <c r="V897" s="369">
        <v>18.88</v>
      </c>
      <c r="AF897" s="368">
        <v>44742</v>
      </c>
      <c r="AG897" s="370">
        <f t="shared" ref="AG897:AM897" si="1792">(P897-AG$1256)/AG$1256</f>
        <v>-0.12187007529329366</v>
      </c>
      <c r="AH897" s="370">
        <f t="shared" si="1792"/>
        <v>0.19265700483091786</v>
      </c>
      <c r="AI897" s="370">
        <f t="shared" si="1792"/>
        <v>0.11262497549500107</v>
      </c>
      <c r="AJ897" s="370">
        <f t="shared" si="1792"/>
        <v>-0.21947481352814963</v>
      </c>
      <c r="AK897" s="370">
        <f t="shared" si="1792"/>
        <v>-0.10849995908235366</v>
      </c>
      <c r="AL897" s="370">
        <f t="shared" si="1792"/>
        <v>-0.6841600000000001</v>
      </c>
      <c r="AM897" s="370">
        <f t="shared" si="1792"/>
        <v>-8.6156824782187863E-2</v>
      </c>
      <c r="BA897" s="368">
        <v>44742</v>
      </c>
      <c r="BB897" s="369">
        <v>50.15</v>
      </c>
      <c r="BC897" s="369">
        <v>3785.38</v>
      </c>
      <c r="BD897" s="86"/>
      <c r="BE897" s="368">
        <v>44742</v>
      </c>
      <c r="BF897" s="370">
        <f t="shared" ref="BF897:BG897" si="1793">(BB897-BF$1256)/BF$1256</f>
        <v>-0.12187007529329366</v>
      </c>
      <c r="BG897" s="370">
        <f t="shared" si="1793"/>
        <v>9.2274386326008061E-3</v>
      </c>
      <c r="BT897" s="367">
        <v>44743</v>
      </c>
      <c r="BU897" s="365">
        <f t="shared" si="1537"/>
        <v>4.1868999999999996E-2</v>
      </c>
      <c r="BV897" s="365">
        <v>4.1868999999999996</v>
      </c>
    </row>
    <row r="898" spans="2:74" ht="12" customHeight="1">
      <c r="B898" s="367">
        <v>44741</v>
      </c>
      <c r="C898" s="365">
        <v>49.61</v>
      </c>
      <c r="O898" s="368">
        <v>44741</v>
      </c>
      <c r="P898" s="369">
        <v>49.61</v>
      </c>
      <c r="Q898" s="369">
        <v>247.74</v>
      </c>
      <c r="R898" s="369">
        <v>113.83</v>
      </c>
      <c r="S898" s="369">
        <v>76.430000000000007</v>
      </c>
      <c r="T898" s="369">
        <v>25.763999999999999</v>
      </c>
      <c r="U898" s="369">
        <v>40.21</v>
      </c>
      <c r="V898" s="369">
        <v>18.920000000000002</v>
      </c>
      <c r="AF898" s="368">
        <v>44741</v>
      </c>
      <c r="AG898" s="370">
        <f t="shared" ref="AG898:AM898" si="1794">(P898-AG$1256)/AG$1256</f>
        <v>-0.13132551216949745</v>
      </c>
      <c r="AH898" s="370">
        <f t="shared" si="1794"/>
        <v>0.19681159420289859</v>
      </c>
      <c r="AI898" s="370">
        <f t="shared" si="1794"/>
        <v>0.11576161536953541</v>
      </c>
      <c r="AJ898" s="370">
        <f t="shared" si="1794"/>
        <v>-0.21906610810258503</v>
      </c>
      <c r="AK898" s="370">
        <f t="shared" si="1794"/>
        <v>-0.12149813142748035</v>
      </c>
      <c r="AL898" s="370">
        <f t="shared" si="1794"/>
        <v>-0.67831999999999992</v>
      </c>
      <c r="AM898" s="370">
        <f t="shared" si="1794"/>
        <v>-8.4220716360116091E-2</v>
      </c>
      <c r="BA898" s="368">
        <v>44741</v>
      </c>
      <c r="BB898" s="369">
        <v>49.61</v>
      </c>
      <c r="BC898" s="369">
        <v>3818.83</v>
      </c>
      <c r="BD898" s="86"/>
      <c r="BE898" s="368">
        <v>44741</v>
      </c>
      <c r="BF898" s="370">
        <f t="shared" ref="BF898:BG898" si="1795">(BB898-BF$1256)/BF$1256</f>
        <v>-0.13132551216949745</v>
      </c>
      <c r="BG898" s="370">
        <f t="shared" si="1795"/>
        <v>1.8145607435273277E-2</v>
      </c>
      <c r="BT898" s="367">
        <v>44742</v>
      </c>
      <c r="BU898" s="365">
        <f t="shared" si="1537"/>
        <v>4.3070999999999998E-2</v>
      </c>
      <c r="BV898" s="365">
        <v>4.3071000000000002</v>
      </c>
    </row>
    <row r="899" spans="2:74" ht="12" customHeight="1">
      <c r="B899" s="367">
        <v>44740</v>
      </c>
      <c r="C899" s="365">
        <v>49.07</v>
      </c>
      <c r="O899" s="368">
        <v>44740</v>
      </c>
      <c r="P899" s="369">
        <v>49.07</v>
      </c>
      <c r="Q899" s="369">
        <v>242.83</v>
      </c>
      <c r="R899" s="369">
        <v>113.48</v>
      </c>
      <c r="S899" s="369">
        <v>76.34</v>
      </c>
      <c r="T899" s="369">
        <v>25.7774</v>
      </c>
      <c r="U899" s="369">
        <v>40.200000000000003</v>
      </c>
      <c r="V899" s="369">
        <v>18.72</v>
      </c>
      <c r="AF899" s="368">
        <v>44740</v>
      </c>
      <c r="AG899" s="370">
        <f t="shared" ref="AG899:AM899" si="1796">(P899-AG$1256)/AG$1256</f>
        <v>-0.14078094904570126</v>
      </c>
      <c r="AH899" s="370">
        <f t="shared" si="1796"/>
        <v>0.17309178743961359</v>
      </c>
      <c r="AI899" s="370">
        <f t="shared" si="1796"/>
        <v>0.11233091550676347</v>
      </c>
      <c r="AJ899" s="370">
        <f t="shared" si="1796"/>
        <v>-0.21998569531010526</v>
      </c>
      <c r="AK899" s="370">
        <f t="shared" si="1796"/>
        <v>-0.12104121770915741</v>
      </c>
      <c r="AL899" s="370">
        <f t="shared" si="1796"/>
        <v>-0.6784</v>
      </c>
      <c r="AM899" s="370">
        <f t="shared" si="1796"/>
        <v>-9.3901258470474411E-2</v>
      </c>
      <c r="BA899" s="368">
        <v>44740</v>
      </c>
      <c r="BB899" s="369">
        <v>49.07</v>
      </c>
      <c r="BC899" s="369">
        <v>3821.55</v>
      </c>
      <c r="BD899" s="86"/>
      <c r="BE899" s="368">
        <v>44740</v>
      </c>
      <c r="BF899" s="370">
        <f t="shared" ref="BF899:BG899" si="1797">(BB899-BF$1256)/BF$1256</f>
        <v>-0.14078094904570126</v>
      </c>
      <c r="BG899" s="370">
        <f t="shared" si="1797"/>
        <v>1.8870791864070632E-2</v>
      </c>
      <c r="BT899" s="367">
        <v>44741</v>
      </c>
      <c r="BU899" s="365">
        <f t="shared" si="1537"/>
        <v>4.3540000000000002E-2</v>
      </c>
      <c r="BV899" s="365">
        <v>4.3540000000000001</v>
      </c>
    </row>
    <row r="900" spans="2:74" ht="12" customHeight="1">
      <c r="B900" s="367">
        <v>44739</v>
      </c>
      <c r="C900" s="365">
        <v>50.32</v>
      </c>
      <c r="O900" s="368">
        <v>44739</v>
      </c>
      <c r="P900" s="369">
        <v>50.32</v>
      </c>
      <c r="Q900" s="369">
        <v>247.03</v>
      </c>
      <c r="R900" s="369">
        <v>116.24</v>
      </c>
      <c r="S900" s="369">
        <v>77.680000000000007</v>
      </c>
      <c r="T900" s="369">
        <v>26.6342</v>
      </c>
      <c r="U900" s="369">
        <v>41.01</v>
      </c>
      <c r="V900" s="369">
        <v>19.03</v>
      </c>
      <c r="AF900" s="368">
        <v>44739</v>
      </c>
      <c r="AG900" s="370">
        <f t="shared" ref="AG900:AM900" si="1798">(P900-AG$1256)/AG$1256</f>
        <v>-0.11889336368411836</v>
      </c>
      <c r="AH900" s="370">
        <f t="shared" si="1798"/>
        <v>0.19338164251207729</v>
      </c>
      <c r="AI900" s="370">
        <f t="shared" si="1798"/>
        <v>0.13938443442462262</v>
      </c>
      <c r="AJ900" s="370">
        <f t="shared" si="1798"/>
        <v>-0.20629406355369365</v>
      </c>
      <c r="AK900" s="370">
        <f t="shared" si="1798"/>
        <v>-9.1826018167435047E-2</v>
      </c>
      <c r="AL900" s="370">
        <f t="shared" si="1798"/>
        <v>-0.67192000000000007</v>
      </c>
      <c r="AM900" s="370">
        <f t="shared" si="1798"/>
        <v>-7.8896418199419116E-2</v>
      </c>
      <c r="BA900" s="368">
        <v>44739</v>
      </c>
      <c r="BB900" s="369">
        <v>50.32</v>
      </c>
      <c r="BC900" s="369">
        <v>3900.11</v>
      </c>
      <c r="BD900" s="86"/>
      <c r="BE900" s="368">
        <v>44739</v>
      </c>
      <c r="BF900" s="370">
        <f t="shared" ref="BF900:BG900" si="1799">(BB900-BF$1256)/BF$1256</f>
        <v>-0.11889336368411836</v>
      </c>
      <c r="BG900" s="370">
        <f t="shared" si="1799"/>
        <v>3.9815824484039315E-2</v>
      </c>
      <c r="BT900" s="367">
        <v>44740</v>
      </c>
      <c r="BU900" s="365">
        <f t="shared" si="1537"/>
        <v>4.4019000000000003E-2</v>
      </c>
      <c r="BV900" s="365">
        <v>4.4019000000000004</v>
      </c>
    </row>
    <row r="901" spans="2:74" ht="12" customHeight="1">
      <c r="B901" s="367">
        <v>44736</v>
      </c>
      <c r="C901" s="365">
        <v>49.75</v>
      </c>
      <c r="O901" s="368">
        <v>44736</v>
      </c>
      <c r="P901" s="369">
        <v>49.75</v>
      </c>
      <c r="Q901" s="369">
        <v>247.9</v>
      </c>
      <c r="R901" s="369">
        <v>114.42</v>
      </c>
      <c r="S901" s="369">
        <v>78.11</v>
      </c>
      <c r="T901" s="369">
        <v>26.580400000000001</v>
      </c>
      <c r="U901" s="369">
        <v>42.2</v>
      </c>
      <c r="V901" s="369">
        <v>19.13</v>
      </c>
      <c r="AF901" s="368">
        <v>44736</v>
      </c>
      <c r="AG901" s="370">
        <f t="shared" ref="AG901:AM901" si="1800">(P901-AG$1256)/AG$1256</f>
        <v>-0.12887410260900017</v>
      </c>
      <c r="AH901" s="370">
        <f t="shared" si="1800"/>
        <v>0.19758454106280196</v>
      </c>
      <c r="AI901" s="370">
        <f t="shared" si="1800"/>
        <v>0.12154479513820826</v>
      </c>
      <c r="AJ901" s="370">
        <f t="shared" si="1800"/>
        <v>-0.20190048022887508</v>
      </c>
      <c r="AK901" s="370">
        <f t="shared" si="1800"/>
        <v>-9.3660492648462865E-2</v>
      </c>
      <c r="AL901" s="370">
        <f t="shared" si="1800"/>
        <v>-0.66239999999999999</v>
      </c>
      <c r="AM901" s="370">
        <f t="shared" si="1800"/>
        <v>-7.4056147144240136E-2</v>
      </c>
      <c r="BA901" s="368">
        <v>44736</v>
      </c>
      <c r="BB901" s="369">
        <v>49.75</v>
      </c>
      <c r="BC901" s="369">
        <v>3911.74</v>
      </c>
      <c r="BD901" s="86"/>
      <c r="BE901" s="368">
        <v>44736</v>
      </c>
      <c r="BF901" s="370">
        <f t="shared" ref="BF901:BG901" si="1801">(BB901-BF$1256)/BF$1256</f>
        <v>-0.12887410260900017</v>
      </c>
      <c r="BG901" s="370">
        <f t="shared" si="1801"/>
        <v>4.2916521140992328E-2</v>
      </c>
      <c r="BT901" s="367">
        <v>44739</v>
      </c>
      <c r="BU901" s="365">
        <f t="shared" si="1537"/>
        <v>4.2925000000000005E-2</v>
      </c>
      <c r="BV901" s="365">
        <v>4.2925000000000004</v>
      </c>
    </row>
    <row r="902" spans="2:74" ht="12" customHeight="1">
      <c r="B902" s="367">
        <v>44735</v>
      </c>
      <c r="C902" s="365">
        <v>48.65</v>
      </c>
      <c r="O902" s="368">
        <v>44735</v>
      </c>
      <c r="P902" s="369">
        <v>48.65</v>
      </c>
      <c r="Q902" s="369">
        <v>243.58</v>
      </c>
      <c r="R902" s="369">
        <v>112.33</v>
      </c>
      <c r="S902" s="369">
        <v>75.2</v>
      </c>
      <c r="T902" s="369">
        <v>25.790400000000002</v>
      </c>
      <c r="U902" s="369">
        <v>40.729999999999997</v>
      </c>
      <c r="V902" s="369">
        <v>18.260000000000002</v>
      </c>
      <c r="AF902" s="368">
        <v>44735</v>
      </c>
      <c r="AG902" s="370">
        <f t="shared" ref="AG902:AM902" si="1802">(P902-AG$1256)/AG$1256</f>
        <v>-0.14813517772719315</v>
      </c>
      <c r="AH902" s="370">
        <f t="shared" si="1802"/>
        <v>0.17671497584541068</v>
      </c>
      <c r="AI902" s="370">
        <f t="shared" si="1802"/>
        <v>0.10105861595765539</v>
      </c>
      <c r="AJ902" s="370">
        <f t="shared" si="1802"/>
        <v>-0.23163379993869418</v>
      </c>
      <c r="AK902" s="370">
        <f t="shared" si="1802"/>
        <v>-0.12059794320630675</v>
      </c>
      <c r="AL902" s="370">
        <f t="shared" si="1802"/>
        <v>-0.67416000000000009</v>
      </c>
      <c r="AM902" s="370">
        <f t="shared" si="1802"/>
        <v>-0.11616650532429809</v>
      </c>
      <c r="BA902" s="368">
        <v>44735</v>
      </c>
      <c r="BB902" s="369">
        <v>48.65</v>
      </c>
      <c r="BC902" s="369">
        <v>3795.73</v>
      </c>
      <c r="BD902" s="86"/>
      <c r="BE902" s="368">
        <v>44735</v>
      </c>
      <c r="BF902" s="370">
        <f t="shared" ref="BF902:BG902" si="1803">(BB902-BF$1256)/BF$1256</f>
        <v>-0.14813517772719315</v>
      </c>
      <c r="BG902" s="370">
        <f t="shared" si="1803"/>
        <v>1.1986872028943401E-2</v>
      </c>
      <c r="BT902" s="367">
        <v>44736</v>
      </c>
      <c r="BU902" s="365">
        <f t="shared" si="1537"/>
        <v>4.3417000000000004E-2</v>
      </c>
      <c r="BV902" s="365">
        <v>4.3417000000000003</v>
      </c>
    </row>
    <row r="903" spans="2:74" ht="12" customHeight="1">
      <c r="B903" s="367">
        <v>44734</v>
      </c>
      <c r="C903" s="365">
        <v>47.97</v>
      </c>
      <c r="O903" s="368">
        <v>44734</v>
      </c>
      <c r="P903" s="369">
        <v>47.97</v>
      </c>
      <c r="Q903" s="369">
        <v>243.06</v>
      </c>
      <c r="R903" s="369">
        <v>111.46</v>
      </c>
      <c r="S903" s="369">
        <v>73.3</v>
      </c>
      <c r="T903" s="369">
        <v>25.08</v>
      </c>
      <c r="U903" s="369">
        <v>39.130000000000003</v>
      </c>
      <c r="V903" s="369">
        <v>17.87</v>
      </c>
      <c r="AF903" s="368">
        <v>44734</v>
      </c>
      <c r="AG903" s="370">
        <f t="shared" ref="AG903:AM903" si="1804">(P903-AG$1256)/AG$1256</f>
        <v>-0.16004202416389426</v>
      </c>
      <c r="AH903" s="370">
        <f t="shared" si="1804"/>
        <v>0.17420289855072466</v>
      </c>
      <c r="AI903" s="370">
        <f t="shared" si="1804"/>
        <v>9.2530876298764927E-2</v>
      </c>
      <c r="AJ903" s="370">
        <f t="shared" si="1804"/>
        <v>-0.25104730765300914</v>
      </c>
      <c r="AK903" s="370">
        <f t="shared" si="1804"/>
        <v>-0.14482118988515791</v>
      </c>
      <c r="AL903" s="370">
        <f t="shared" si="1804"/>
        <v>-0.68696000000000002</v>
      </c>
      <c r="AM903" s="370">
        <f t="shared" si="1804"/>
        <v>-0.13504356243949656</v>
      </c>
      <c r="BA903" s="368">
        <v>44734</v>
      </c>
      <c r="BB903" s="369">
        <v>47.97</v>
      </c>
      <c r="BC903" s="369">
        <v>3759.89</v>
      </c>
      <c r="BD903" s="86"/>
      <c r="BE903" s="368">
        <v>44734</v>
      </c>
      <c r="BF903" s="370">
        <f t="shared" ref="BF903:BG903" si="1805">(BB903-BF$1256)/BF$1256</f>
        <v>-0.16004202416389426</v>
      </c>
      <c r="BG903" s="370">
        <f t="shared" si="1805"/>
        <v>2.4315007318496977E-3</v>
      </c>
      <c r="BT903" s="367">
        <v>44735</v>
      </c>
      <c r="BU903" s="365">
        <f t="shared" si="1537"/>
        <v>4.4398999999999994E-2</v>
      </c>
      <c r="BV903" s="365">
        <v>4.4398999999999997</v>
      </c>
    </row>
    <row r="904" spans="2:74" ht="12" customHeight="1">
      <c r="B904" s="367">
        <v>44733</v>
      </c>
      <c r="C904" s="365">
        <v>48.27</v>
      </c>
      <c r="O904" s="368">
        <v>44733</v>
      </c>
      <c r="P904" s="369">
        <v>48.27</v>
      </c>
      <c r="Q904" s="369">
        <v>239.59</v>
      </c>
      <c r="R904" s="369">
        <v>111.57</v>
      </c>
      <c r="S904" s="369">
        <v>72.959999999999994</v>
      </c>
      <c r="T904" s="369">
        <v>25.224799999999998</v>
      </c>
      <c r="U904" s="369">
        <v>39.28</v>
      </c>
      <c r="V904" s="369">
        <v>17.940000000000001</v>
      </c>
      <c r="AF904" s="368">
        <v>44733</v>
      </c>
      <c r="AG904" s="370">
        <f t="shared" ref="AG904:AM904" si="1806">(P904-AG$1256)/AG$1256</f>
        <v>-0.15478900367711429</v>
      </c>
      <c r="AH904" s="370">
        <f t="shared" si="1806"/>
        <v>0.15743961352657007</v>
      </c>
      <c r="AI904" s="370">
        <f t="shared" si="1806"/>
        <v>9.3609096255636126E-2</v>
      </c>
      <c r="AJ904" s="370">
        <f t="shared" si="1806"/>
        <v>-0.25452130377030763</v>
      </c>
      <c r="AK904" s="370">
        <f t="shared" si="1806"/>
        <v>-0.13988379388417588</v>
      </c>
      <c r="AL904" s="370">
        <f t="shared" si="1806"/>
        <v>-0.68576000000000004</v>
      </c>
      <c r="AM904" s="370">
        <f t="shared" si="1806"/>
        <v>-0.13165537270087119</v>
      </c>
      <c r="BA904" s="368">
        <v>44733</v>
      </c>
      <c r="BB904" s="369">
        <v>48.27</v>
      </c>
      <c r="BC904" s="369">
        <v>3764.79</v>
      </c>
      <c r="BD904" s="86"/>
      <c r="BE904" s="368">
        <v>44733</v>
      </c>
      <c r="BF904" s="370">
        <f t="shared" ref="BF904:BG904" si="1807">(BB904-BF$1256)/BF$1256</f>
        <v>-0.15478900367711429</v>
      </c>
      <c r="BG904" s="370">
        <f t="shared" si="1807"/>
        <v>3.7378991513742463E-3</v>
      </c>
      <c r="BT904" s="367">
        <v>44734</v>
      </c>
      <c r="BU904" s="365">
        <f t="shared" si="1537"/>
        <v>4.5027999999999999E-2</v>
      </c>
      <c r="BV904" s="365">
        <v>4.5027999999999997</v>
      </c>
    </row>
    <row r="905" spans="2:74" ht="12" customHeight="1">
      <c r="B905" s="367">
        <v>44729</v>
      </c>
      <c r="C905" s="365">
        <v>47.79</v>
      </c>
      <c r="O905" s="368">
        <v>44729</v>
      </c>
      <c r="P905" s="369">
        <v>47.79</v>
      </c>
      <c r="Q905" s="369">
        <v>234.38</v>
      </c>
      <c r="R905" s="369">
        <v>109.5</v>
      </c>
      <c r="S905" s="369">
        <v>71.87</v>
      </c>
      <c r="T905" s="369">
        <v>24.911999999999999</v>
      </c>
      <c r="U905" s="369">
        <v>39.520000000000003</v>
      </c>
      <c r="V905" s="369">
        <v>17.760000000000002</v>
      </c>
      <c r="AF905" s="368">
        <v>44729</v>
      </c>
      <c r="AG905" s="370">
        <f t="shared" ref="AG905:AM905" si="1808">(P905-AG$1256)/AG$1256</f>
        <v>-0.16319383645596219</v>
      </c>
      <c r="AH905" s="370">
        <f t="shared" si="1808"/>
        <v>0.13227053140096617</v>
      </c>
      <c r="AI905" s="370">
        <f t="shared" si="1808"/>
        <v>7.3318957067241758E-2</v>
      </c>
      <c r="AJ905" s="370">
        <f t="shared" si="1808"/>
        <v>-0.26565852661694084</v>
      </c>
      <c r="AK905" s="370">
        <f t="shared" si="1808"/>
        <v>-0.15054966038353482</v>
      </c>
      <c r="AL905" s="370">
        <f t="shared" si="1808"/>
        <v>-0.68383999999999989</v>
      </c>
      <c r="AM905" s="370">
        <f t="shared" si="1808"/>
        <v>-0.14036786060019354</v>
      </c>
      <c r="BA905" s="368">
        <v>44729</v>
      </c>
      <c r="BB905" s="369">
        <v>47.79</v>
      </c>
      <c r="BC905" s="369">
        <v>3674.84</v>
      </c>
      <c r="BD905" s="86"/>
      <c r="BE905" s="368">
        <v>44729</v>
      </c>
      <c r="BF905" s="370">
        <f t="shared" ref="BF905:BG905" si="1809">(BB905-BF$1256)/BF$1256</f>
        <v>-0.16319383645596219</v>
      </c>
      <c r="BG905" s="370">
        <f t="shared" si="1809"/>
        <v>-2.0243843264183044E-2</v>
      </c>
      <c r="BT905" s="367">
        <v>44733</v>
      </c>
      <c r="BU905" s="365">
        <f t="shared" si="1537"/>
        <v>4.4748000000000003E-2</v>
      </c>
      <c r="BV905" s="365">
        <v>4.4748000000000001</v>
      </c>
    </row>
    <row r="906" spans="2:74" ht="12" customHeight="1">
      <c r="B906" s="367">
        <v>44728</v>
      </c>
      <c r="C906" s="365">
        <v>46.94</v>
      </c>
      <c r="O906" s="368">
        <v>44728</v>
      </c>
      <c r="P906" s="369">
        <v>46.94</v>
      </c>
      <c r="Q906" s="369">
        <v>235.19</v>
      </c>
      <c r="R906" s="369">
        <v>109.14</v>
      </c>
      <c r="S906" s="369">
        <v>70.95</v>
      </c>
      <c r="T906" s="369">
        <v>24.2912</v>
      </c>
      <c r="U906" s="369">
        <v>38.07</v>
      </c>
      <c r="V906" s="369">
        <v>17.16</v>
      </c>
      <c r="AF906" s="368">
        <v>44728</v>
      </c>
      <c r="AG906" s="370">
        <f t="shared" ref="AG906:AM906" si="1810">(P906-AG$1256)/AG$1256</f>
        <v>-0.1780773945018386</v>
      </c>
      <c r="AH906" s="370">
        <f t="shared" si="1810"/>
        <v>0.13618357487922705</v>
      </c>
      <c r="AI906" s="370">
        <f t="shared" si="1810"/>
        <v>6.979023720839056E-2</v>
      </c>
      <c r="AJ906" s="370">
        <f t="shared" si="1810"/>
        <v>-0.27505875140492492</v>
      </c>
      <c r="AK906" s="370">
        <f t="shared" si="1810"/>
        <v>-0.17171772279658479</v>
      </c>
      <c r="AL906" s="370">
        <f t="shared" si="1810"/>
        <v>-0.69544000000000006</v>
      </c>
      <c r="AM906" s="370">
        <f t="shared" si="1810"/>
        <v>-0.16940948693126814</v>
      </c>
      <c r="BA906" s="368">
        <v>44728</v>
      </c>
      <c r="BB906" s="369">
        <v>46.94</v>
      </c>
      <c r="BC906" s="369">
        <v>3666.77</v>
      </c>
      <c r="BD906" s="86"/>
      <c r="BE906" s="368">
        <v>44728</v>
      </c>
      <c r="BF906" s="370">
        <f t="shared" ref="BF906:BG906" si="1811">(BB906-BF$1256)/BF$1256</f>
        <v>-0.1780773945018386</v>
      </c>
      <c r="BG906" s="370">
        <f t="shared" si="1811"/>
        <v>-2.2395401477563272E-2</v>
      </c>
      <c r="BT906" s="367">
        <v>44729</v>
      </c>
      <c r="BU906" s="365">
        <f t="shared" si="1537"/>
        <v>4.5198000000000002E-2</v>
      </c>
      <c r="BV906" s="365">
        <v>4.5198</v>
      </c>
    </row>
    <row r="907" spans="2:74" ht="12" customHeight="1">
      <c r="B907" s="367">
        <v>44727</v>
      </c>
      <c r="C907" s="365">
        <v>48.66</v>
      </c>
      <c r="O907" s="368">
        <v>44727</v>
      </c>
      <c r="P907" s="369">
        <v>48.66</v>
      </c>
      <c r="Q907" s="369">
        <v>238.9</v>
      </c>
      <c r="R907" s="369">
        <v>111.9</v>
      </c>
      <c r="S907" s="369">
        <v>74.19</v>
      </c>
      <c r="T907" s="369">
        <v>25.3232</v>
      </c>
      <c r="U907" s="369">
        <v>40.47</v>
      </c>
      <c r="V907" s="369">
        <v>18.010000000000002</v>
      </c>
      <c r="AF907" s="368">
        <v>44727</v>
      </c>
      <c r="AG907" s="370">
        <f t="shared" ref="AG907:AM907" si="1812">(P907-AG$1256)/AG$1256</f>
        <v>-0.14796007704430053</v>
      </c>
      <c r="AH907" s="370">
        <f t="shared" si="1812"/>
        <v>0.15410628019323674</v>
      </c>
      <c r="AI907" s="370">
        <f t="shared" si="1812"/>
        <v>9.6843756126249847E-2</v>
      </c>
      <c r="AJ907" s="370">
        <f t="shared" si="1812"/>
        <v>-0.24195361193419848</v>
      </c>
      <c r="AK907" s="370">
        <f t="shared" si="1812"/>
        <v>-0.13652854687798363</v>
      </c>
      <c r="AL907" s="370">
        <f t="shared" si="1812"/>
        <v>-0.67624000000000006</v>
      </c>
      <c r="AM907" s="370">
        <f t="shared" si="1812"/>
        <v>-0.12826718296224582</v>
      </c>
      <c r="BA907" s="368">
        <v>44727</v>
      </c>
      <c r="BB907" s="369">
        <v>48.66</v>
      </c>
      <c r="BC907" s="369">
        <v>3789.99</v>
      </c>
      <c r="BD907" s="86"/>
      <c r="BE907" s="368">
        <v>44727</v>
      </c>
      <c r="BF907" s="370">
        <f t="shared" ref="BF907:BG907" si="1813">(BB907-BF$1256)/BF$1256</f>
        <v>-0.14796007704430053</v>
      </c>
      <c r="BG907" s="370">
        <f t="shared" si="1813"/>
        <v>1.0456519594643179E-2</v>
      </c>
      <c r="BT907" s="367">
        <v>44728</v>
      </c>
      <c r="BU907" s="365">
        <f t="shared" si="1537"/>
        <v>4.6016000000000001E-2</v>
      </c>
      <c r="BV907" s="365">
        <v>4.6016000000000004</v>
      </c>
    </row>
    <row r="908" spans="2:74" ht="12" customHeight="1">
      <c r="B908" s="367">
        <v>44726</v>
      </c>
      <c r="C908" s="365">
        <v>47.85</v>
      </c>
      <c r="O908" s="368">
        <v>44726</v>
      </c>
      <c r="P908" s="369">
        <v>47.85</v>
      </c>
      <c r="Q908" s="369">
        <v>238.76</v>
      </c>
      <c r="R908" s="369">
        <v>110.23</v>
      </c>
      <c r="S908" s="369">
        <v>72.31</v>
      </c>
      <c r="T908" s="369">
        <v>24.080200000000001</v>
      </c>
      <c r="U908" s="369">
        <v>38.869999999999997</v>
      </c>
      <c r="V908" s="369">
        <v>17.670000000000002</v>
      </c>
      <c r="AF908" s="368">
        <v>44726</v>
      </c>
      <c r="AG908" s="370">
        <f t="shared" ref="AG908:AM908" si="1814">(P908-AG$1256)/AG$1256</f>
        <v>-0.16214323235860617</v>
      </c>
      <c r="AH908" s="370">
        <f t="shared" si="1814"/>
        <v>0.15342995169082121</v>
      </c>
      <c r="AI908" s="370">
        <f t="shared" si="1814"/>
        <v>8.0474416781023406E-2</v>
      </c>
      <c r="AJ908" s="370">
        <f t="shared" si="1814"/>
        <v>-0.26116276693573109</v>
      </c>
      <c r="AK908" s="370">
        <f t="shared" si="1814"/>
        <v>-0.17891240895823671</v>
      </c>
      <c r="AL908" s="370">
        <f t="shared" si="1814"/>
        <v>-0.68903999999999999</v>
      </c>
      <c r="AM908" s="370">
        <f t="shared" si="1814"/>
        <v>-0.14472410454985471</v>
      </c>
      <c r="BA908" s="368">
        <v>44726</v>
      </c>
      <c r="BB908" s="369">
        <v>47.85</v>
      </c>
      <c r="BC908" s="369">
        <v>3735.48</v>
      </c>
      <c r="BD908" s="86"/>
      <c r="BE908" s="368">
        <v>44726</v>
      </c>
      <c r="BF908" s="370">
        <f t="shared" ref="BF908:BG908" si="1815">(BB908-BF$1256)/BF$1256</f>
        <v>-0.16214323235860617</v>
      </c>
      <c r="BG908" s="370">
        <f t="shared" si="1815"/>
        <v>-4.07649629276121E-3</v>
      </c>
      <c r="BT908" s="367">
        <v>44727</v>
      </c>
      <c r="BU908" s="365">
        <f t="shared" si="1537"/>
        <v>4.4389999999999999E-2</v>
      </c>
      <c r="BV908" s="365">
        <v>4.4390000000000001</v>
      </c>
    </row>
    <row r="909" spans="2:74" ht="12" customHeight="1">
      <c r="B909" s="367">
        <v>44725</v>
      </c>
      <c r="C909" s="365">
        <v>48.41</v>
      </c>
      <c r="O909" s="368">
        <v>44725</v>
      </c>
      <c r="P909" s="369">
        <v>48.41</v>
      </c>
      <c r="Q909" s="369">
        <v>238.47</v>
      </c>
      <c r="R909" s="369">
        <v>111.09</v>
      </c>
      <c r="S909" s="369">
        <v>72.36</v>
      </c>
      <c r="T909" s="369">
        <v>24.653600000000001</v>
      </c>
      <c r="U909" s="369">
        <v>39.94</v>
      </c>
      <c r="V909" s="369">
        <v>18</v>
      </c>
      <c r="AF909" s="368">
        <v>44725</v>
      </c>
      <c r="AG909" s="370">
        <f t="shared" ref="AG909:AM909" si="1816">(P909-AG$1256)/AG$1256</f>
        <v>-0.1523375941166171</v>
      </c>
      <c r="AH909" s="370">
        <f t="shared" si="1816"/>
        <v>0.15202898550724636</v>
      </c>
      <c r="AI909" s="370">
        <f t="shared" si="1816"/>
        <v>8.8904136443834617E-2</v>
      </c>
      <c r="AJ909" s="370">
        <f t="shared" si="1816"/>
        <v>-0.26065188515377546</v>
      </c>
      <c r="AK909" s="370">
        <f t="shared" si="1816"/>
        <v>-0.15936059357865737</v>
      </c>
      <c r="AL909" s="370">
        <f t="shared" si="1816"/>
        <v>-0.68047999999999997</v>
      </c>
      <c r="AM909" s="370">
        <f t="shared" si="1816"/>
        <v>-0.1287512100677638</v>
      </c>
      <c r="BA909" s="368">
        <v>44725</v>
      </c>
      <c r="BB909" s="369">
        <v>48.41</v>
      </c>
      <c r="BC909" s="369">
        <v>3749.63</v>
      </c>
      <c r="BD909" s="86"/>
      <c r="BE909" s="368">
        <v>44725</v>
      </c>
      <c r="BF909" s="370">
        <f t="shared" ref="BF909:BG909" si="1817">(BB909-BF$1256)/BF$1256</f>
        <v>-0.1523375941166171</v>
      </c>
      <c r="BG909" s="370">
        <f t="shared" si="1817"/>
        <v>-3.039375914811819E-4</v>
      </c>
      <c r="BT909" s="367">
        <v>44726</v>
      </c>
      <c r="BU909" s="365">
        <f t="shared" si="1537"/>
        <v>4.5141000000000001E-2</v>
      </c>
      <c r="BV909" s="365">
        <v>4.5141</v>
      </c>
    </row>
    <row r="910" spans="2:74" ht="12" customHeight="1">
      <c r="B910" s="367">
        <v>44722</v>
      </c>
      <c r="C910" s="365">
        <v>50.16</v>
      </c>
      <c r="O910" s="368">
        <v>44722</v>
      </c>
      <c r="P910" s="369">
        <v>50.16</v>
      </c>
      <c r="Q910" s="369">
        <v>237.38</v>
      </c>
      <c r="R910" s="369">
        <v>114.41</v>
      </c>
      <c r="S910" s="369">
        <v>75.67</v>
      </c>
      <c r="T910" s="369">
        <v>26.340800000000002</v>
      </c>
      <c r="U910" s="369">
        <v>42.93</v>
      </c>
      <c r="V910" s="369">
        <v>18.16</v>
      </c>
      <c r="AF910" s="368">
        <v>44722</v>
      </c>
      <c r="AG910" s="370">
        <f t="shared" ref="AG910:AM910" si="1818">(P910-AG$1256)/AG$1256</f>
        <v>-0.12169497461040103</v>
      </c>
      <c r="AH910" s="370">
        <f t="shared" si="1818"/>
        <v>0.14676328502415456</v>
      </c>
      <c r="AI910" s="370">
        <f t="shared" si="1818"/>
        <v>0.12144677514212901</v>
      </c>
      <c r="AJ910" s="370">
        <f t="shared" si="1818"/>
        <v>-0.22683151118831105</v>
      </c>
      <c r="AK910" s="370">
        <f t="shared" si="1818"/>
        <v>-0.10183038271638614</v>
      </c>
      <c r="AL910" s="370">
        <f t="shared" si="1818"/>
        <v>-0.65655999999999992</v>
      </c>
      <c r="AM910" s="370">
        <f t="shared" si="1818"/>
        <v>-0.12100677637947725</v>
      </c>
      <c r="BA910" s="368">
        <v>44722</v>
      </c>
      <c r="BB910" s="369">
        <v>50.16</v>
      </c>
      <c r="BC910" s="369">
        <v>3900.86</v>
      </c>
      <c r="BD910" s="86"/>
      <c r="BE910" s="368">
        <v>44722</v>
      </c>
      <c r="BF910" s="370">
        <f t="shared" ref="BF910:BG910" si="1819">(BB910-BF$1256)/BF$1256</f>
        <v>-0.12169497461040103</v>
      </c>
      <c r="BG910" s="370">
        <f t="shared" si="1819"/>
        <v>4.0015783425803274E-2</v>
      </c>
      <c r="BT910" s="367">
        <v>44725</v>
      </c>
      <c r="BU910" s="365">
        <f t="shared" si="1537"/>
        <v>4.4618999999999999E-2</v>
      </c>
      <c r="BV910" s="365">
        <v>4.4619</v>
      </c>
    </row>
    <row r="911" spans="2:74" ht="12" customHeight="1">
      <c r="B911" s="367">
        <v>44721</v>
      </c>
      <c r="C911" s="365">
        <v>51.44</v>
      </c>
      <c r="O911" s="368">
        <v>44721</v>
      </c>
      <c r="P911" s="369">
        <v>51.44</v>
      </c>
      <c r="Q911" s="369">
        <v>242.16</v>
      </c>
      <c r="R911" s="369">
        <v>117.32</v>
      </c>
      <c r="S911" s="369">
        <v>78.91</v>
      </c>
      <c r="T911" s="369">
        <v>27.3918</v>
      </c>
      <c r="U911" s="369">
        <v>44.16</v>
      </c>
      <c r="V911" s="369">
        <v>18.66</v>
      </c>
      <c r="AF911" s="368">
        <v>44721</v>
      </c>
      <c r="AG911" s="370">
        <f t="shared" ref="AG911:AM911" si="1820">(P911-AG$1256)/AG$1256</f>
        <v>-9.9282087200140118E-2</v>
      </c>
      <c r="AH911" s="370">
        <f t="shared" si="1820"/>
        <v>0.1698550724637681</v>
      </c>
      <c r="AI911" s="370">
        <f t="shared" si="1820"/>
        <v>0.14997059400117621</v>
      </c>
      <c r="AJ911" s="370">
        <f t="shared" si="1820"/>
        <v>-0.19372637171758461</v>
      </c>
      <c r="AK911" s="370">
        <f t="shared" si="1820"/>
        <v>-6.5993344062849554E-2</v>
      </c>
      <c r="AL911" s="370">
        <f t="shared" si="1820"/>
        <v>-0.64672000000000007</v>
      </c>
      <c r="AM911" s="370">
        <f t="shared" si="1820"/>
        <v>-9.6805421103581799E-2</v>
      </c>
      <c r="BA911" s="368">
        <v>44721</v>
      </c>
      <c r="BB911" s="369">
        <v>51.44</v>
      </c>
      <c r="BC911" s="369">
        <v>4017.82</v>
      </c>
      <c r="BD911" s="86"/>
      <c r="BE911" s="368">
        <v>44721</v>
      </c>
      <c r="BF911" s="370">
        <f t="shared" ref="BF911:BG911" si="1821">(BB911-BF$1256)/BF$1256</f>
        <v>-9.9282087200140118E-2</v>
      </c>
      <c r="BG911" s="370">
        <f t="shared" si="1821"/>
        <v>7.1198713864086619E-2</v>
      </c>
      <c r="BT911" s="367">
        <v>44722</v>
      </c>
      <c r="BU911" s="365">
        <f t="shared" si="1537"/>
        <v>4.3061999999999996E-2</v>
      </c>
      <c r="BV911" s="365">
        <v>4.3061999999999996</v>
      </c>
    </row>
    <row r="912" spans="2:74" ht="12" customHeight="1">
      <c r="B912" s="367">
        <v>44720</v>
      </c>
      <c r="C912" s="365">
        <v>52.28</v>
      </c>
      <c r="O912" s="368">
        <v>44720</v>
      </c>
      <c r="P912" s="369">
        <v>52.28</v>
      </c>
      <c r="Q912" s="369">
        <v>245.61</v>
      </c>
      <c r="R912" s="369">
        <v>120.51</v>
      </c>
      <c r="S912" s="369">
        <v>78.47</v>
      </c>
      <c r="T912" s="369">
        <v>27.466999999999999</v>
      </c>
      <c r="U912" s="369">
        <v>47.17</v>
      </c>
      <c r="V912" s="369">
        <v>18.84</v>
      </c>
      <c r="AF912" s="368">
        <v>44720</v>
      </c>
      <c r="AG912" s="370">
        <f t="shared" ref="AG912:AM912" si="1822">(P912-AG$1256)/AG$1256</f>
        <v>-8.4573629837156342E-2</v>
      </c>
      <c r="AH912" s="370">
        <f t="shared" si="1822"/>
        <v>0.18652173913043485</v>
      </c>
      <c r="AI912" s="370">
        <f t="shared" si="1822"/>
        <v>0.18123897275044118</v>
      </c>
      <c r="AJ912" s="370">
        <f t="shared" si="1822"/>
        <v>-0.19822213139879435</v>
      </c>
      <c r="AK912" s="370">
        <f t="shared" si="1822"/>
        <v>-6.3429171554052297E-2</v>
      </c>
      <c r="AL912" s="370">
        <f t="shared" si="1822"/>
        <v>-0.62263999999999997</v>
      </c>
      <c r="AM912" s="370">
        <f t="shared" si="1822"/>
        <v>-8.8092933204259455E-2</v>
      </c>
      <c r="BA912" s="368">
        <v>44720</v>
      </c>
      <c r="BB912" s="369">
        <v>52.28</v>
      </c>
      <c r="BC912" s="369">
        <v>4115.7700000000004</v>
      </c>
      <c r="BD912" s="86"/>
      <c r="BE912" s="368">
        <v>44720</v>
      </c>
      <c r="BF912" s="370">
        <f t="shared" ref="BF912:BG912" si="1823">(BB912-BF$1256)/BF$1256</f>
        <v>-8.4573629837156342E-2</v>
      </c>
      <c r="BG912" s="370">
        <f t="shared" si="1823"/>
        <v>9.7313351658459585E-2</v>
      </c>
      <c r="BT912" s="367">
        <v>44721</v>
      </c>
      <c r="BU912" s="365">
        <f t="shared" si="1537"/>
        <v>4.1990999999999994E-2</v>
      </c>
      <c r="BV912" s="365">
        <v>4.1990999999999996</v>
      </c>
    </row>
    <row r="913" spans="2:74" ht="12" customHeight="1">
      <c r="B913" s="367">
        <v>44719</v>
      </c>
      <c r="C913" s="365">
        <v>52.27</v>
      </c>
      <c r="O913" s="368">
        <v>44719</v>
      </c>
      <c r="P913" s="369">
        <v>52.27</v>
      </c>
      <c r="Q913" s="369">
        <v>248.94</v>
      </c>
      <c r="R913" s="369">
        <v>120.21</v>
      </c>
      <c r="S913" s="369">
        <v>79.47</v>
      </c>
      <c r="T913" s="369">
        <v>27.808800000000002</v>
      </c>
      <c r="U913" s="369">
        <v>47.3</v>
      </c>
      <c r="V913" s="369">
        <v>18.78</v>
      </c>
      <c r="AF913" s="368">
        <v>44719</v>
      </c>
      <c r="AG913" s="370">
        <f t="shared" ref="AG913:AM913" si="1824">(P913-AG$1256)/AG$1256</f>
        <v>-8.474873052004897E-2</v>
      </c>
      <c r="AH913" s="370">
        <f t="shared" si="1824"/>
        <v>0.2026086956521739</v>
      </c>
      <c r="AI913" s="370">
        <f t="shared" si="1824"/>
        <v>0.17829837286806507</v>
      </c>
      <c r="AJ913" s="370">
        <f t="shared" si="1824"/>
        <v>-0.18800449575968126</v>
      </c>
      <c r="AK913" s="370">
        <f t="shared" si="1824"/>
        <v>-5.1774461932949607E-2</v>
      </c>
      <c r="AL913" s="370">
        <f t="shared" si="1824"/>
        <v>-0.62160000000000004</v>
      </c>
      <c r="AM913" s="370">
        <f t="shared" si="1824"/>
        <v>-9.0997095837366843E-2</v>
      </c>
      <c r="BA913" s="368">
        <v>44719</v>
      </c>
      <c r="BB913" s="369">
        <v>52.27</v>
      </c>
      <c r="BC913" s="369">
        <v>4160.68</v>
      </c>
      <c r="BD913" s="86"/>
      <c r="BE913" s="368">
        <v>44719</v>
      </c>
      <c r="BF913" s="370">
        <f t="shared" ref="BF913:BG913" si="1825">(BB913-BF$1256)/BF$1256</f>
        <v>-8.474873052004897E-2</v>
      </c>
      <c r="BG913" s="370">
        <f t="shared" si="1825"/>
        <v>0.10928689309128534</v>
      </c>
      <c r="BT913" s="367">
        <v>44720</v>
      </c>
      <c r="BU913" s="365">
        <f t="shared" si="1537"/>
        <v>4.1315999999999999E-2</v>
      </c>
      <c r="BV913" s="365">
        <v>4.1315999999999997</v>
      </c>
    </row>
    <row r="914" spans="2:74" ht="12" customHeight="1">
      <c r="B914" s="367">
        <v>44718</v>
      </c>
      <c r="C914" s="365">
        <v>52.11</v>
      </c>
      <c r="O914" s="368">
        <v>44718</v>
      </c>
      <c r="P914" s="369">
        <v>52.11</v>
      </c>
      <c r="Q914" s="369">
        <v>248.07</v>
      </c>
      <c r="R914" s="369">
        <v>119.38</v>
      </c>
      <c r="S914" s="369">
        <v>78.98</v>
      </c>
      <c r="T914" s="369">
        <v>27.536000000000001</v>
      </c>
      <c r="U914" s="369">
        <v>46.66</v>
      </c>
      <c r="V914" s="369">
        <v>18.79</v>
      </c>
      <c r="AF914" s="368">
        <v>44718</v>
      </c>
      <c r="AG914" s="370">
        <f t="shared" ref="AG914:AM914" si="1826">(P914-AG$1256)/AG$1256</f>
        <v>-8.7550341446331642E-2</v>
      </c>
      <c r="AH914" s="370">
        <f t="shared" si="1826"/>
        <v>0.19840579710144923</v>
      </c>
      <c r="AI914" s="370">
        <f t="shared" si="1826"/>
        <v>0.17016271319349147</v>
      </c>
      <c r="AJ914" s="370">
        <f t="shared" si="1826"/>
        <v>-0.19301113722284663</v>
      </c>
      <c r="AK914" s="370">
        <f t="shared" si="1826"/>
        <v>-6.1076406885075964E-2</v>
      </c>
      <c r="AL914" s="370">
        <f t="shared" si="1826"/>
        <v>-0.62672000000000005</v>
      </c>
      <c r="AM914" s="370">
        <f t="shared" si="1826"/>
        <v>-9.0513068731849028E-2</v>
      </c>
      <c r="BA914" s="368">
        <v>44718</v>
      </c>
      <c r="BB914" s="369">
        <v>52.11</v>
      </c>
      <c r="BC914" s="369">
        <v>4121.43</v>
      </c>
      <c r="BD914" s="86"/>
      <c r="BE914" s="368">
        <v>44718</v>
      </c>
      <c r="BF914" s="370">
        <f t="shared" ref="BF914:BG914" si="1827">(BB914-BF$1256)/BF$1256</f>
        <v>-8.7550341446331642E-2</v>
      </c>
      <c r="BG914" s="370">
        <f t="shared" si="1827"/>
        <v>9.8822375138971547E-2</v>
      </c>
      <c r="BT914" s="367">
        <v>44719</v>
      </c>
      <c r="BU914" s="365">
        <f t="shared" si="1537"/>
        <v>4.1324E-2</v>
      </c>
      <c r="BV914" s="365">
        <v>4.1323999999999996</v>
      </c>
    </row>
    <row r="915" spans="2:74" ht="12" customHeight="1">
      <c r="B915" s="367">
        <v>44715</v>
      </c>
      <c r="C915" s="365">
        <v>52.07</v>
      </c>
      <c r="O915" s="368">
        <v>44715</v>
      </c>
      <c r="P915" s="369">
        <v>52.07</v>
      </c>
      <c r="Q915" s="369">
        <v>248.36</v>
      </c>
      <c r="R915" s="369">
        <v>118.62</v>
      </c>
      <c r="S915" s="369">
        <v>79.05</v>
      </c>
      <c r="T915" s="369">
        <v>27.501200000000001</v>
      </c>
      <c r="U915" s="369">
        <v>47.44</v>
      </c>
      <c r="V915" s="369">
        <v>18.89</v>
      </c>
      <c r="AF915" s="368">
        <v>44715</v>
      </c>
      <c r="AG915" s="370">
        <f t="shared" ref="AG915:AM915" si="1828">(P915-AG$1256)/AG$1256</f>
        <v>-8.8250744177902282E-2</v>
      </c>
      <c r="AH915" s="370">
        <f t="shared" si="1828"/>
        <v>0.19980676328502422</v>
      </c>
      <c r="AI915" s="370">
        <f t="shared" si="1828"/>
        <v>0.16271319349147234</v>
      </c>
      <c r="AJ915" s="370">
        <f t="shared" si="1828"/>
        <v>-0.19229590272810879</v>
      </c>
      <c r="AK915" s="370">
        <f t="shared" si="1828"/>
        <v>-6.226301863116835E-2</v>
      </c>
      <c r="AL915" s="370">
        <f t="shared" si="1828"/>
        <v>-0.62048000000000003</v>
      </c>
      <c r="AM915" s="370">
        <f t="shared" si="1828"/>
        <v>-8.5672797676669868E-2</v>
      </c>
      <c r="BA915" s="368">
        <v>44715</v>
      </c>
      <c r="BB915" s="369">
        <v>52.07</v>
      </c>
      <c r="BC915" s="369">
        <v>4108.54</v>
      </c>
      <c r="BD915" s="86"/>
      <c r="BE915" s="368">
        <v>44715</v>
      </c>
      <c r="BF915" s="370">
        <f t="shared" ref="BF915:BG915" si="1829">(BB915-BF$1256)/BF$1256</f>
        <v>-8.8250744177902282E-2</v>
      </c>
      <c r="BG915" s="370">
        <f t="shared" si="1829"/>
        <v>9.5385747459854911E-2</v>
      </c>
      <c r="BT915" s="367">
        <v>44718</v>
      </c>
      <c r="BU915" s="365">
        <f t="shared" si="1537"/>
        <v>4.1451000000000002E-2</v>
      </c>
      <c r="BV915" s="365">
        <v>4.1451000000000002</v>
      </c>
    </row>
    <row r="916" spans="2:74" ht="12" customHeight="1">
      <c r="B916" s="367">
        <v>44714</v>
      </c>
      <c r="C916" s="365">
        <v>52.85</v>
      </c>
      <c r="O916" s="368">
        <v>44714</v>
      </c>
      <c r="P916" s="369">
        <v>52.85</v>
      </c>
      <c r="Q916" s="369">
        <v>250.38</v>
      </c>
      <c r="R916" s="369">
        <v>120.3</v>
      </c>
      <c r="S916" s="369">
        <v>79.42</v>
      </c>
      <c r="T916" s="369">
        <v>27.939800000000002</v>
      </c>
      <c r="U916" s="369">
        <v>48.61</v>
      </c>
      <c r="V916" s="369">
        <v>18.739999999999998</v>
      </c>
      <c r="AF916" s="368">
        <v>44714</v>
      </c>
      <c r="AG916" s="370">
        <f t="shared" ref="AG916:AM916" si="1830">(P916-AG$1256)/AG$1256</f>
        <v>-7.4592890912274529E-2</v>
      </c>
      <c r="AH916" s="370">
        <f t="shared" si="1830"/>
        <v>0.20956521739130432</v>
      </c>
      <c r="AI916" s="370">
        <f t="shared" si="1830"/>
        <v>0.1791805528327779</v>
      </c>
      <c r="AJ916" s="370">
        <f t="shared" si="1830"/>
        <v>-0.18851537754163689</v>
      </c>
      <c r="AK916" s="370">
        <f t="shared" si="1830"/>
        <v>-4.7307618865762825E-2</v>
      </c>
      <c r="AL916" s="370">
        <f t="shared" si="1830"/>
        <v>-0.61112</v>
      </c>
      <c r="AM916" s="370">
        <f t="shared" si="1830"/>
        <v>-9.2933204259438615E-2</v>
      </c>
      <c r="BA916" s="368">
        <v>44714</v>
      </c>
      <c r="BB916" s="369">
        <v>52.85</v>
      </c>
      <c r="BC916" s="369">
        <v>4176.82</v>
      </c>
      <c r="BD916" s="86"/>
      <c r="BE916" s="368">
        <v>44714</v>
      </c>
      <c r="BF916" s="370">
        <f t="shared" ref="BF916:BG916" si="1831">(BB916-BF$1256)/BF$1256</f>
        <v>-7.4592890912274529E-2</v>
      </c>
      <c r="BG916" s="370">
        <f t="shared" si="1831"/>
        <v>0.11359000951804556</v>
      </c>
      <c r="BT916" s="367">
        <v>44715</v>
      </c>
      <c r="BU916" s="365">
        <f t="shared" si="1537"/>
        <v>4.1482999999999999E-2</v>
      </c>
      <c r="BV916" s="365">
        <v>4.1482999999999999</v>
      </c>
    </row>
    <row r="917" spans="2:74" ht="12" customHeight="1">
      <c r="B917" s="367">
        <v>44713</v>
      </c>
      <c r="C917" s="365">
        <v>51.85</v>
      </c>
      <c r="O917" s="368">
        <v>44713</v>
      </c>
      <c r="P917" s="369">
        <v>51.85</v>
      </c>
      <c r="Q917" s="369">
        <v>249.28</v>
      </c>
      <c r="R917" s="369">
        <v>119.42</v>
      </c>
      <c r="S917" s="369">
        <v>76.28</v>
      </c>
      <c r="T917" s="369">
        <v>27.494399999999999</v>
      </c>
      <c r="U917" s="369">
        <v>47.07</v>
      </c>
      <c r="V917" s="369">
        <v>18.54</v>
      </c>
      <c r="AF917" s="368">
        <v>44713</v>
      </c>
      <c r="AG917" s="370">
        <f t="shared" ref="AG917:AM917" si="1832">(P917-AG$1256)/AG$1256</f>
        <v>-9.2102959201540852E-2</v>
      </c>
      <c r="AH917" s="370">
        <f t="shared" si="1832"/>
        <v>0.20425120772946861</v>
      </c>
      <c r="AI917" s="370">
        <f t="shared" si="1832"/>
        <v>0.17055479317780833</v>
      </c>
      <c r="AJ917" s="370">
        <f t="shared" si="1832"/>
        <v>-0.22059875344845206</v>
      </c>
      <c r="AK917" s="370">
        <f t="shared" si="1832"/>
        <v>-6.2494885294197958E-2</v>
      </c>
      <c r="AL917" s="370">
        <f t="shared" si="1832"/>
        <v>-0.62344000000000011</v>
      </c>
      <c r="AM917" s="370">
        <f t="shared" si="1832"/>
        <v>-0.10261374636979675</v>
      </c>
      <c r="BA917" s="368">
        <v>44713</v>
      </c>
      <c r="BB917" s="369">
        <v>51.85</v>
      </c>
      <c r="BC917" s="369">
        <v>4101.2299999999996</v>
      </c>
      <c r="BD917" s="86"/>
      <c r="BE917" s="368">
        <v>44713</v>
      </c>
      <c r="BF917" s="370">
        <f t="shared" ref="BF917:BG917" si="1833">(BB917-BF$1256)/BF$1256</f>
        <v>-9.2102959201540852E-2</v>
      </c>
      <c r="BG917" s="370">
        <f t="shared" si="1833"/>
        <v>9.343681430746209E-2</v>
      </c>
      <c r="BT917" s="367">
        <v>44714</v>
      </c>
      <c r="BU917" s="365">
        <f t="shared" si="1537"/>
        <v>4.0869999999999997E-2</v>
      </c>
      <c r="BV917" s="365">
        <v>4.0869999999999997</v>
      </c>
    </row>
    <row r="918" spans="2:74" ht="12" customHeight="1">
      <c r="B918" s="367">
        <v>44712</v>
      </c>
      <c r="C918" s="365">
        <v>52.51</v>
      </c>
      <c r="O918" s="368">
        <v>44712</v>
      </c>
      <c r="P918" s="369">
        <v>52.51</v>
      </c>
      <c r="Q918" s="369">
        <v>252.21</v>
      </c>
      <c r="R918" s="369">
        <v>121.47</v>
      </c>
      <c r="S918" s="369">
        <v>78.5</v>
      </c>
      <c r="T918" s="369">
        <v>28.050999999999998</v>
      </c>
      <c r="U918" s="369">
        <v>48.65</v>
      </c>
      <c r="V918" s="369">
        <v>18.64</v>
      </c>
      <c r="AF918" s="368">
        <v>44712</v>
      </c>
      <c r="AG918" s="370">
        <f t="shared" ref="AG918:AM918" si="1834">(P918-AG$1256)/AG$1256</f>
        <v>-8.054631413062513E-2</v>
      </c>
      <c r="AH918" s="370">
        <f t="shared" si="1834"/>
        <v>0.21840579710144931</v>
      </c>
      <c r="AI918" s="370">
        <f t="shared" si="1834"/>
        <v>0.19064889237404434</v>
      </c>
      <c r="AJ918" s="370">
        <f t="shared" si="1834"/>
        <v>-0.19791560232962097</v>
      </c>
      <c r="AK918" s="370">
        <f t="shared" si="1834"/>
        <v>-4.3515916964456301E-2</v>
      </c>
      <c r="AL918" s="370">
        <f t="shared" si="1834"/>
        <v>-0.61080000000000001</v>
      </c>
      <c r="AM918" s="370">
        <f t="shared" si="1834"/>
        <v>-9.7773475314617594E-2</v>
      </c>
      <c r="BA918" s="368">
        <v>44712</v>
      </c>
      <c r="BB918" s="369">
        <v>52.51</v>
      </c>
      <c r="BC918" s="369">
        <v>4132.1499999999996</v>
      </c>
      <c r="BD918" s="86"/>
      <c r="BE918" s="368">
        <v>44712</v>
      </c>
      <c r="BF918" s="370">
        <f t="shared" ref="BF918:BG918" si="1835">(BB918-BF$1256)/BF$1256</f>
        <v>-8.054631413062513E-2</v>
      </c>
      <c r="BG918" s="370">
        <f t="shared" si="1835"/>
        <v>0.1016804549465842</v>
      </c>
      <c r="BT918" s="367">
        <v>44713</v>
      </c>
      <c r="BU918" s="365">
        <f t="shared" si="1537"/>
        <v>4.1658999999999995E-2</v>
      </c>
      <c r="BV918" s="365">
        <v>4.1658999999999997</v>
      </c>
    </row>
    <row r="919" spans="2:74" ht="12" customHeight="1">
      <c r="B919" s="367">
        <v>44708</v>
      </c>
      <c r="C919" s="365">
        <v>51.14</v>
      </c>
      <c r="O919" s="368">
        <v>44708</v>
      </c>
      <c r="P919" s="369">
        <v>51.14</v>
      </c>
      <c r="Q919" s="369">
        <v>251.87</v>
      </c>
      <c r="R919" s="369">
        <v>119.77</v>
      </c>
      <c r="S919" s="369">
        <v>76.709999999999994</v>
      </c>
      <c r="T919" s="369">
        <v>28.048400000000001</v>
      </c>
      <c r="U919" s="369">
        <v>48.75</v>
      </c>
      <c r="V919" s="369">
        <v>18.86</v>
      </c>
      <c r="AF919" s="368">
        <v>44708</v>
      </c>
      <c r="AG919" s="370">
        <f t="shared" ref="AG919:AM919" si="1836">(P919-AG$1256)/AG$1256</f>
        <v>-0.10453510768691995</v>
      </c>
      <c r="AH919" s="370">
        <f t="shared" si="1836"/>
        <v>0.21676328502415462</v>
      </c>
      <c r="AI919" s="370">
        <f t="shared" si="1836"/>
        <v>0.17398549304058028</v>
      </c>
      <c r="AJ919" s="370">
        <f t="shared" si="1836"/>
        <v>-0.21620517012363349</v>
      </c>
      <c r="AK919" s="370">
        <f t="shared" si="1836"/>
        <v>-4.3604571865026337E-2</v>
      </c>
      <c r="AL919" s="370">
        <f t="shared" si="1836"/>
        <v>-0.61</v>
      </c>
      <c r="AM919" s="370">
        <f t="shared" si="1836"/>
        <v>-8.7124878993223659E-2</v>
      </c>
      <c r="BA919" s="368">
        <v>44708</v>
      </c>
      <c r="BB919" s="369">
        <v>51.14</v>
      </c>
      <c r="BC919" s="369">
        <v>4158.24</v>
      </c>
      <c r="BD919" s="86"/>
      <c r="BE919" s="368">
        <v>44708</v>
      </c>
      <c r="BF919" s="370">
        <f t="shared" ref="BF919:BG919" si="1837">(BB919-BF$1256)/BF$1256</f>
        <v>-0.10453510768691995</v>
      </c>
      <c r="BG919" s="370">
        <f t="shared" si="1837"/>
        <v>0.10863636000074646</v>
      </c>
      <c r="BT919" s="367">
        <v>44712</v>
      </c>
      <c r="BU919" s="365">
        <f t="shared" si="1537"/>
        <v>4.1135000000000005E-2</v>
      </c>
      <c r="BV919" s="365">
        <v>4.1135000000000002</v>
      </c>
    </row>
    <row r="920" spans="2:74" ht="12" customHeight="1">
      <c r="B920" s="367">
        <v>44707</v>
      </c>
      <c r="C920" s="365">
        <v>50.77</v>
      </c>
      <c r="O920" s="368">
        <v>44707</v>
      </c>
      <c r="P920" s="369">
        <v>50.77</v>
      </c>
      <c r="Q920" s="369">
        <v>248.09</v>
      </c>
      <c r="R920" s="369">
        <v>117.76</v>
      </c>
      <c r="S920" s="369">
        <v>74.489999999999995</v>
      </c>
      <c r="T920" s="369">
        <v>26.818200000000001</v>
      </c>
      <c r="U920" s="369">
        <v>47.25</v>
      </c>
      <c r="V920" s="369">
        <v>18.59</v>
      </c>
      <c r="AF920" s="368">
        <v>44707</v>
      </c>
      <c r="AG920" s="370">
        <f t="shared" ref="AG920:AM920" si="1838">(P920-AG$1256)/AG$1256</f>
        <v>-0.11101383295394845</v>
      </c>
      <c r="AH920" s="370">
        <f t="shared" si="1838"/>
        <v>0.19850241545893721</v>
      </c>
      <c r="AI920" s="370">
        <f t="shared" si="1838"/>
        <v>0.15428347382866114</v>
      </c>
      <c r="AJ920" s="370">
        <f t="shared" si="1838"/>
        <v>-0.23888832124246459</v>
      </c>
      <c r="AK920" s="370">
        <f t="shared" si="1838"/>
        <v>-8.5551979050165039E-2</v>
      </c>
      <c r="AL920" s="370">
        <f t="shared" si="1838"/>
        <v>-0.622</v>
      </c>
      <c r="AM920" s="370">
        <f t="shared" si="1838"/>
        <v>-0.10019361084220718</v>
      </c>
      <c r="BA920" s="368">
        <v>44707</v>
      </c>
      <c r="BB920" s="369">
        <v>50.77</v>
      </c>
      <c r="BC920" s="369">
        <v>4057.84</v>
      </c>
      <c r="BD920" s="86"/>
      <c r="BE920" s="368">
        <v>44707</v>
      </c>
      <c r="BF920" s="370">
        <f t="shared" ref="BF920:BG920" si="1839">(BB920-BF$1256)/BF$1256</f>
        <v>-0.11101383295394845</v>
      </c>
      <c r="BG920" s="370">
        <f t="shared" si="1839"/>
        <v>8.1868522996611404E-2</v>
      </c>
      <c r="BT920" s="367">
        <v>44708</v>
      </c>
      <c r="BU920" s="365">
        <f t="shared" si="1537"/>
        <v>4.2236999999999997E-2</v>
      </c>
      <c r="BV920" s="365">
        <v>4.2237</v>
      </c>
    </row>
    <row r="921" spans="2:74" ht="12" customHeight="1">
      <c r="B921" s="367">
        <v>44706</v>
      </c>
      <c r="C921" s="365">
        <v>50.14</v>
      </c>
      <c r="O921" s="368">
        <v>44706</v>
      </c>
      <c r="P921" s="369">
        <v>50.14</v>
      </c>
      <c r="Q921" s="369">
        <v>244.01</v>
      </c>
      <c r="R921" s="369">
        <v>115.59</v>
      </c>
      <c r="S921" s="369">
        <v>72.48</v>
      </c>
      <c r="T921" s="369">
        <v>25.775400000000001</v>
      </c>
      <c r="U921" s="369">
        <v>43.8</v>
      </c>
      <c r="V921" s="369">
        <v>17.86</v>
      </c>
      <c r="AF921" s="368">
        <v>44706</v>
      </c>
      <c r="AG921" s="370">
        <f t="shared" ref="AG921:AM921" si="1840">(P921-AG$1256)/AG$1256</f>
        <v>-0.12204517597618629</v>
      </c>
      <c r="AH921" s="370">
        <f t="shared" si="1840"/>
        <v>0.17879227053140093</v>
      </c>
      <c r="AI921" s="370">
        <f t="shared" si="1840"/>
        <v>0.1330131346794747</v>
      </c>
      <c r="AJ921" s="370">
        <f t="shared" si="1840"/>
        <v>-0.25942576887708185</v>
      </c>
      <c r="AK921" s="370">
        <f t="shared" si="1840"/>
        <v>-0.121109413786519</v>
      </c>
      <c r="AL921" s="370">
        <f t="shared" si="1840"/>
        <v>-0.64960000000000007</v>
      </c>
      <c r="AM921" s="370">
        <f t="shared" si="1840"/>
        <v>-0.13552758954501457</v>
      </c>
      <c r="BA921" s="368">
        <v>44706</v>
      </c>
      <c r="BB921" s="369">
        <v>50.14</v>
      </c>
      <c r="BC921" s="369">
        <v>3978.73</v>
      </c>
      <c r="BD921" s="86"/>
      <c r="BE921" s="368">
        <v>44706</v>
      </c>
      <c r="BF921" s="370">
        <f t="shared" ref="BF921:BG921" si="1841">(BB921-BF$1256)/BF$1256</f>
        <v>-0.12204517597618629</v>
      </c>
      <c r="BG921" s="370">
        <f t="shared" si="1841"/>
        <v>6.0776853819349101E-2</v>
      </c>
      <c r="BT921" s="367">
        <v>44707</v>
      </c>
      <c r="BU921" s="365">
        <f t="shared" si="1537"/>
        <v>4.2544999999999999E-2</v>
      </c>
      <c r="BV921" s="365">
        <v>4.2545000000000002</v>
      </c>
    </row>
    <row r="922" spans="2:74" ht="12" customHeight="1">
      <c r="B922" s="367">
        <v>44705</v>
      </c>
      <c r="C922" s="365">
        <v>50.23</v>
      </c>
      <c r="O922" s="368">
        <v>44705</v>
      </c>
      <c r="P922" s="369">
        <v>50.23</v>
      </c>
      <c r="Q922" s="369">
        <v>244.52</v>
      </c>
      <c r="R922" s="369">
        <v>114.07</v>
      </c>
      <c r="S922" s="369">
        <v>72.72</v>
      </c>
      <c r="T922" s="369">
        <v>25.332799999999999</v>
      </c>
      <c r="U922" s="369">
        <v>41.76</v>
      </c>
      <c r="V922" s="369">
        <v>16.27</v>
      </c>
      <c r="AF922" s="368">
        <v>44705</v>
      </c>
      <c r="AG922" s="370">
        <f t="shared" ref="AG922:AM922" si="1842">(P922-AG$1256)/AG$1256</f>
        <v>-0.12046926983015238</v>
      </c>
      <c r="AH922" s="370">
        <f t="shared" si="1842"/>
        <v>0.18125603864734305</v>
      </c>
      <c r="AI922" s="370">
        <f t="shared" si="1842"/>
        <v>0.11811409527543616</v>
      </c>
      <c r="AJ922" s="370">
        <f t="shared" si="1842"/>
        <v>-0.25697353632369474</v>
      </c>
      <c r="AK922" s="370">
        <f t="shared" si="1842"/>
        <v>-0.13620120570664784</v>
      </c>
      <c r="AL922" s="370">
        <f t="shared" si="1842"/>
        <v>-0.66592000000000007</v>
      </c>
      <c r="AM922" s="370">
        <f t="shared" si="1842"/>
        <v>-0.21248789932236209</v>
      </c>
      <c r="BA922" s="368">
        <v>44705</v>
      </c>
      <c r="BB922" s="369">
        <v>50.23</v>
      </c>
      <c r="BC922" s="369">
        <v>3941.48</v>
      </c>
      <c r="BD922" s="86"/>
      <c r="BE922" s="368">
        <v>44705</v>
      </c>
      <c r="BF922" s="370">
        <f t="shared" ref="BF922:BG922" si="1843">(BB922-BF$1256)/BF$1256</f>
        <v>-0.12046926983015238</v>
      </c>
      <c r="BG922" s="370">
        <f t="shared" si="1843"/>
        <v>5.0845559711739201E-2</v>
      </c>
      <c r="BT922" s="367">
        <v>44706</v>
      </c>
      <c r="BU922" s="365">
        <f t="shared" si="1537"/>
        <v>4.3078999999999999E-2</v>
      </c>
      <c r="BV922" s="365">
        <v>4.3079000000000001</v>
      </c>
    </row>
    <row r="923" spans="2:74" ht="12" customHeight="1">
      <c r="B923" s="367">
        <v>44704</v>
      </c>
      <c r="C923" s="365">
        <v>50.69</v>
      </c>
      <c r="O923" s="368">
        <v>44704</v>
      </c>
      <c r="P923" s="369">
        <v>50.69</v>
      </c>
      <c r="Q923" s="369">
        <v>238</v>
      </c>
      <c r="R923" s="369">
        <v>113.82</v>
      </c>
      <c r="S923" s="369">
        <v>73.42</v>
      </c>
      <c r="T923" s="369">
        <v>25.7958</v>
      </c>
      <c r="U923" s="369">
        <v>43.27</v>
      </c>
      <c r="V923" s="369">
        <v>16.66</v>
      </c>
      <c r="AF923" s="368">
        <v>44704</v>
      </c>
      <c r="AG923" s="370">
        <f t="shared" ref="AG923:AM923" si="1844">(P923-AG$1256)/AG$1256</f>
        <v>-0.11241463841708986</v>
      </c>
      <c r="AH923" s="370">
        <f t="shared" si="1844"/>
        <v>0.14975845410628019</v>
      </c>
      <c r="AI923" s="370">
        <f t="shared" si="1844"/>
        <v>0.11566359537345616</v>
      </c>
      <c r="AJ923" s="370">
        <f t="shared" si="1844"/>
        <v>-0.24982119137631553</v>
      </c>
      <c r="AK923" s="370">
        <f t="shared" si="1844"/>
        <v>-0.12041381379743042</v>
      </c>
      <c r="AL923" s="370">
        <f t="shared" si="1844"/>
        <v>-0.65383999999999987</v>
      </c>
      <c r="AM923" s="370">
        <f t="shared" si="1844"/>
        <v>-0.1936108422071636</v>
      </c>
      <c r="BA923" s="368">
        <v>44704</v>
      </c>
      <c r="BB923" s="369">
        <v>50.69</v>
      </c>
      <c r="BC923" s="369">
        <v>3973.75</v>
      </c>
      <c r="BD923" s="86"/>
      <c r="BE923" s="368">
        <v>44704</v>
      </c>
      <c r="BF923" s="370">
        <f t="shared" ref="BF923:BG923" si="1845">(BB923-BF$1256)/BF$1256</f>
        <v>-0.11241463841708986</v>
      </c>
      <c r="BG923" s="370">
        <f t="shared" si="1845"/>
        <v>5.9449126446036421E-2</v>
      </c>
      <c r="BT923" s="367">
        <v>44705</v>
      </c>
      <c r="BU923" s="365">
        <f t="shared" si="1537"/>
        <v>4.3002000000000005E-2</v>
      </c>
      <c r="BV923" s="365">
        <v>4.3002000000000002</v>
      </c>
    </row>
    <row r="924" spans="2:74" ht="12" customHeight="1">
      <c r="B924" s="367">
        <v>44701</v>
      </c>
      <c r="C924" s="365">
        <v>50.38</v>
      </c>
      <c r="O924" s="368">
        <v>44701</v>
      </c>
      <c r="P924" s="369">
        <v>50.38</v>
      </c>
      <c r="Q924" s="369">
        <v>233.91</v>
      </c>
      <c r="R924" s="369">
        <v>111.92</v>
      </c>
      <c r="S924" s="369">
        <v>73.39</v>
      </c>
      <c r="T924" s="369">
        <v>25.882200000000001</v>
      </c>
      <c r="U924" s="369">
        <v>41.98</v>
      </c>
      <c r="V924" s="369">
        <v>16.62</v>
      </c>
      <c r="AF924" s="368">
        <v>44701</v>
      </c>
      <c r="AG924" s="370">
        <f t="shared" ref="AG924:AM924" si="1846">(P924-AG$1256)/AG$1256</f>
        <v>-0.11784275958676234</v>
      </c>
      <c r="AH924" s="370">
        <f t="shared" si="1846"/>
        <v>0.12999999999999998</v>
      </c>
      <c r="AI924" s="370">
        <f t="shared" si="1846"/>
        <v>9.7039796118408211E-2</v>
      </c>
      <c r="AJ924" s="370">
        <f t="shared" si="1846"/>
        <v>-0.25012772044548892</v>
      </c>
      <c r="AK924" s="370">
        <f t="shared" si="1846"/>
        <v>-0.11746774325540796</v>
      </c>
      <c r="AL924" s="370">
        <f t="shared" si="1846"/>
        <v>-0.66416000000000008</v>
      </c>
      <c r="AM924" s="370">
        <f t="shared" si="1846"/>
        <v>-0.19554695062923519</v>
      </c>
      <c r="BA924" s="368">
        <v>44701</v>
      </c>
      <c r="BB924" s="369">
        <v>50.38</v>
      </c>
      <c r="BC924" s="369">
        <v>3901.36</v>
      </c>
      <c r="BD924" s="86"/>
      <c r="BE924" s="368">
        <v>44701</v>
      </c>
      <c r="BF924" s="370">
        <f t="shared" ref="BF924:BG924" si="1847">(BB924-BF$1256)/BF$1256</f>
        <v>-0.11784275958676234</v>
      </c>
      <c r="BG924" s="370">
        <f t="shared" si="1847"/>
        <v>4.0149089386979246E-2</v>
      </c>
      <c r="BT924" s="367">
        <v>44704</v>
      </c>
      <c r="BU924" s="365">
        <f t="shared" si="1537"/>
        <v>4.2611999999999997E-2</v>
      </c>
      <c r="BV924" s="365">
        <v>4.2611999999999997</v>
      </c>
    </row>
    <row r="925" spans="2:74" ht="12" customHeight="1">
      <c r="B925" s="367">
        <v>44700</v>
      </c>
      <c r="C925" s="365">
        <v>50.29</v>
      </c>
      <c r="O925" s="368">
        <v>44700</v>
      </c>
      <c r="P925" s="369">
        <v>50.29</v>
      </c>
      <c r="Q925" s="369">
        <v>229</v>
      </c>
      <c r="R925" s="369">
        <v>109.97</v>
      </c>
      <c r="S925" s="369">
        <v>71.930000000000007</v>
      </c>
      <c r="T925" s="369">
        <v>25.4498</v>
      </c>
      <c r="U925" s="369">
        <v>43.17</v>
      </c>
      <c r="V925" s="369">
        <v>16.420000000000002</v>
      </c>
      <c r="AF925" s="368">
        <v>44700</v>
      </c>
      <c r="AG925" s="370">
        <f t="shared" ref="AG925:AM925" si="1848">(P925-AG$1256)/AG$1256</f>
        <v>-0.11941866573279636</v>
      </c>
      <c r="AH925" s="370">
        <f t="shared" si="1848"/>
        <v>0.10628019323671498</v>
      </c>
      <c r="AI925" s="370">
        <f t="shared" si="1848"/>
        <v>7.7925896882964155E-2</v>
      </c>
      <c r="AJ925" s="370">
        <f t="shared" si="1848"/>
        <v>-0.265045468478594</v>
      </c>
      <c r="AK925" s="370">
        <f t="shared" si="1848"/>
        <v>-0.13221173518099244</v>
      </c>
      <c r="AL925" s="370">
        <f t="shared" si="1848"/>
        <v>-0.65464</v>
      </c>
      <c r="AM925" s="370">
        <f t="shared" si="1848"/>
        <v>-0.20522749273959334</v>
      </c>
      <c r="BA925" s="368">
        <v>44700</v>
      </c>
      <c r="BB925" s="369">
        <v>50.29</v>
      </c>
      <c r="BC925" s="369">
        <v>3900.79</v>
      </c>
      <c r="BD925" s="86"/>
      <c r="BE925" s="368">
        <v>44700</v>
      </c>
      <c r="BF925" s="370">
        <f t="shared" ref="BF925:BG925" si="1849">(BB925-BF$1256)/BF$1256</f>
        <v>-0.11941866573279636</v>
      </c>
      <c r="BG925" s="370">
        <f t="shared" si="1849"/>
        <v>3.9997120591238597E-2</v>
      </c>
      <c r="BT925" s="367">
        <v>44701</v>
      </c>
      <c r="BU925" s="365">
        <f t="shared" si="1537"/>
        <v>4.2873999999999995E-2</v>
      </c>
      <c r="BV925" s="365">
        <v>4.2873999999999999</v>
      </c>
    </row>
    <row r="926" spans="2:74" ht="12" customHeight="1">
      <c r="B926" s="367">
        <v>44699</v>
      </c>
      <c r="C926" s="365">
        <v>50.81</v>
      </c>
      <c r="O926" s="368">
        <v>44699</v>
      </c>
      <c r="P926" s="369">
        <v>50.81</v>
      </c>
      <c r="Q926" s="369">
        <v>231.05</v>
      </c>
      <c r="R926" s="369">
        <v>109.46</v>
      </c>
      <c r="S926" s="369">
        <v>71.28</v>
      </c>
      <c r="T926" s="369">
        <v>25.0578</v>
      </c>
      <c r="U926" s="369">
        <v>42.11</v>
      </c>
      <c r="V926" s="369">
        <v>16.78</v>
      </c>
      <c r="AF926" s="368">
        <v>44699</v>
      </c>
      <c r="AG926" s="370">
        <f t="shared" ref="AG926:AM926" si="1850">(P926-AG$1256)/AG$1256</f>
        <v>-0.11031343022237781</v>
      </c>
      <c r="AH926" s="370">
        <f t="shared" si="1850"/>
        <v>0.11618357487922711</v>
      </c>
      <c r="AI926" s="370">
        <f t="shared" si="1850"/>
        <v>7.2926877082924904E-2</v>
      </c>
      <c r="AJ926" s="370">
        <f t="shared" si="1850"/>
        <v>-0.27168693164401758</v>
      </c>
      <c r="AK926" s="370">
        <f t="shared" si="1850"/>
        <v>-0.14557816634387194</v>
      </c>
      <c r="AL926" s="370">
        <f t="shared" si="1850"/>
        <v>-0.66312000000000004</v>
      </c>
      <c r="AM926" s="370">
        <f t="shared" si="1850"/>
        <v>-0.18780251694094865</v>
      </c>
      <c r="BA926" s="368">
        <v>44699</v>
      </c>
      <c r="BB926" s="369">
        <v>50.81</v>
      </c>
      <c r="BC926" s="369">
        <v>3923.68</v>
      </c>
      <c r="BD926" s="86"/>
      <c r="BE926" s="368">
        <v>44699</v>
      </c>
      <c r="BF926" s="370">
        <f t="shared" ref="BF926:BG926" si="1851">(BB926-BF$1256)/BF$1256</f>
        <v>-0.11031343022237781</v>
      </c>
      <c r="BG926" s="370">
        <f t="shared" si="1851"/>
        <v>4.6099867493874555E-2</v>
      </c>
      <c r="BT926" s="367">
        <v>44700</v>
      </c>
      <c r="BU926" s="365">
        <f t="shared" si="1537"/>
        <v>4.2950999999999996E-2</v>
      </c>
      <c r="BV926" s="365">
        <v>4.2950999999999997</v>
      </c>
    </row>
    <row r="927" spans="2:74" ht="12" customHeight="1">
      <c r="B927" s="367">
        <v>44698</v>
      </c>
      <c r="C927" s="365">
        <v>52.02</v>
      </c>
      <c r="O927" s="368">
        <v>44698</v>
      </c>
      <c r="P927" s="369">
        <v>52.02</v>
      </c>
      <c r="Q927" s="369">
        <v>241.63</v>
      </c>
      <c r="R927" s="369">
        <v>112.47</v>
      </c>
      <c r="S927" s="369">
        <v>73.72</v>
      </c>
      <c r="T927" s="369">
        <v>26.441199999999998</v>
      </c>
      <c r="U927" s="369">
        <v>45.55</v>
      </c>
      <c r="V927" s="369">
        <v>17.62</v>
      </c>
      <c r="AF927" s="368">
        <v>44698</v>
      </c>
      <c r="AG927" s="370">
        <f t="shared" ref="AG927:AM927" si="1852">(P927-AG$1256)/AG$1256</f>
        <v>-8.9126247592365551E-2</v>
      </c>
      <c r="AH927" s="370">
        <f t="shared" si="1852"/>
        <v>0.16729468599033814</v>
      </c>
      <c r="AI927" s="370">
        <f t="shared" si="1852"/>
        <v>0.10243089590276419</v>
      </c>
      <c r="AJ927" s="370">
        <f t="shared" si="1852"/>
        <v>-0.24675590068458164</v>
      </c>
      <c r="AK927" s="370">
        <f t="shared" si="1852"/>
        <v>-9.840693963283241E-2</v>
      </c>
      <c r="AL927" s="370">
        <f t="shared" si="1852"/>
        <v>-0.63560000000000005</v>
      </c>
      <c r="AM927" s="370">
        <f t="shared" si="1852"/>
        <v>-0.14714424007744428</v>
      </c>
      <c r="BA927" s="368">
        <v>44698</v>
      </c>
      <c r="BB927" s="369">
        <v>52.02</v>
      </c>
      <c r="BC927" s="369">
        <v>4088.85</v>
      </c>
      <c r="BD927" s="86"/>
      <c r="BE927" s="368">
        <v>44698</v>
      </c>
      <c r="BF927" s="370">
        <f t="shared" ref="BF927:BG927" si="1853">(BB927-BF$1256)/BF$1256</f>
        <v>-8.9126247592365551E-2</v>
      </c>
      <c r="BG927" s="370">
        <f t="shared" si="1853"/>
        <v>9.0136158708745112E-2</v>
      </c>
      <c r="BT927" s="367">
        <v>44699</v>
      </c>
      <c r="BU927" s="365">
        <f t="shared" si="1537"/>
        <v>4.2511E-2</v>
      </c>
      <c r="BV927" s="365">
        <v>4.2511000000000001</v>
      </c>
    </row>
    <row r="928" spans="2:74" ht="12" customHeight="1">
      <c r="B928" s="367">
        <v>44697</v>
      </c>
      <c r="C928" s="365">
        <v>51.73</v>
      </c>
      <c r="O928" s="368">
        <v>44697</v>
      </c>
      <c r="P928" s="369">
        <v>51.73</v>
      </c>
      <c r="Q928" s="369">
        <v>244.04</v>
      </c>
      <c r="R928" s="369">
        <v>112.18</v>
      </c>
      <c r="S928" s="369">
        <v>72.42</v>
      </c>
      <c r="T928" s="369">
        <v>25.981400000000001</v>
      </c>
      <c r="U928" s="369">
        <v>44.5</v>
      </c>
      <c r="V928" s="369">
        <v>17.39</v>
      </c>
      <c r="AF928" s="368">
        <v>44697</v>
      </c>
      <c r="AG928" s="370">
        <f t="shared" ref="AG928:AM928" si="1854">(P928-AG$1256)/AG$1256</f>
        <v>-9.4204167396252897E-2</v>
      </c>
      <c r="AH928" s="370">
        <f t="shared" si="1854"/>
        <v>0.17893719806763281</v>
      </c>
      <c r="AI928" s="370">
        <f t="shared" si="1854"/>
        <v>9.9588316016467462E-2</v>
      </c>
      <c r="AJ928" s="370">
        <f t="shared" si="1854"/>
        <v>-0.26003882701542863</v>
      </c>
      <c r="AK928" s="370">
        <f t="shared" si="1854"/>
        <v>-0.11408521781827111</v>
      </c>
      <c r="AL928" s="370">
        <f t="shared" si="1854"/>
        <v>-0.64400000000000002</v>
      </c>
      <c r="AM928" s="370">
        <f t="shared" si="1854"/>
        <v>-0.15827686350435621</v>
      </c>
      <c r="BA928" s="368">
        <v>44697</v>
      </c>
      <c r="BB928" s="369">
        <v>51.73</v>
      </c>
      <c r="BC928" s="369">
        <v>4008.01</v>
      </c>
      <c r="BD928" s="86"/>
      <c r="BE928" s="368">
        <v>44697</v>
      </c>
      <c r="BF928" s="370">
        <f t="shared" ref="BF928:BG928" si="1855">(BB928-BF$1256)/BF$1256</f>
        <v>-9.4204167396252897E-2</v>
      </c>
      <c r="BG928" s="370">
        <f t="shared" si="1855"/>
        <v>6.8583250905814075E-2</v>
      </c>
      <c r="BT928" s="367">
        <v>44698</v>
      </c>
      <c r="BU928" s="365">
        <f t="shared" si="1537"/>
        <v>4.1521999999999996E-2</v>
      </c>
      <c r="BV928" s="365">
        <v>4.1521999999999997</v>
      </c>
    </row>
    <row r="929" spans="2:74" ht="12" customHeight="1">
      <c r="B929" s="367">
        <v>44694</v>
      </c>
      <c r="C929" s="365">
        <v>51.76</v>
      </c>
      <c r="O929" s="368">
        <v>44694</v>
      </c>
      <c r="P929" s="369">
        <v>51.76</v>
      </c>
      <c r="Q929" s="369">
        <v>245.04</v>
      </c>
      <c r="R929" s="369">
        <v>112.83</v>
      </c>
      <c r="S929" s="369">
        <v>75.599999999999994</v>
      </c>
      <c r="T929" s="369">
        <v>26.365600000000001</v>
      </c>
      <c r="U929" s="369">
        <v>46.33</v>
      </c>
      <c r="V929" s="369">
        <v>17.329999999999998</v>
      </c>
      <c r="AF929" s="368">
        <v>44694</v>
      </c>
      <c r="AG929" s="370">
        <f t="shared" ref="AG929:AM929" si="1856">(P929-AG$1256)/AG$1256</f>
        <v>-9.3678865347574886E-2</v>
      </c>
      <c r="AH929" s="370">
        <f t="shared" si="1856"/>
        <v>0.18376811594202894</v>
      </c>
      <c r="AI929" s="370">
        <f t="shared" si="1856"/>
        <v>0.1059596157616154</v>
      </c>
      <c r="AJ929" s="370">
        <f t="shared" si="1856"/>
        <v>-0.22754674568304903</v>
      </c>
      <c r="AK929" s="370">
        <f t="shared" si="1856"/>
        <v>-0.10098475135710196</v>
      </c>
      <c r="AL929" s="370">
        <f t="shared" si="1856"/>
        <v>-0.62936000000000003</v>
      </c>
      <c r="AM929" s="370">
        <f t="shared" si="1856"/>
        <v>-0.1611810261374638</v>
      </c>
      <c r="BA929" s="368">
        <v>44694</v>
      </c>
      <c r="BB929" s="369">
        <v>51.76</v>
      </c>
      <c r="BC929" s="369">
        <v>4023.89</v>
      </c>
      <c r="BD929" s="86"/>
      <c r="BE929" s="368">
        <v>44694</v>
      </c>
      <c r="BF929" s="370">
        <f t="shared" ref="BF929:BG929" si="1857">(BB929-BF$1256)/BF$1256</f>
        <v>-9.3678865347574886E-2</v>
      </c>
      <c r="BG929" s="370">
        <f t="shared" si="1857"/>
        <v>7.2817048232762846E-2</v>
      </c>
      <c r="BT929" s="367">
        <v>44697</v>
      </c>
      <c r="BU929" s="365">
        <f t="shared" si="1537"/>
        <v>4.1755000000000007E-2</v>
      </c>
      <c r="BV929" s="365">
        <v>4.1755000000000004</v>
      </c>
    </row>
    <row r="930" spans="2:74" ht="12" customHeight="1">
      <c r="B930" s="367">
        <v>44693</v>
      </c>
      <c r="C930" s="365">
        <v>50.04</v>
      </c>
      <c r="O930" s="368">
        <v>44693</v>
      </c>
      <c r="P930" s="369">
        <v>50.04</v>
      </c>
      <c r="Q930" s="369">
        <v>244.19</v>
      </c>
      <c r="R930" s="369">
        <v>110.51</v>
      </c>
      <c r="S930" s="369">
        <v>69.900000000000006</v>
      </c>
      <c r="T930" s="369">
        <v>25.622399999999999</v>
      </c>
      <c r="U930" s="369">
        <v>43.88</v>
      </c>
      <c r="V930" s="369">
        <v>17.195</v>
      </c>
      <c r="AF930" s="368">
        <v>44693</v>
      </c>
      <c r="AG930" s="370">
        <f t="shared" ref="AG930:AM930" si="1858">(P930-AG$1256)/AG$1256</f>
        <v>-0.12379618280511294</v>
      </c>
      <c r="AH930" s="370">
        <f t="shared" si="1858"/>
        <v>0.17966183574879227</v>
      </c>
      <c r="AI930" s="370">
        <f t="shared" si="1858"/>
        <v>8.3218976671241021E-2</v>
      </c>
      <c r="AJ930" s="370">
        <f t="shared" si="1858"/>
        <v>-0.28578726882599365</v>
      </c>
      <c r="AK930" s="370">
        <f t="shared" si="1858"/>
        <v>-0.12632641370468378</v>
      </c>
      <c r="AL930" s="370">
        <f t="shared" si="1858"/>
        <v>-0.64895999999999998</v>
      </c>
      <c r="AM930" s="370">
        <f t="shared" si="1858"/>
        <v>-0.16771539206195546</v>
      </c>
      <c r="BA930" s="368">
        <v>44693</v>
      </c>
      <c r="BB930" s="369">
        <v>50.04</v>
      </c>
      <c r="BC930" s="369">
        <v>3930.08</v>
      </c>
      <c r="BD930" s="86"/>
      <c r="BE930" s="368">
        <v>44693</v>
      </c>
      <c r="BF930" s="370">
        <f t="shared" ref="BF930:BG930" si="1859">(BB930-BF$1256)/BF$1256</f>
        <v>-0.12379618280511294</v>
      </c>
      <c r="BG930" s="370">
        <f t="shared" si="1859"/>
        <v>4.780618379692702E-2</v>
      </c>
      <c r="BT930" s="367">
        <v>44694</v>
      </c>
      <c r="BU930" s="365">
        <f t="shared" si="1537"/>
        <v>4.1730999999999997E-2</v>
      </c>
      <c r="BV930" s="365">
        <v>4.1730999999999998</v>
      </c>
    </row>
    <row r="931" spans="2:74" ht="12" customHeight="1">
      <c r="B931" s="367">
        <v>44692</v>
      </c>
      <c r="C931" s="365">
        <v>49.96</v>
      </c>
      <c r="O931" s="368">
        <v>44692</v>
      </c>
      <c r="P931" s="369">
        <v>49.96</v>
      </c>
      <c r="Q931" s="369">
        <v>244.43</v>
      </c>
      <c r="R931" s="369">
        <v>108.9</v>
      </c>
      <c r="S931" s="369">
        <v>70.06</v>
      </c>
      <c r="T931" s="369">
        <v>25.633800000000001</v>
      </c>
      <c r="U931" s="369">
        <v>43.43</v>
      </c>
      <c r="V931" s="369">
        <v>16.07</v>
      </c>
      <c r="AF931" s="368">
        <v>44692</v>
      </c>
      <c r="AG931" s="370">
        <f t="shared" ref="AG931:AM931" si="1860">(P931-AG$1256)/AG$1256</f>
        <v>-0.12519698826825423</v>
      </c>
      <c r="AH931" s="370">
        <f t="shared" si="1860"/>
        <v>0.18082125603864738</v>
      </c>
      <c r="AI931" s="370">
        <f t="shared" si="1860"/>
        <v>6.7437757302489812E-2</v>
      </c>
      <c r="AJ931" s="370">
        <f t="shared" si="1860"/>
        <v>-0.28415244712373555</v>
      </c>
      <c r="AK931" s="370">
        <f t="shared" si="1860"/>
        <v>-0.12593769606372243</v>
      </c>
      <c r="AL931" s="370">
        <f t="shared" si="1860"/>
        <v>-0.65255999999999992</v>
      </c>
      <c r="AM931" s="370">
        <f t="shared" si="1860"/>
        <v>-0.22216844143272022</v>
      </c>
      <c r="BA931" s="368">
        <v>44692</v>
      </c>
      <c r="BB931" s="369">
        <v>49.96</v>
      </c>
      <c r="BC931" s="369">
        <v>3935.18</v>
      </c>
      <c r="BD931" s="86"/>
      <c r="BE931" s="368">
        <v>44692</v>
      </c>
      <c r="BF931" s="370">
        <f t="shared" ref="BF931:BG931" si="1861">(BB931-BF$1256)/BF$1256</f>
        <v>-0.12519698826825423</v>
      </c>
      <c r="BG931" s="370">
        <f t="shared" si="1861"/>
        <v>4.9165904600921906E-2</v>
      </c>
      <c r="BT931" s="367">
        <v>44693</v>
      </c>
      <c r="BU931" s="365">
        <f t="shared" si="1537"/>
        <v>4.3164999999999995E-2</v>
      </c>
      <c r="BV931" s="365">
        <v>4.3164999999999996</v>
      </c>
    </row>
    <row r="932" spans="2:74" ht="12" customHeight="1">
      <c r="B932" s="367">
        <v>44691</v>
      </c>
      <c r="C932" s="365">
        <v>51.02</v>
      </c>
      <c r="O932" s="368">
        <v>44691</v>
      </c>
      <c r="P932" s="369">
        <v>51.02</v>
      </c>
      <c r="Q932" s="369">
        <v>245.68</v>
      </c>
      <c r="R932" s="369">
        <v>110.74</v>
      </c>
      <c r="S932" s="369">
        <v>71.86</v>
      </c>
      <c r="T932" s="369">
        <v>26.421600000000002</v>
      </c>
      <c r="U932" s="369">
        <v>47.99</v>
      </c>
      <c r="V932" s="369">
        <v>18.100000000000001</v>
      </c>
      <c r="AF932" s="368">
        <v>44691</v>
      </c>
      <c r="AG932" s="370">
        <f t="shared" ref="AG932:AM932" si="1862">(P932-AG$1256)/AG$1256</f>
        <v>-0.10663631588163187</v>
      </c>
      <c r="AH932" s="370">
        <f t="shared" si="1862"/>
        <v>0.18685990338164254</v>
      </c>
      <c r="AI932" s="370">
        <f t="shared" si="1862"/>
        <v>8.5473436581062531E-2</v>
      </c>
      <c r="AJ932" s="370">
        <f t="shared" si="1862"/>
        <v>-0.26576070297333199</v>
      </c>
      <c r="AK932" s="370">
        <f t="shared" si="1862"/>
        <v>-9.9075261190976288E-2</v>
      </c>
      <c r="AL932" s="370">
        <f t="shared" si="1862"/>
        <v>-0.61607999999999996</v>
      </c>
      <c r="AM932" s="370">
        <f t="shared" si="1862"/>
        <v>-0.12391093901258464</v>
      </c>
      <c r="BA932" s="368">
        <v>44691</v>
      </c>
      <c r="BB932" s="369">
        <v>51.02</v>
      </c>
      <c r="BC932" s="369">
        <v>4001.05</v>
      </c>
      <c r="BD932" s="86"/>
      <c r="BE932" s="368">
        <v>44691</v>
      </c>
      <c r="BF932" s="370">
        <f t="shared" ref="BF932:BG932" si="1863">(BB932-BF$1256)/BF$1256</f>
        <v>-0.10663631588163187</v>
      </c>
      <c r="BG932" s="370">
        <f t="shared" si="1863"/>
        <v>6.6727631926244535E-2</v>
      </c>
      <c r="BT932" s="367">
        <v>44692</v>
      </c>
      <c r="BU932" s="365">
        <f t="shared" si="1537"/>
        <v>4.3235000000000003E-2</v>
      </c>
      <c r="BV932" s="365">
        <v>4.3235000000000001</v>
      </c>
    </row>
    <row r="933" spans="2:74" ht="12" customHeight="1">
      <c r="B933" s="367">
        <v>44690</v>
      </c>
      <c r="C933" s="365">
        <v>50.83</v>
      </c>
      <c r="O933" s="368">
        <v>44690</v>
      </c>
      <c r="P933" s="369">
        <v>50.83</v>
      </c>
      <c r="Q933" s="369">
        <v>247.49</v>
      </c>
      <c r="R933" s="369">
        <v>110.1</v>
      </c>
      <c r="S933" s="369">
        <v>73.489999999999995</v>
      </c>
      <c r="T933" s="369">
        <v>25.531400000000001</v>
      </c>
      <c r="U933" s="369">
        <v>48.72</v>
      </c>
      <c r="V933" s="369">
        <v>17.850000000000001</v>
      </c>
      <c r="AF933" s="368">
        <v>44690</v>
      </c>
      <c r="AG933" s="370">
        <f t="shared" ref="AG933:AM933" si="1864">(P933-AG$1256)/AG$1256</f>
        <v>-0.10996322885659256</v>
      </c>
      <c r="AH933" s="370">
        <f t="shared" si="1864"/>
        <v>0.19560386473429955</v>
      </c>
      <c r="AI933" s="370">
        <f t="shared" si="1864"/>
        <v>7.9200156831993718E-2</v>
      </c>
      <c r="AJ933" s="370">
        <f t="shared" si="1864"/>
        <v>-0.24910595688157769</v>
      </c>
      <c r="AK933" s="370">
        <f t="shared" si="1864"/>
        <v>-0.12942933522463787</v>
      </c>
      <c r="AL933" s="370">
        <f t="shared" si="1864"/>
        <v>-0.61024</v>
      </c>
      <c r="AM933" s="370">
        <f t="shared" si="1864"/>
        <v>-0.13601161665053238</v>
      </c>
      <c r="BA933" s="368">
        <v>44690</v>
      </c>
      <c r="BB933" s="369">
        <v>50.83</v>
      </c>
      <c r="BC933" s="369">
        <v>3991.24</v>
      </c>
      <c r="BD933" s="86"/>
      <c r="BE933" s="368">
        <v>44690</v>
      </c>
      <c r="BF933" s="370">
        <f t="shared" ref="BF933:BG933" si="1865">(BB933-BF$1256)/BF$1256</f>
        <v>-0.10996322885659256</v>
      </c>
      <c r="BG933" s="370">
        <f t="shared" si="1865"/>
        <v>6.4112168967971853E-2</v>
      </c>
      <c r="BT933" s="367">
        <v>44691</v>
      </c>
      <c r="BU933" s="365">
        <f t="shared" si="1537"/>
        <v>4.2335999999999999E-2</v>
      </c>
      <c r="BV933" s="365">
        <v>4.2336</v>
      </c>
    </row>
    <row r="934" spans="2:74" ht="12" customHeight="1">
      <c r="B934" s="367">
        <v>44687</v>
      </c>
      <c r="C934" s="365">
        <v>52.51</v>
      </c>
      <c r="O934" s="368">
        <v>44687</v>
      </c>
      <c r="P934" s="369">
        <v>52.51</v>
      </c>
      <c r="Q934" s="369">
        <v>250.78</v>
      </c>
      <c r="R934" s="369">
        <v>115.39</v>
      </c>
      <c r="S934" s="369">
        <v>76.52</v>
      </c>
      <c r="T934" s="369">
        <v>27.090599999999998</v>
      </c>
      <c r="U934" s="369">
        <v>54.7</v>
      </c>
      <c r="V934" s="369">
        <v>18.43</v>
      </c>
      <c r="AF934" s="368">
        <v>44687</v>
      </c>
      <c r="AG934" s="370">
        <f t="shared" ref="AG934:AM934" si="1866">(P934-AG$1256)/AG$1256</f>
        <v>-8.054631413062513E-2</v>
      </c>
      <c r="AH934" s="370">
        <f t="shared" si="1866"/>
        <v>0.21149758454106279</v>
      </c>
      <c r="AI934" s="370">
        <f t="shared" si="1866"/>
        <v>0.13105273475789067</v>
      </c>
      <c r="AJ934" s="370">
        <f t="shared" si="1866"/>
        <v>-0.21814652089506495</v>
      </c>
      <c r="AK934" s="370">
        <f t="shared" si="1866"/>
        <v>-7.6263673313511096E-2</v>
      </c>
      <c r="AL934" s="370">
        <f t="shared" si="1866"/>
        <v>-0.56240000000000001</v>
      </c>
      <c r="AM934" s="370">
        <f t="shared" si="1866"/>
        <v>-0.10793804453049373</v>
      </c>
      <c r="BA934" s="368">
        <v>44687</v>
      </c>
      <c r="BB934" s="369">
        <v>52.51</v>
      </c>
      <c r="BC934" s="369">
        <v>4123.34</v>
      </c>
      <c r="BD934" s="86"/>
      <c r="BE934" s="368">
        <v>44687</v>
      </c>
      <c r="BF934" s="370">
        <f t="shared" ref="BF934:BG934" si="1867">(BB934-BF$1256)/BF$1256</f>
        <v>-8.054631413062513E-2</v>
      </c>
      <c r="BG934" s="370">
        <f t="shared" si="1867"/>
        <v>9.9331603910663716E-2</v>
      </c>
      <c r="BT934" s="367">
        <v>44690</v>
      </c>
      <c r="BU934" s="365">
        <f t="shared" si="1537"/>
        <v>4.2495000000000005E-2</v>
      </c>
      <c r="BV934" s="365">
        <v>4.2495000000000003</v>
      </c>
    </row>
    <row r="935" spans="2:74" ht="12" customHeight="1">
      <c r="B935" s="367">
        <v>44686</v>
      </c>
      <c r="C935" s="365">
        <v>53.27</v>
      </c>
      <c r="O935" s="368">
        <v>44686</v>
      </c>
      <c r="P935" s="369">
        <v>53.27</v>
      </c>
      <c r="Q935" s="369">
        <v>248.92</v>
      </c>
      <c r="R935" s="369">
        <v>115.62</v>
      </c>
      <c r="S935" s="369">
        <v>77.48</v>
      </c>
      <c r="T935" s="369">
        <v>27.397200000000002</v>
      </c>
      <c r="U935" s="369">
        <v>56.05</v>
      </c>
      <c r="V935" s="369">
        <v>18.84</v>
      </c>
      <c r="AF935" s="368">
        <v>44686</v>
      </c>
      <c r="AG935" s="370">
        <f t="shared" ref="AG935:AM935" si="1868">(P935-AG$1256)/AG$1256</f>
        <v>-6.7238662230782634E-2</v>
      </c>
      <c r="AH935" s="370">
        <f t="shared" si="1868"/>
        <v>0.20251207729468593</v>
      </c>
      <c r="AI935" s="370">
        <f t="shared" si="1868"/>
        <v>0.13330719466771229</v>
      </c>
      <c r="AJ935" s="370">
        <f t="shared" si="1868"/>
        <v>-0.2083375906815163</v>
      </c>
      <c r="AK935" s="370">
        <f t="shared" si="1868"/>
        <v>-6.5809214653973089E-2</v>
      </c>
      <c r="AL935" s="370">
        <f t="shared" si="1868"/>
        <v>-0.55159999999999998</v>
      </c>
      <c r="AM935" s="370">
        <f t="shared" si="1868"/>
        <v>-8.8092933204259455E-2</v>
      </c>
      <c r="BA935" s="368">
        <v>44686</v>
      </c>
      <c r="BB935" s="369">
        <v>53.27</v>
      </c>
      <c r="BC935" s="369">
        <v>4146.87</v>
      </c>
      <c r="BD935" s="86"/>
      <c r="BE935" s="368">
        <v>44686</v>
      </c>
      <c r="BF935" s="370">
        <f t="shared" ref="BF935:BG935" si="1869">(BB935-BF$1256)/BF$1256</f>
        <v>-6.7238662230782634E-2</v>
      </c>
      <c r="BG935" s="370">
        <f t="shared" si="1869"/>
        <v>0.10560498244360489</v>
      </c>
      <c r="BT935" s="367">
        <v>44687</v>
      </c>
      <c r="BU935" s="365">
        <f t="shared" si="1537"/>
        <v>4.1135000000000005E-2</v>
      </c>
      <c r="BV935" s="365">
        <v>4.1135000000000002</v>
      </c>
    </row>
    <row r="936" spans="2:74" ht="12" customHeight="1">
      <c r="B936" s="367">
        <v>44685</v>
      </c>
      <c r="C936" s="365">
        <v>54.31</v>
      </c>
      <c r="O936" s="368">
        <v>44685</v>
      </c>
      <c r="P936" s="369">
        <v>54.31</v>
      </c>
      <c r="Q936" s="369">
        <v>254.32</v>
      </c>
      <c r="R936" s="369">
        <v>118.49</v>
      </c>
      <c r="S936" s="369">
        <v>81.64</v>
      </c>
      <c r="T936" s="369">
        <v>28.6906</v>
      </c>
      <c r="U936" s="369">
        <v>59.88</v>
      </c>
      <c r="V936" s="369">
        <v>19.36</v>
      </c>
      <c r="AF936" s="368">
        <v>44685</v>
      </c>
      <c r="AG936" s="370">
        <f t="shared" ref="AG936:AM936" si="1870">(P936-AG$1256)/AG$1256</f>
        <v>-4.9028191209945671E-2</v>
      </c>
      <c r="AH936" s="370">
        <f t="shared" si="1870"/>
        <v>0.2285990338164251</v>
      </c>
      <c r="AI936" s="370">
        <f t="shared" si="1870"/>
        <v>0.16143893354244265</v>
      </c>
      <c r="AJ936" s="370">
        <f t="shared" si="1870"/>
        <v>-0.16583222642280579</v>
      </c>
      <c r="AK936" s="370">
        <f t="shared" si="1870"/>
        <v>-2.1706811424206926E-2</v>
      </c>
      <c r="AL936" s="370">
        <f t="shared" si="1870"/>
        <v>-0.52096000000000009</v>
      </c>
      <c r="AM936" s="370">
        <f t="shared" si="1870"/>
        <v>-6.2923523717328206E-2</v>
      </c>
      <c r="BA936" s="368">
        <v>44685</v>
      </c>
      <c r="BB936" s="369">
        <v>54.31</v>
      </c>
      <c r="BC936" s="369">
        <v>4300.17</v>
      </c>
      <c r="BD936" s="86"/>
      <c r="BE936" s="368">
        <v>44685</v>
      </c>
      <c r="BF936" s="370">
        <f t="shared" ref="BF936:BG936" si="1871">(BB936-BF$1256)/BF$1256</f>
        <v>-4.9028191209945671E-2</v>
      </c>
      <c r="BG936" s="370">
        <f t="shared" si="1871"/>
        <v>0.1464765901401579</v>
      </c>
      <c r="BT936" s="367">
        <v>44686</v>
      </c>
      <c r="BU936" s="365">
        <f t="shared" si="1537"/>
        <v>4.0548000000000001E-2</v>
      </c>
      <c r="BV936" s="365">
        <v>4.0548000000000002</v>
      </c>
    </row>
    <row r="937" spans="2:74" ht="12" customHeight="1">
      <c r="B937" s="367">
        <v>44684</v>
      </c>
      <c r="C937" s="365">
        <v>55.16</v>
      </c>
      <c r="O937" s="368">
        <v>44684</v>
      </c>
      <c r="P937" s="369">
        <v>55.16</v>
      </c>
      <c r="Q937" s="369">
        <v>245.87</v>
      </c>
      <c r="R937" s="369">
        <v>115.07</v>
      </c>
      <c r="S937" s="369">
        <v>74.33</v>
      </c>
      <c r="T937" s="369">
        <v>28.950800000000001</v>
      </c>
      <c r="U937" s="369">
        <v>58.6</v>
      </c>
      <c r="V937" s="369">
        <v>19.22</v>
      </c>
      <c r="AF937" s="368">
        <v>44684</v>
      </c>
      <c r="AG937" s="370">
        <f t="shared" ref="AG937:AM937" si="1872">(P937-AG$1256)/AG$1256</f>
        <v>-3.4144633164069391E-2</v>
      </c>
      <c r="AH937" s="370">
        <f t="shared" si="1872"/>
        <v>0.18777777777777779</v>
      </c>
      <c r="AI937" s="370">
        <f t="shared" si="1872"/>
        <v>0.12791609488335617</v>
      </c>
      <c r="AJ937" s="370">
        <f t="shared" si="1872"/>
        <v>-0.24052314294472266</v>
      </c>
      <c r="AK937" s="370">
        <f t="shared" si="1872"/>
        <v>-1.2834501759458805E-2</v>
      </c>
      <c r="AL937" s="370">
        <f t="shared" si="1872"/>
        <v>-0.53120000000000001</v>
      </c>
      <c r="AM937" s="370">
        <f t="shared" si="1872"/>
        <v>-6.9699903194578958E-2</v>
      </c>
      <c r="BA937" s="368">
        <v>44684</v>
      </c>
      <c r="BB937" s="369">
        <v>55.16</v>
      </c>
      <c r="BC937" s="369">
        <v>4175.4799999999996</v>
      </c>
      <c r="BD937" s="86"/>
      <c r="BE937" s="368">
        <v>44684</v>
      </c>
      <c r="BF937" s="370">
        <f t="shared" ref="BF937:BG937" si="1873">(BB937-BF$1256)/BF$1256</f>
        <v>-3.4144633164069391E-2</v>
      </c>
      <c r="BG937" s="370">
        <f t="shared" si="1873"/>
        <v>0.11323274954209392</v>
      </c>
      <c r="BT937" s="367">
        <v>44685</v>
      </c>
      <c r="BU937" s="365">
        <f t="shared" si="1537"/>
        <v>3.9772000000000002E-2</v>
      </c>
      <c r="BV937" s="365">
        <v>3.9771999999999998</v>
      </c>
    </row>
    <row r="938" spans="2:74" ht="12" customHeight="1">
      <c r="B938" s="367">
        <v>44683</v>
      </c>
      <c r="C938" s="365">
        <v>56.96</v>
      </c>
      <c r="O938" s="368">
        <v>44683</v>
      </c>
      <c r="P938" s="369">
        <v>56.96</v>
      </c>
      <c r="Q938" s="369">
        <v>246.64</v>
      </c>
      <c r="R938" s="369">
        <v>115.76</v>
      </c>
      <c r="S938" s="369">
        <v>75.37</v>
      </c>
      <c r="T938" s="369">
        <v>29.223199999999999</v>
      </c>
      <c r="U938" s="369">
        <v>59.76</v>
      </c>
      <c r="V938" s="369">
        <v>19.53</v>
      </c>
      <c r="AF938" s="368">
        <v>44683</v>
      </c>
      <c r="AG938" s="370">
        <f t="shared" ref="AG938:AM938" si="1874">(P938-AG$1256)/AG$1256</f>
        <v>-2.6265102433899244E-3</v>
      </c>
      <c r="AH938" s="370">
        <f t="shared" si="1874"/>
        <v>0.19149758454106275</v>
      </c>
      <c r="AI938" s="370">
        <f t="shared" si="1874"/>
        <v>0.13467947461282112</v>
      </c>
      <c r="AJ938" s="370">
        <f t="shared" si="1874"/>
        <v>-0.22989680188004494</v>
      </c>
      <c r="AK938" s="370">
        <f t="shared" si="1874"/>
        <v>-3.5461960228048623E-3</v>
      </c>
      <c r="AL938" s="370">
        <f t="shared" si="1874"/>
        <v>-0.52192000000000005</v>
      </c>
      <c r="AM938" s="370">
        <f t="shared" si="1874"/>
        <v>-5.469506292352367E-2</v>
      </c>
      <c r="BA938" s="368">
        <v>44683</v>
      </c>
      <c r="BB938" s="369">
        <v>56.96</v>
      </c>
      <c r="BC938" s="369">
        <v>4155.38</v>
      </c>
      <c r="BD938" s="86"/>
      <c r="BE938" s="368">
        <v>44683</v>
      </c>
      <c r="BF938" s="370">
        <f t="shared" ref="BF938:BG938" si="1875">(BB938-BF$1256)/BF$1256</f>
        <v>-2.6265102433899244E-3</v>
      </c>
      <c r="BG938" s="370">
        <f t="shared" si="1875"/>
        <v>0.10787384990281999</v>
      </c>
      <c r="BT938" s="367">
        <v>44684</v>
      </c>
      <c r="BU938" s="365">
        <f t="shared" si="1537"/>
        <v>3.9158999999999999E-2</v>
      </c>
      <c r="BV938" s="365">
        <v>3.9159000000000002</v>
      </c>
    </row>
    <row r="939" spans="2:74" ht="12" customHeight="1">
      <c r="B939" s="367">
        <v>44680</v>
      </c>
      <c r="C939" s="365">
        <v>57.09</v>
      </c>
      <c r="O939" s="368">
        <v>44680</v>
      </c>
      <c r="P939" s="369">
        <v>57.09</v>
      </c>
      <c r="Q939" s="369">
        <v>249.16</v>
      </c>
      <c r="R939" s="369">
        <v>117.01</v>
      </c>
      <c r="S939" s="369">
        <v>74.64</v>
      </c>
      <c r="T939" s="369">
        <v>29.112200000000001</v>
      </c>
      <c r="U939" s="369">
        <v>57.83</v>
      </c>
      <c r="V939" s="369">
        <v>19.760000000000002</v>
      </c>
      <c r="AF939" s="368">
        <v>44680</v>
      </c>
      <c r="AG939" s="370">
        <f t="shared" ref="AG939:AM939" si="1876">(P939-AG$1256)/AG$1256</f>
        <v>-3.5020136578525692E-4</v>
      </c>
      <c r="AH939" s="370">
        <f t="shared" si="1876"/>
        <v>0.20367149758454103</v>
      </c>
      <c r="AI939" s="370">
        <f t="shared" si="1876"/>
        <v>0.14693197412272113</v>
      </c>
      <c r="AJ939" s="370">
        <f t="shared" si="1876"/>
        <v>-0.23735567589659756</v>
      </c>
      <c r="AK939" s="370">
        <f t="shared" si="1876"/>
        <v>-7.3310783163752372E-3</v>
      </c>
      <c r="AL939" s="370">
        <f t="shared" si="1876"/>
        <v>-0.53736000000000006</v>
      </c>
      <c r="AM939" s="370">
        <f t="shared" si="1876"/>
        <v>-4.3562439496611739E-2</v>
      </c>
      <c r="BA939" s="368">
        <v>44680</v>
      </c>
      <c r="BB939" s="369">
        <v>57.09</v>
      </c>
      <c r="BC939" s="369">
        <v>4131.93</v>
      </c>
      <c r="BD939" s="86"/>
      <c r="BE939" s="368">
        <v>44680</v>
      </c>
      <c r="BF939" s="370">
        <f t="shared" ref="BF939:BG939" si="1877">(BB939-BF$1256)/BF$1256</f>
        <v>-3.5020136578525692E-4</v>
      </c>
      <c r="BG939" s="370">
        <f t="shared" si="1877"/>
        <v>0.10162180032366695</v>
      </c>
      <c r="BT939" s="367">
        <v>44683</v>
      </c>
      <c r="BU939" s="365">
        <f t="shared" si="1537"/>
        <v>3.7921000000000003E-2</v>
      </c>
      <c r="BV939" s="365">
        <v>3.7921</v>
      </c>
    </row>
    <row r="940" spans="2:74" ht="12" customHeight="1">
      <c r="B940" s="367">
        <v>44679</v>
      </c>
      <c r="C940" s="365">
        <v>58.36</v>
      </c>
      <c r="O940" s="368">
        <v>44679</v>
      </c>
      <c r="P940" s="369">
        <v>58.36</v>
      </c>
      <c r="Q940" s="369">
        <v>254.19</v>
      </c>
      <c r="R940" s="369">
        <v>119.52</v>
      </c>
      <c r="S940" s="369">
        <v>76.58</v>
      </c>
      <c r="T940" s="369">
        <v>30.016400000000001</v>
      </c>
      <c r="U940" s="369">
        <v>60.16</v>
      </c>
      <c r="V940" s="369">
        <v>20.170000000000002</v>
      </c>
      <c r="AF940" s="368">
        <v>44679</v>
      </c>
      <c r="AG940" s="370">
        <f t="shared" ref="AG940:AM940" si="1878">(P940-AG$1256)/AG$1256</f>
        <v>2.1887585361582911E-2</v>
      </c>
      <c r="AH940" s="370">
        <f t="shared" si="1878"/>
        <v>0.22797101449275362</v>
      </c>
      <c r="AI940" s="370">
        <f t="shared" si="1878"/>
        <v>0.17153499313860029</v>
      </c>
      <c r="AJ940" s="370">
        <f t="shared" si="1878"/>
        <v>-0.21753346275671814</v>
      </c>
      <c r="AK940" s="370">
        <f t="shared" si="1878"/>
        <v>2.3500368258817739E-2</v>
      </c>
      <c r="AL940" s="370">
        <f t="shared" si="1878"/>
        <v>-0.51872000000000007</v>
      </c>
      <c r="AM940" s="370">
        <f t="shared" si="1878"/>
        <v>-2.3717328170377465E-2</v>
      </c>
      <c r="BA940" s="368">
        <v>44679</v>
      </c>
      <c r="BB940" s="369">
        <v>58.36</v>
      </c>
      <c r="BC940" s="369">
        <v>4287.5</v>
      </c>
      <c r="BD940" s="86"/>
      <c r="BE940" s="368">
        <v>44679</v>
      </c>
      <c r="BF940" s="370">
        <f t="shared" ref="BF940:BG940" si="1879">(BB940-BF$1256)/BF$1256</f>
        <v>2.1887585361582911E-2</v>
      </c>
      <c r="BG940" s="370">
        <f t="shared" si="1879"/>
        <v>0.14309861708395877</v>
      </c>
      <c r="BT940" s="367">
        <v>44680</v>
      </c>
      <c r="BU940" s="365">
        <f t="shared" si="1537"/>
        <v>3.7835000000000001E-2</v>
      </c>
      <c r="BV940" s="365">
        <v>3.7835000000000001</v>
      </c>
    </row>
    <row r="941" spans="2:74" ht="12" customHeight="1">
      <c r="B941" s="367">
        <v>44678</v>
      </c>
      <c r="C941" s="365">
        <v>57.68</v>
      </c>
      <c r="O941" s="368">
        <v>44678</v>
      </c>
      <c r="P941" s="369">
        <v>57.68</v>
      </c>
      <c r="Q941" s="369">
        <v>247.14</v>
      </c>
      <c r="R941" s="369">
        <v>116.9</v>
      </c>
      <c r="S941" s="369">
        <v>74.739999999999995</v>
      </c>
      <c r="T941" s="369">
        <v>29.512599999999999</v>
      </c>
      <c r="U941" s="369">
        <v>59.27</v>
      </c>
      <c r="V941" s="369">
        <v>19.850000000000001</v>
      </c>
      <c r="AF941" s="368">
        <v>44678</v>
      </c>
      <c r="AG941" s="370">
        <f t="shared" ref="AG941:AM941" si="1880">(P941-AG$1256)/AG$1256</f>
        <v>9.9807389248818129E-3</v>
      </c>
      <c r="AH941" s="370">
        <f t="shared" si="1880"/>
        <v>0.1939130434782608</v>
      </c>
      <c r="AI941" s="370">
        <f t="shared" si="1880"/>
        <v>0.14585375416584995</v>
      </c>
      <c r="AJ941" s="370">
        <f t="shared" si="1880"/>
        <v>-0.2363339123326863</v>
      </c>
      <c r="AK941" s="370">
        <f t="shared" si="1880"/>
        <v>6.3217763714230402E-3</v>
      </c>
      <c r="AL941" s="370">
        <f t="shared" si="1880"/>
        <v>-0.52583999999999986</v>
      </c>
      <c r="AM941" s="370">
        <f t="shared" si="1880"/>
        <v>-3.9206195546950567E-2</v>
      </c>
      <c r="BA941" s="368">
        <v>44678</v>
      </c>
      <c r="BB941" s="369">
        <v>57.68</v>
      </c>
      <c r="BC941" s="369">
        <v>4183.96</v>
      </c>
      <c r="BD941" s="86"/>
      <c r="BE941" s="368">
        <v>44678</v>
      </c>
      <c r="BF941" s="370">
        <f t="shared" ref="BF941:BG941" si="1881">(BB941-BF$1256)/BF$1256</f>
        <v>9.9807389248818129E-3</v>
      </c>
      <c r="BG941" s="370">
        <f t="shared" si="1881"/>
        <v>0.11549361864363852</v>
      </c>
      <c r="BT941" s="367">
        <v>44679</v>
      </c>
      <c r="BU941" s="365">
        <f t="shared" si="1537"/>
        <v>3.7012000000000003E-2</v>
      </c>
      <c r="BV941" s="365">
        <v>3.7012</v>
      </c>
    </row>
    <row r="942" spans="2:74" ht="12" customHeight="1">
      <c r="B942" s="367">
        <v>44677</v>
      </c>
      <c r="C942" s="365">
        <v>57.82</v>
      </c>
      <c r="O942" s="368">
        <v>44677</v>
      </c>
      <c r="P942" s="369">
        <v>57.82</v>
      </c>
      <c r="Q942" s="369">
        <v>248.58</v>
      </c>
      <c r="R942" s="369">
        <v>116.69</v>
      </c>
      <c r="S942" s="369">
        <v>75.63</v>
      </c>
      <c r="T942" s="369">
        <v>28.764199999999999</v>
      </c>
      <c r="U942" s="369">
        <v>59.89</v>
      </c>
      <c r="V942" s="369">
        <v>19.88</v>
      </c>
      <c r="AF942" s="368">
        <v>44677</v>
      </c>
      <c r="AG942" s="370">
        <f t="shared" ref="AG942:AM942" si="1882">(P942-AG$1256)/AG$1256</f>
        <v>1.2432148485379107E-2</v>
      </c>
      <c r="AH942" s="370">
        <f t="shared" si="1882"/>
        <v>0.20086956521739135</v>
      </c>
      <c r="AI942" s="370">
        <f t="shared" si="1882"/>
        <v>0.14379533424818666</v>
      </c>
      <c r="AJ942" s="370">
        <f t="shared" si="1882"/>
        <v>-0.22724021661387564</v>
      </c>
      <c r="AK942" s="370">
        <f t="shared" si="1882"/>
        <v>-1.9197195777298972E-2</v>
      </c>
      <c r="AL942" s="370">
        <f t="shared" si="1882"/>
        <v>-0.52088000000000001</v>
      </c>
      <c r="AM942" s="370">
        <f t="shared" si="1882"/>
        <v>-3.7754114230396957E-2</v>
      </c>
      <c r="BA942" s="368">
        <v>44677</v>
      </c>
      <c r="BB942" s="369">
        <v>57.82</v>
      </c>
      <c r="BC942" s="369">
        <v>4175.2</v>
      </c>
      <c r="BD942" s="86"/>
      <c r="BE942" s="368">
        <v>44677</v>
      </c>
      <c r="BF942" s="370">
        <f t="shared" ref="BF942:BG942" si="1883">(BB942-BF$1256)/BF$1256</f>
        <v>1.2432148485379107E-2</v>
      </c>
      <c r="BG942" s="370">
        <f t="shared" si="1883"/>
        <v>0.11315809820383543</v>
      </c>
      <c r="BT942" s="367">
        <v>44678</v>
      </c>
      <c r="BU942" s="365">
        <f t="shared" si="1537"/>
        <v>3.7448000000000002E-2</v>
      </c>
      <c r="BV942" s="365">
        <v>3.7448000000000001</v>
      </c>
    </row>
    <row r="943" spans="2:74" ht="12" customHeight="1">
      <c r="B943" s="367">
        <v>44676</v>
      </c>
      <c r="C943" s="365">
        <v>58.72</v>
      </c>
      <c r="O943" s="368">
        <v>44676</v>
      </c>
      <c r="P943" s="369">
        <v>58.72</v>
      </c>
      <c r="Q943" s="369">
        <v>252.88</v>
      </c>
      <c r="R943" s="369">
        <v>121.27</v>
      </c>
      <c r="S943" s="369">
        <v>77.98</v>
      </c>
      <c r="T943" s="369">
        <v>30.32</v>
      </c>
      <c r="U943" s="369">
        <v>63.22</v>
      </c>
      <c r="V943" s="369">
        <v>20.41</v>
      </c>
      <c r="AF943" s="368">
        <v>44676</v>
      </c>
      <c r="AG943" s="370">
        <f t="shared" ref="AG943:AM943" si="1884">(P943-AG$1256)/AG$1256</f>
        <v>2.8191209945718779E-2</v>
      </c>
      <c r="AH943" s="370">
        <f t="shared" si="1884"/>
        <v>0.22164251207729466</v>
      </c>
      <c r="AI943" s="370">
        <f t="shared" si="1884"/>
        <v>0.1886884924524603</v>
      </c>
      <c r="AJ943" s="370">
        <f t="shared" si="1884"/>
        <v>-0.20322877286195973</v>
      </c>
      <c r="AK943" s="370">
        <f t="shared" si="1884"/>
        <v>3.3852532802313179E-2</v>
      </c>
      <c r="AL943" s="370">
        <f t="shared" si="1884"/>
        <v>-0.49424000000000001</v>
      </c>
      <c r="AM943" s="370">
        <f t="shared" si="1884"/>
        <v>-1.2100677637947725E-2</v>
      </c>
      <c r="BA943" s="368">
        <v>44676</v>
      </c>
      <c r="BB943" s="369">
        <v>58.72</v>
      </c>
      <c r="BC943" s="369">
        <v>4296.12</v>
      </c>
      <c r="BD943" s="86"/>
      <c r="BE943" s="368">
        <v>44676</v>
      </c>
      <c r="BF943" s="370">
        <f t="shared" ref="BF943:BG943" si="1885">(BB943-BF$1256)/BF$1256</f>
        <v>2.8191209945718779E-2</v>
      </c>
      <c r="BG943" s="370">
        <f t="shared" si="1885"/>
        <v>0.14539681185463249</v>
      </c>
      <c r="BT943" s="367">
        <v>44677</v>
      </c>
      <c r="BU943" s="365">
        <f t="shared" si="1537"/>
        <v>3.7357000000000001E-2</v>
      </c>
      <c r="BV943" s="365">
        <v>3.7357</v>
      </c>
    </row>
    <row r="944" spans="2:74" ht="12" customHeight="1">
      <c r="B944" s="367">
        <v>44673</v>
      </c>
      <c r="C944" s="365">
        <v>57.89</v>
      </c>
      <c r="O944" s="368">
        <v>44673</v>
      </c>
      <c r="P944" s="369">
        <v>57.89</v>
      </c>
      <c r="Q944" s="369">
        <v>250.17</v>
      </c>
      <c r="R944" s="369">
        <v>122.4</v>
      </c>
      <c r="S944" s="369">
        <v>77.92</v>
      </c>
      <c r="T944" s="369">
        <v>29.617000000000001</v>
      </c>
      <c r="U944" s="369">
        <v>61.5</v>
      </c>
      <c r="V944" s="369">
        <v>20.03</v>
      </c>
      <c r="AF944" s="368">
        <v>44673</v>
      </c>
      <c r="AG944" s="370">
        <f t="shared" ref="AG944:AM944" si="1886">(P944-AG$1256)/AG$1256</f>
        <v>1.3657853265627755E-2</v>
      </c>
      <c r="AH944" s="370">
        <f t="shared" si="1886"/>
        <v>0.2085507246376811</v>
      </c>
      <c r="AI944" s="370">
        <f t="shared" si="1886"/>
        <v>0.19976475200941002</v>
      </c>
      <c r="AJ944" s="370">
        <f t="shared" si="1886"/>
        <v>-0.20384183100030656</v>
      </c>
      <c r="AK944" s="370">
        <f t="shared" si="1886"/>
        <v>9.8816116097001968E-3</v>
      </c>
      <c r="AL944" s="370">
        <f t="shared" si="1886"/>
        <v>-0.50800000000000001</v>
      </c>
      <c r="AM944" s="370">
        <f t="shared" si="1886"/>
        <v>-3.049370764762822E-2</v>
      </c>
      <c r="BA944" s="368">
        <v>44673</v>
      </c>
      <c r="BB944" s="369">
        <v>57.89</v>
      </c>
      <c r="BC944" s="369">
        <v>4271.78</v>
      </c>
      <c r="BD944" s="86"/>
      <c r="BE944" s="368">
        <v>44673</v>
      </c>
      <c r="BF944" s="370">
        <f t="shared" ref="BF944:BG944" si="1887">(BB944-BF$1256)/BF$1256</f>
        <v>1.3657853265627755E-2</v>
      </c>
      <c r="BG944" s="370">
        <f t="shared" si="1887"/>
        <v>0.13890747766458614</v>
      </c>
      <c r="BT944" s="367">
        <v>44676</v>
      </c>
      <c r="BU944" s="365">
        <f t="shared" si="1537"/>
        <v>3.6784999999999998E-2</v>
      </c>
      <c r="BV944" s="365">
        <v>3.6785000000000001</v>
      </c>
    </row>
    <row r="945" spans="2:74" ht="12" customHeight="1">
      <c r="B945" s="367">
        <v>44672</v>
      </c>
      <c r="C945" s="365">
        <v>60.53</v>
      </c>
      <c r="O945" s="368">
        <v>44672</v>
      </c>
      <c r="P945" s="369">
        <v>60.53</v>
      </c>
      <c r="Q945" s="369">
        <v>255.25</v>
      </c>
      <c r="R945" s="369">
        <v>124.44</v>
      </c>
      <c r="S945" s="369">
        <v>78.959999999999994</v>
      </c>
      <c r="T945" s="369">
        <v>30.4222</v>
      </c>
      <c r="U945" s="369">
        <v>63.19</v>
      </c>
      <c r="V945" s="369">
        <v>20.78</v>
      </c>
      <c r="AF945" s="368">
        <v>44672</v>
      </c>
      <c r="AG945" s="370">
        <f t="shared" ref="AG945:AM945" si="1888">(P945-AG$1256)/AG$1256</f>
        <v>5.9884433549290871E-2</v>
      </c>
      <c r="AH945" s="370">
        <f t="shared" si="1888"/>
        <v>0.23309178743961353</v>
      </c>
      <c r="AI945" s="370">
        <f t="shared" si="1888"/>
        <v>0.21976083120956677</v>
      </c>
      <c r="AJ945" s="370">
        <f t="shared" si="1888"/>
        <v>-0.19321548993562901</v>
      </c>
      <c r="AK945" s="370">
        <f t="shared" si="1888"/>
        <v>3.7337352355492473E-2</v>
      </c>
      <c r="AL945" s="370">
        <f t="shared" si="1888"/>
        <v>-0.49448000000000003</v>
      </c>
      <c r="AM945" s="370">
        <f t="shared" si="1888"/>
        <v>5.8083252662149559E-3</v>
      </c>
      <c r="BA945" s="368">
        <v>44672</v>
      </c>
      <c r="BB945" s="369">
        <v>60.53</v>
      </c>
      <c r="BC945" s="369">
        <v>4393.66</v>
      </c>
      <c r="BD945" s="86"/>
      <c r="BE945" s="368">
        <v>44672</v>
      </c>
      <c r="BF945" s="370">
        <f t="shared" ref="BF945:BG945" si="1889">(BB945-BF$1256)/BF$1256</f>
        <v>5.9884433549290871E-2</v>
      </c>
      <c r="BG945" s="370">
        <f t="shared" si="1889"/>
        <v>0.17140213876084107</v>
      </c>
      <c r="BT945" s="367">
        <v>44673</v>
      </c>
      <c r="BU945" s="365">
        <f t="shared" si="1537"/>
        <v>3.7311999999999998E-2</v>
      </c>
      <c r="BV945" s="365">
        <v>3.7311999999999999</v>
      </c>
    </row>
    <row r="946" spans="2:74" ht="12" customHeight="1">
      <c r="B946" s="367">
        <v>44671</v>
      </c>
      <c r="C946" s="365">
        <v>61.36</v>
      </c>
      <c r="O946" s="368">
        <v>44671</v>
      </c>
      <c r="P946" s="369">
        <v>61.36</v>
      </c>
      <c r="Q946" s="369">
        <v>255.85</v>
      </c>
      <c r="R946" s="369">
        <v>125.7</v>
      </c>
      <c r="S946" s="369">
        <v>80.17</v>
      </c>
      <c r="T946" s="369">
        <v>32.251600000000003</v>
      </c>
      <c r="U946" s="369">
        <v>65.510000000000005</v>
      </c>
      <c r="V946" s="369">
        <v>20.8</v>
      </c>
      <c r="AF946" s="368">
        <v>44671</v>
      </c>
      <c r="AG946" s="370">
        <f t="shared" ref="AG946:AM946" si="1890">(P946-AG$1256)/AG$1256</f>
        <v>7.44177902293819E-2</v>
      </c>
      <c r="AH946" s="370">
        <f t="shared" si="1890"/>
        <v>0.23599033816425119</v>
      </c>
      <c r="AI946" s="370">
        <f t="shared" si="1890"/>
        <v>0.23211135071554606</v>
      </c>
      <c r="AJ946" s="370">
        <f t="shared" si="1890"/>
        <v>-0.18085215081230205</v>
      </c>
      <c r="AK946" s="370">
        <f t="shared" si="1890"/>
        <v>9.9716304318175686E-2</v>
      </c>
      <c r="AL946" s="370">
        <f t="shared" si="1890"/>
        <v>-0.47591999999999995</v>
      </c>
      <c r="AM946" s="370">
        <f t="shared" si="1890"/>
        <v>6.7763794772507536E-3</v>
      </c>
      <c r="BA946" s="368">
        <v>44671</v>
      </c>
      <c r="BB946" s="369">
        <v>61.36</v>
      </c>
      <c r="BC946" s="369">
        <v>4459.45</v>
      </c>
      <c r="BD946" s="86"/>
      <c r="BE946" s="368">
        <v>44671</v>
      </c>
      <c r="BF946" s="370">
        <f t="shared" ref="BF946:BG946" si="1891">(BB946-BF$1256)/BF$1256</f>
        <v>7.44177902293819E-2</v>
      </c>
      <c r="BG946" s="370">
        <f t="shared" si="1891"/>
        <v>0.18894253713237544</v>
      </c>
      <c r="BT946" s="367">
        <v>44672</v>
      </c>
      <c r="BU946" s="365">
        <f t="shared" si="1537"/>
        <v>3.5684999999999995E-2</v>
      </c>
      <c r="BV946" s="365">
        <v>3.5684999999999998</v>
      </c>
    </row>
    <row r="947" spans="2:74" ht="12" customHeight="1">
      <c r="B947" s="367">
        <v>44670</v>
      </c>
      <c r="C947" s="365">
        <v>60.22</v>
      </c>
      <c r="O947" s="368">
        <v>44670</v>
      </c>
      <c r="P947" s="369">
        <v>60.22</v>
      </c>
      <c r="Q947" s="369">
        <v>255.4</v>
      </c>
      <c r="R947" s="369">
        <v>124.64</v>
      </c>
      <c r="S947" s="369">
        <v>81.22</v>
      </c>
      <c r="T947" s="369">
        <v>32.640599999999999</v>
      </c>
      <c r="U947" s="369">
        <v>66.17</v>
      </c>
      <c r="V947" s="369">
        <v>20.56</v>
      </c>
      <c r="AF947" s="368">
        <v>44670</v>
      </c>
      <c r="AG947" s="370">
        <f t="shared" ref="AG947:AM947" si="1892">(P947-AG$1256)/AG$1256</f>
        <v>5.4456312379618274E-2</v>
      </c>
      <c r="AH947" s="370">
        <f t="shared" si="1892"/>
        <v>0.23381642512077297</v>
      </c>
      <c r="AI947" s="370">
        <f t="shared" si="1892"/>
        <v>0.2217212311311508</v>
      </c>
      <c r="AJ947" s="370">
        <f t="shared" si="1892"/>
        <v>-0.17012363339123332</v>
      </c>
      <c r="AK947" s="370">
        <f t="shared" si="1892"/>
        <v>0.1129804413650126</v>
      </c>
      <c r="AL947" s="370">
        <f t="shared" si="1892"/>
        <v>-0.47064</v>
      </c>
      <c r="AM947" s="370">
        <f t="shared" si="1892"/>
        <v>-4.8402710551791591E-3</v>
      </c>
      <c r="BA947" s="368">
        <v>44670</v>
      </c>
      <c r="BB947" s="369">
        <v>60.22</v>
      </c>
      <c r="BC947" s="369">
        <v>4462.21</v>
      </c>
      <c r="BD947" s="86"/>
      <c r="BE947" s="368">
        <v>44670</v>
      </c>
      <c r="BF947" s="370">
        <f t="shared" ref="BF947:BG947" si="1893">(BB947-BF$1256)/BF$1256</f>
        <v>5.4456312379618274E-2</v>
      </c>
      <c r="BG947" s="370">
        <f t="shared" si="1893"/>
        <v>0.18967838603806686</v>
      </c>
      <c r="BT947" s="367">
        <v>44671</v>
      </c>
      <c r="BU947" s="365">
        <f t="shared" si="1537"/>
        <v>3.5201999999999997E-2</v>
      </c>
      <c r="BV947" s="365">
        <v>3.5202</v>
      </c>
    </row>
    <row r="948" spans="2:74" ht="12" customHeight="1">
      <c r="B948" s="367">
        <v>44669</v>
      </c>
      <c r="C948" s="365">
        <v>59.8</v>
      </c>
      <c r="O948" s="368">
        <v>44669</v>
      </c>
      <c r="P948" s="369">
        <v>59.8</v>
      </c>
      <c r="Q948" s="369">
        <v>251.06</v>
      </c>
      <c r="R948" s="369">
        <v>123.17</v>
      </c>
      <c r="S948" s="369">
        <v>79.599999999999994</v>
      </c>
      <c r="T948" s="369">
        <v>31.795200000000001</v>
      </c>
      <c r="U948" s="369">
        <v>62.04</v>
      </c>
      <c r="V948" s="369">
        <v>20.45</v>
      </c>
      <c r="AF948" s="368">
        <v>44669</v>
      </c>
      <c r="AG948" s="370">
        <f t="shared" ref="AG948:AM948" si="1894">(P948-AG$1256)/AG$1256</f>
        <v>4.7102083698126386E-2</v>
      </c>
      <c r="AH948" s="370">
        <f t="shared" si="1894"/>
        <v>0.21285024154589374</v>
      </c>
      <c r="AI948" s="370">
        <f t="shared" si="1894"/>
        <v>0.20731229170750839</v>
      </c>
      <c r="AJ948" s="370">
        <f t="shared" si="1894"/>
        <v>-0.18667620312659661</v>
      </c>
      <c r="AK948" s="370">
        <f t="shared" si="1894"/>
        <v>8.415395946425161E-2</v>
      </c>
      <c r="AL948" s="370">
        <f t="shared" si="1894"/>
        <v>-0.50368000000000002</v>
      </c>
      <c r="AM948" s="370">
        <f t="shared" si="1894"/>
        <v>-1.016456921587613E-2</v>
      </c>
      <c r="BA948" s="368">
        <v>44669</v>
      </c>
      <c r="BB948" s="369">
        <v>59.8</v>
      </c>
      <c r="BC948" s="369">
        <v>4391.6899999999996</v>
      </c>
      <c r="BD948" s="86"/>
      <c r="BE948" s="368">
        <v>44669</v>
      </c>
      <c r="BF948" s="370">
        <f t="shared" ref="BF948:BG948" si="1895">(BB948-BF$1256)/BF$1256</f>
        <v>4.7102083698126386E-2</v>
      </c>
      <c r="BG948" s="370">
        <f t="shared" si="1895"/>
        <v>0.17087691327380769</v>
      </c>
      <c r="BT948" s="367">
        <v>44670</v>
      </c>
      <c r="BU948" s="365">
        <f t="shared" si="1537"/>
        <v>3.5868000000000004E-2</v>
      </c>
      <c r="BV948" s="365">
        <v>3.5868000000000002</v>
      </c>
    </row>
    <row r="949" spans="2:74" ht="12" customHeight="1">
      <c r="B949" s="367">
        <v>44665</v>
      </c>
      <c r="C949" s="365">
        <v>60.43</v>
      </c>
      <c r="O949" s="368">
        <v>44665</v>
      </c>
      <c r="P949" s="369">
        <v>60.43</v>
      </c>
      <c r="Q949" s="369">
        <v>250.51</v>
      </c>
      <c r="R949" s="369">
        <v>122.97</v>
      </c>
      <c r="S949" s="369">
        <v>79.5</v>
      </c>
      <c r="T949" s="369">
        <v>32.063400000000001</v>
      </c>
      <c r="U949" s="369">
        <v>62.03</v>
      </c>
      <c r="V949" s="369">
        <v>20.89</v>
      </c>
      <c r="AF949" s="368">
        <v>44665</v>
      </c>
      <c r="AG949" s="370">
        <f t="shared" ref="AG949:AM949" si="1896">(P949-AG$1256)/AG$1256</f>
        <v>5.8133426720364215E-2</v>
      </c>
      <c r="AH949" s="370">
        <f t="shared" si="1896"/>
        <v>0.21019323671497581</v>
      </c>
      <c r="AI949" s="370">
        <f t="shared" si="1896"/>
        <v>0.20535189178592436</v>
      </c>
      <c r="AJ949" s="370">
        <f t="shared" si="1896"/>
        <v>-0.18769796669050787</v>
      </c>
      <c r="AK949" s="370">
        <f t="shared" si="1896"/>
        <v>9.3299053438446217E-2</v>
      </c>
      <c r="AL949" s="370">
        <f t="shared" si="1896"/>
        <v>-0.50375999999999999</v>
      </c>
      <c r="AM949" s="370">
        <f t="shared" si="1896"/>
        <v>1.1132623426911927E-2</v>
      </c>
      <c r="BA949" s="368">
        <v>44665</v>
      </c>
      <c r="BB949" s="369">
        <v>60.43</v>
      </c>
      <c r="BC949" s="369">
        <v>4392.59</v>
      </c>
      <c r="BD949" s="86"/>
      <c r="BE949" s="368">
        <v>44665</v>
      </c>
      <c r="BF949" s="370">
        <f t="shared" ref="BF949:BG949" si="1897">(BB949-BF$1256)/BF$1256</f>
        <v>5.8133426720364215E-2</v>
      </c>
      <c r="BG949" s="370">
        <f t="shared" si="1897"/>
        <v>0.17111686400392456</v>
      </c>
      <c r="BT949" s="367">
        <v>44669</v>
      </c>
      <c r="BU949" s="365">
        <f t="shared" si="1537"/>
        <v>3.6119999999999999E-2</v>
      </c>
      <c r="BV949" s="365">
        <v>3.6120000000000001</v>
      </c>
    </row>
    <row r="950" spans="2:74" ht="12" customHeight="1">
      <c r="B950" s="367">
        <v>44664</v>
      </c>
      <c r="C950" s="365">
        <v>59.94</v>
      </c>
      <c r="O950" s="368">
        <v>44664</v>
      </c>
      <c r="P950" s="369">
        <v>59.94</v>
      </c>
      <c r="Q950" s="369">
        <v>251.33</v>
      </c>
      <c r="R950" s="369">
        <v>121.87</v>
      </c>
      <c r="S950" s="369">
        <v>80.92</v>
      </c>
      <c r="T950" s="369">
        <v>31.8</v>
      </c>
      <c r="U950" s="369">
        <v>63.65</v>
      </c>
      <c r="V950" s="369">
        <v>20.89</v>
      </c>
      <c r="AF950" s="368">
        <v>44664</v>
      </c>
      <c r="AG950" s="370">
        <f t="shared" ref="AG950:AM950" si="1898">(P950-AG$1256)/AG$1256</f>
        <v>4.9553493258623682E-2</v>
      </c>
      <c r="AH950" s="370">
        <f t="shared" si="1898"/>
        <v>0.21415458937198073</v>
      </c>
      <c r="AI950" s="370">
        <f t="shared" si="1898"/>
        <v>0.1945696922172124</v>
      </c>
      <c r="AJ950" s="370">
        <f t="shared" si="1898"/>
        <v>-0.17318892408296721</v>
      </c>
      <c r="AK950" s="370">
        <f t="shared" si="1898"/>
        <v>8.4317630049919504E-2</v>
      </c>
      <c r="AL950" s="370">
        <f t="shared" si="1898"/>
        <v>-0.49080000000000001</v>
      </c>
      <c r="AM950" s="370">
        <f t="shared" si="1898"/>
        <v>1.1132623426911927E-2</v>
      </c>
      <c r="BA950" s="368">
        <v>44664</v>
      </c>
      <c r="BB950" s="369">
        <v>59.94</v>
      </c>
      <c r="BC950" s="369">
        <v>4446.59</v>
      </c>
      <c r="BD950" s="86"/>
      <c r="BE950" s="368">
        <v>44664</v>
      </c>
      <c r="BF950" s="370">
        <f t="shared" ref="BF950:BG950" si="1899">(BB950-BF$1256)/BF$1256</f>
        <v>4.9553493258623682E-2</v>
      </c>
      <c r="BG950" s="370">
        <f t="shared" si="1899"/>
        <v>0.18551390781092952</v>
      </c>
      <c r="BT950" s="367">
        <v>44665</v>
      </c>
      <c r="BU950" s="365">
        <f t="shared" si="1537"/>
        <v>3.5743999999999998E-2</v>
      </c>
      <c r="BV950" s="365">
        <v>3.5743999999999998</v>
      </c>
    </row>
    <row r="951" spans="2:74" ht="12" customHeight="1">
      <c r="B951" s="367">
        <v>44663</v>
      </c>
      <c r="C951" s="365">
        <v>59.08</v>
      </c>
      <c r="O951" s="368">
        <v>44663</v>
      </c>
      <c r="P951" s="369">
        <v>59.08</v>
      </c>
      <c r="Q951" s="369">
        <v>249.17</v>
      </c>
      <c r="R951" s="369">
        <v>119.89</v>
      </c>
      <c r="S951" s="369">
        <v>79.790000000000006</v>
      </c>
      <c r="T951" s="369">
        <v>30.652200000000001</v>
      </c>
      <c r="U951" s="369">
        <v>60.89</v>
      </c>
      <c r="V951" s="369">
        <v>20.5</v>
      </c>
      <c r="AF951" s="368">
        <v>44663</v>
      </c>
      <c r="AG951" s="370">
        <f t="shared" ref="AG951:AM951" si="1900">(P951-AG$1256)/AG$1256</f>
        <v>3.4494834529854648E-2</v>
      </c>
      <c r="AH951" s="370">
        <f t="shared" si="1900"/>
        <v>0.20371980676328497</v>
      </c>
      <c r="AI951" s="370">
        <f t="shared" si="1900"/>
        <v>0.17516173299353074</v>
      </c>
      <c r="AJ951" s="370">
        <f t="shared" si="1900"/>
        <v>-0.18473485235516499</v>
      </c>
      <c r="AK951" s="370">
        <f t="shared" si="1900"/>
        <v>4.5179901252079956E-2</v>
      </c>
      <c r="AL951" s="370">
        <f t="shared" si="1900"/>
        <v>-0.51288</v>
      </c>
      <c r="AM951" s="370">
        <f t="shared" si="1900"/>
        <v>-7.7444336882865512E-3</v>
      </c>
      <c r="BA951" s="368">
        <v>44663</v>
      </c>
      <c r="BB951" s="369">
        <v>59.08</v>
      </c>
      <c r="BC951" s="369">
        <v>4397.45</v>
      </c>
      <c r="BD951" s="86"/>
      <c r="BE951" s="368">
        <v>44663</v>
      </c>
      <c r="BF951" s="370">
        <f t="shared" ref="BF951:BG951" si="1901">(BB951-BF$1256)/BF$1256</f>
        <v>3.4494834529854648E-2</v>
      </c>
      <c r="BG951" s="370">
        <f t="shared" si="1901"/>
        <v>0.17241259794655492</v>
      </c>
      <c r="BT951" s="367">
        <v>44664</v>
      </c>
      <c r="BU951" s="365">
        <f t="shared" si="1537"/>
        <v>3.6035999999999999E-2</v>
      </c>
      <c r="BV951" s="365">
        <v>3.6036000000000001</v>
      </c>
    </row>
    <row r="952" spans="2:74" ht="12" customHeight="1">
      <c r="B952" s="367">
        <v>44662</v>
      </c>
      <c r="C952" s="365">
        <v>59.25</v>
      </c>
      <c r="O952" s="368">
        <v>44662</v>
      </c>
      <c r="P952" s="369">
        <v>59.25</v>
      </c>
      <c r="Q952" s="369">
        <v>250.45</v>
      </c>
      <c r="R952" s="369">
        <v>118.31</v>
      </c>
      <c r="S952" s="369">
        <v>80.680000000000007</v>
      </c>
      <c r="T952" s="369">
        <v>30.229399999999998</v>
      </c>
      <c r="U952" s="369">
        <v>61.05</v>
      </c>
      <c r="V952" s="369">
        <v>21</v>
      </c>
      <c r="AF952" s="368">
        <v>44662</v>
      </c>
      <c r="AG952" s="370">
        <f t="shared" ref="AG952:AM952" si="1902">(P952-AG$1256)/AG$1256</f>
        <v>3.7471546139029956E-2</v>
      </c>
      <c r="AH952" s="370">
        <f t="shared" si="1902"/>
        <v>0.20990338164251202</v>
      </c>
      <c r="AI952" s="370">
        <f t="shared" si="1902"/>
        <v>0.15967457361301712</v>
      </c>
      <c r="AJ952" s="370">
        <f t="shared" si="1902"/>
        <v>-0.17564115663635432</v>
      </c>
      <c r="AK952" s="370">
        <f t="shared" si="1902"/>
        <v>3.0763250497831261E-2</v>
      </c>
      <c r="AL952" s="370">
        <f t="shared" si="1902"/>
        <v>-0.51160000000000005</v>
      </c>
      <c r="AM952" s="370">
        <f t="shared" si="1902"/>
        <v>1.6456921587608898E-2</v>
      </c>
      <c r="BA952" s="368">
        <v>44662</v>
      </c>
      <c r="BB952" s="369">
        <v>59.25</v>
      </c>
      <c r="BC952" s="369">
        <v>4412.53</v>
      </c>
      <c r="BD952" s="86"/>
      <c r="BE952" s="368">
        <v>44662</v>
      </c>
      <c r="BF952" s="370">
        <f t="shared" ref="BF952:BG952" si="1903">(BB952-BF$1256)/BF$1256</f>
        <v>3.7471546139029956E-2</v>
      </c>
      <c r="BG952" s="370">
        <f t="shared" si="1903"/>
        <v>0.17643310573562224</v>
      </c>
      <c r="BT952" s="367">
        <v>44663</v>
      </c>
      <c r="BU952" s="365">
        <f t="shared" si="1537"/>
        <v>3.6560999999999996E-2</v>
      </c>
      <c r="BV952" s="365">
        <v>3.6560999999999999</v>
      </c>
    </row>
    <row r="953" spans="2:74" ht="12" customHeight="1">
      <c r="B953" s="367">
        <v>44659</v>
      </c>
      <c r="C953" s="365">
        <v>59.15</v>
      </c>
      <c r="O953" s="368">
        <v>44659</v>
      </c>
      <c r="P953" s="369">
        <v>59.15</v>
      </c>
      <c r="Q953" s="369">
        <v>251.46</v>
      </c>
      <c r="R953" s="369">
        <v>119.17</v>
      </c>
      <c r="S953" s="369">
        <v>81.52</v>
      </c>
      <c r="T953" s="369">
        <v>30.879799999999999</v>
      </c>
      <c r="U953" s="369">
        <v>61.35</v>
      </c>
      <c r="V953" s="369">
        <v>21.04</v>
      </c>
      <c r="AF953" s="368">
        <v>44659</v>
      </c>
      <c r="AG953" s="370">
        <f t="shared" ref="AG953:AM953" si="1904">(P953-AG$1256)/AG$1256</f>
        <v>3.5720539310103293E-2</v>
      </c>
      <c r="AH953" s="370">
        <f t="shared" si="1904"/>
        <v>0.21478260869565222</v>
      </c>
      <c r="AI953" s="370">
        <f t="shared" si="1904"/>
        <v>0.16810429327582832</v>
      </c>
      <c r="AJ953" s="370">
        <f t="shared" si="1904"/>
        <v>-0.1670583426994994</v>
      </c>
      <c r="AK953" s="370">
        <f t="shared" si="1904"/>
        <v>5.2940614855833429E-2</v>
      </c>
      <c r="AL953" s="370">
        <f t="shared" si="1904"/>
        <v>-0.50919999999999999</v>
      </c>
      <c r="AM953" s="370">
        <f t="shared" si="1904"/>
        <v>1.8393030009680494E-2</v>
      </c>
      <c r="BA953" s="368">
        <v>44659</v>
      </c>
      <c r="BB953" s="369">
        <v>59.15</v>
      </c>
      <c r="BC953" s="369">
        <v>4488.28</v>
      </c>
      <c r="BD953" s="86"/>
      <c r="BE953" s="368">
        <v>44659</v>
      </c>
      <c r="BF953" s="370">
        <f t="shared" ref="BF953:BG953" si="1905">(BB953-BF$1256)/BF$1256</f>
        <v>3.5720539310103293E-2</v>
      </c>
      <c r="BG953" s="370">
        <f t="shared" si="1905"/>
        <v>0.19662895885378195</v>
      </c>
      <c r="BT953" s="367">
        <v>44662</v>
      </c>
      <c r="BU953" s="365">
        <f t="shared" si="1537"/>
        <v>3.6456000000000002E-2</v>
      </c>
      <c r="BV953" s="365">
        <v>3.6456</v>
      </c>
    </row>
    <row r="954" spans="2:74" ht="12" customHeight="1">
      <c r="B954" s="367">
        <v>44658</v>
      </c>
      <c r="C954" s="365">
        <v>59.16</v>
      </c>
      <c r="O954" s="368">
        <v>44658</v>
      </c>
      <c r="P954" s="369">
        <v>59.16</v>
      </c>
      <c r="Q954" s="369">
        <v>254.36</v>
      </c>
      <c r="R954" s="369">
        <v>120.4</v>
      </c>
      <c r="S954" s="369">
        <v>83.12</v>
      </c>
      <c r="T954" s="369">
        <v>30.883800000000001</v>
      </c>
      <c r="U954" s="369">
        <v>62.3</v>
      </c>
      <c r="V954" s="369">
        <v>21.08</v>
      </c>
      <c r="AF954" s="368">
        <v>44658</v>
      </c>
      <c r="AG954" s="370">
        <f t="shared" ref="AG954:AM954" si="1906">(P954-AG$1256)/AG$1256</f>
        <v>3.5895639992995922E-2</v>
      </c>
      <c r="AH954" s="370">
        <f t="shared" si="1906"/>
        <v>0.22879227053140103</v>
      </c>
      <c r="AI954" s="370">
        <f t="shared" si="1906"/>
        <v>0.18016075279356999</v>
      </c>
      <c r="AJ954" s="370">
        <f t="shared" si="1906"/>
        <v>-0.15071012567691836</v>
      </c>
      <c r="AK954" s="370">
        <f t="shared" si="1906"/>
        <v>5.3077007010556732E-2</v>
      </c>
      <c r="AL954" s="370">
        <f t="shared" si="1906"/>
        <v>-0.50160000000000005</v>
      </c>
      <c r="AM954" s="370">
        <f t="shared" si="1906"/>
        <v>2.0329138431752089E-2</v>
      </c>
      <c r="BA954" s="368">
        <v>44658</v>
      </c>
      <c r="BB954" s="369">
        <v>59.16</v>
      </c>
      <c r="BC954" s="369">
        <v>4500.21</v>
      </c>
      <c r="BD954" s="86"/>
      <c r="BE954" s="368">
        <v>44658</v>
      </c>
      <c r="BF954" s="370">
        <f t="shared" ref="BF954:BG954" si="1907">(BB954-BF$1256)/BF$1256</f>
        <v>3.5895639992995922E-2</v>
      </c>
      <c r="BG954" s="370">
        <f t="shared" si="1907"/>
        <v>0.19980963908744073</v>
      </c>
      <c r="BT954" s="367">
        <v>44659</v>
      </c>
      <c r="BU954" s="365">
        <f t="shared" si="1537"/>
        <v>3.6517000000000001E-2</v>
      </c>
      <c r="BV954" s="365">
        <v>3.6516999999999999</v>
      </c>
    </row>
    <row r="955" spans="2:74" ht="12" customHeight="1">
      <c r="B955" s="367">
        <v>44657</v>
      </c>
      <c r="C955" s="365">
        <v>59.2</v>
      </c>
      <c r="O955" s="368">
        <v>44657</v>
      </c>
      <c r="P955" s="369">
        <v>59.2</v>
      </c>
      <c r="Q955" s="369">
        <v>251.46</v>
      </c>
      <c r="R955" s="369">
        <v>118.62</v>
      </c>
      <c r="S955" s="369">
        <v>83.36</v>
      </c>
      <c r="T955" s="369">
        <v>31.016999999999999</v>
      </c>
      <c r="U955" s="369">
        <v>64.81</v>
      </c>
      <c r="V955" s="369">
        <v>21.21</v>
      </c>
      <c r="AF955" s="368">
        <v>44657</v>
      </c>
      <c r="AG955" s="370">
        <f t="shared" ref="AG955:AM955" si="1908">(P955-AG$1256)/AG$1256</f>
        <v>3.6596042724566687E-2</v>
      </c>
      <c r="AH955" s="370">
        <f t="shared" si="1908"/>
        <v>0.21478260869565222</v>
      </c>
      <c r="AI955" s="370">
        <f t="shared" si="1908"/>
        <v>0.16271319349147234</v>
      </c>
      <c r="AJ955" s="370">
        <f t="shared" si="1908"/>
        <v>-0.14825789312353127</v>
      </c>
      <c r="AK955" s="370">
        <f t="shared" si="1908"/>
        <v>5.7618865762841261E-2</v>
      </c>
      <c r="AL955" s="370">
        <f t="shared" si="1908"/>
        <v>-0.48152</v>
      </c>
      <c r="AM955" s="370">
        <f t="shared" si="1908"/>
        <v>2.662149080348503E-2</v>
      </c>
      <c r="BA955" s="368">
        <v>44657</v>
      </c>
      <c r="BB955" s="369">
        <v>59.2</v>
      </c>
      <c r="BC955" s="369">
        <v>4481.1499999999996</v>
      </c>
      <c r="BD955" s="86"/>
      <c r="BE955" s="368">
        <v>44657</v>
      </c>
      <c r="BF955" s="370">
        <f t="shared" ref="BF955:BG955" si="1909">(BB955-BF$1256)/BF$1256</f>
        <v>3.6596042724566687E-2</v>
      </c>
      <c r="BG955" s="370">
        <f t="shared" si="1909"/>
        <v>0.19472801584741256</v>
      </c>
      <c r="BT955" s="367">
        <v>44658</v>
      </c>
      <c r="BU955" s="365">
        <f t="shared" si="1537"/>
        <v>3.6511000000000002E-2</v>
      </c>
      <c r="BV955" s="365">
        <v>3.6511</v>
      </c>
    </row>
    <row r="956" spans="2:74" ht="12" customHeight="1">
      <c r="B956" s="367">
        <v>44656</v>
      </c>
      <c r="C956" s="365">
        <v>58.75</v>
      </c>
      <c r="O956" s="368">
        <v>44656</v>
      </c>
      <c r="P956" s="369">
        <v>58.75</v>
      </c>
      <c r="Q956" s="369">
        <v>248.51</v>
      </c>
      <c r="R956" s="369">
        <v>117.64</v>
      </c>
      <c r="S956" s="369">
        <v>84.12</v>
      </c>
      <c r="T956" s="369">
        <v>32.093800000000002</v>
      </c>
      <c r="U956" s="369">
        <v>69</v>
      </c>
      <c r="V956" s="369">
        <v>21.3</v>
      </c>
      <c r="AF956" s="368">
        <v>44656</v>
      </c>
      <c r="AG956" s="370">
        <f t="shared" ref="AG956:AM956" si="1910">(P956-AG$1256)/AG$1256</f>
        <v>2.8716511994396787E-2</v>
      </c>
      <c r="AH956" s="370">
        <f t="shared" si="1910"/>
        <v>0.20053140096618352</v>
      </c>
      <c r="AI956" s="370">
        <f t="shared" si="1910"/>
        <v>0.15310723387571071</v>
      </c>
      <c r="AJ956" s="370">
        <f t="shared" si="1910"/>
        <v>-0.14049249003780526</v>
      </c>
      <c r="AK956" s="370">
        <f t="shared" si="1910"/>
        <v>9.4335633814343012E-2</v>
      </c>
      <c r="AL956" s="370">
        <f t="shared" si="1910"/>
        <v>-0.44800000000000001</v>
      </c>
      <c r="AM956" s="370">
        <f t="shared" si="1910"/>
        <v>3.0977734753146205E-2</v>
      </c>
      <c r="BA956" s="368">
        <v>44656</v>
      </c>
      <c r="BB956" s="369">
        <v>58.75</v>
      </c>
      <c r="BC956" s="369">
        <v>4525.12</v>
      </c>
      <c r="BD956" s="86"/>
      <c r="BE956" s="368">
        <v>44656</v>
      </c>
      <c r="BF956" s="370">
        <f t="shared" ref="BF956:BG956" si="1911">(BB956-BF$1256)/BF$1256</f>
        <v>2.8716511994396787E-2</v>
      </c>
      <c r="BG956" s="370">
        <f t="shared" si="1911"/>
        <v>0.20645094207322762</v>
      </c>
      <c r="BT956" s="367">
        <v>44657</v>
      </c>
      <c r="BU956" s="365">
        <f t="shared" si="1537"/>
        <v>3.6485999999999998E-2</v>
      </c>
      <c r="BV956" s="365">
        <v>3.6486000000000001</v>
      </c>
    </row>
    <row r="957" spans="2:74" ht="12" customHeight="1">
      <c r="B957" s="367">
        <v>44655</v>
      </c>
      <c r="C957" s="365">
        <v>58.99</v>
      </c>
      <c r="O957" s="368">
        <v>44655</v>
      </c>
      <c r="P957" s="369">
        <v>58.99</v>
      </c>
      <c r="Q957" s="369">
        <v>246.83</v>
      </c>
      <c r="R957" s="369">
        <v>117.7</v>
      </c>
      <c r="S957" s="369">
        <v>88.09</v>
      </c>
      <c r="T957" s="369">
        <v>32.215000000000003</v>
      </c>
      <c r="U957" s="369">
        <v>70.39</v>
      </c>
      <c r="V957" s="369">
        <v>21.98</v>
      </c>
      <c r="AF957" s="368">
        <v>44655</v>
      </c>
      <c r="AG957" s="370">
        <f t="shared" ref="AG957:AM957" si="1912">(P957-AG$1256)/AG$1256</f>
        <v>3.2918928383820739E-2</v>
      </c>
      <c r="AH957" s="370">
        <f t="shared" si="1912"/>
        <v>0.19241545893719814</v>
      </c>
      <c r="AI957" s="370">
        <f t="shared" si="1912"/>
        <v>0.15369535385218591</v>
      </c>
      <c r="AJ957" s="370">
        <f t="shared" si="1912"/>
        <v>-9.992847655052621E-2</v>
      </c>
      <c r="AK957" s="370">
        <f t="shared" si="1912"/>
        <v>9.8468316102457862E-2</v>
      </c>
      <c r="AL957" s="370">
        <f t="shared" si="1912"/>
        <v>-0.43687999999999999</v>
      </c>
      <c r="AM957" s="370">
        <f t="shared" si="1912"/>
        <v>6.3891577928364002E-2</v>
      </c>
      <c r="BA957" s="368">
        <v>44655</v>
      </c>
      <c r="BB957" s="369">
        <v>58.99</v>
      </c>
      <c r="BC957" s="369">
        <v>4582.6400000000003</v>
      </c>
      <c r="BD957" s="86"/>
      <c r="BE957" s="368">
        <v>44655</v>
      </c>
      <c r="BF957" s="370">
        <f t="shared" ref="BF957:BG957" si="1913">(BB957-BF$1256)/BF$1256</f>
        <v>3.2918928383820739E-2</v>
      </c>
      <c r="BG957" s="370">
        <f t="shared" si="1913"/>
        <v>0.22178645984691153</v>
      </c>
      <c r="BT957" s="367">
        <v>44656</v>
      </c>
      <c r="BU957" s="365">
        <f t="shared" si="1537"/>
        <v>3.6766E-2</v>
      </c>
      <c r="BV957" s="365">
        <v>3.6766000000000001</v>
      </c>
    </row>
    <row r="958" spans="2:74" ht="12" customHeight="1">
      <c r="B958" s="367">
        <v>44652</v>
      </c>
      <c r="C958" s="365">
        <v>58.22</v>
      </c>
      <c r="O958" s="368">
        <v>44652</v>
      </c>
      <c r="P958" s="369">
        <v>58.22</v>
      </c>
      <c r="Q958" s="369">
        <v>249.25</v>
      </c>
      <c r="R958" s="369">
        <v>118.82</v>
      </c>
      <c r="S958" s="369">
        <v>91.49</v>
      </c>
      <c r="T958" s="369">
        <v>31.880800000000001</v>
      </c>
      <c r="U958" s="369">
        <v>69.33</v>
      </c>
      <c r="V958" s="369">
        <v>21.7</v>
      </c>
      <c r="AF958" s="368">
        <v>44652</v>
      </c>
      <c r="AG958" s="370">
        <f t="shared" ref="AG958:AM958" si="1914">(P958-AG$1256)/AG$1256</f>
        <v>1.9436175801085614E-2</v>
      </c>
      <c r="AH958" s="370">
        <f t="shared" si="1914"/>
        <v>0.20410628019323671</v>
      </c>
      <c r="AI958" s="370">
        <f t="shared" si="1914"/>
        <v>0.16467359341305624</v>
      </c>
      <c r="AJ958" s="370">
        <f t="shared" si="1914"/>
        <v>-6.5188515377541736E-2</v>
      </c>
      <c r="AK958" s="370">
        <f t="shared" si="1914"/>
        <v>8.7072751575329357E-2</v>
      </c>
      <c r="AL958" s="370">
        <f t="shared" si="1914"/>
        <v>-0.44536000000000003</v>
      </c>
      <c r="AM958" s="370">
        <f t="shared" si="1914"/>
        <v>5.0338818973862498E-2</v>
      </c>
      <c r="BA958" s="368">
        <v>44652</v>
      </c>
      <c r="BB958" s="369">
        <v>58.22</v>
      </c>
      <c r="BC958" s="369">
        <v>4545.8599999999997</v>
      </c>
      <c r="BD958" s="86"/>
      <c r="BE958" s="368">
        <v>44652</v>
      </c>
      <c r="BF958" s="370">
        <f t="shared" ref="BF958:BG958" si="1915">(BB958-BF$1256)/BF$1256</f>
        <v>1.9436175801085614E-2</v>
      </c>
      <c r="BG958" s="370">
        <f t="shared" si="1915"/>
        <v>0.21198047334280687</v>
      </c>
      <c r="BT958" s="367">
        <v>44655</v>
      </c>
      <c r="BU958" s="365">
        <f t="shared" si="1537"/>
        <v>3.6616000000000003E-2</v>
      </c>
      <c r="BV958" s="365">
        <v>3.6616</v>
      </c>
    </row>
    <row r="959" spans="2:74" ht="12" customHeight="1">
      <c r="B959" s="367">
        <v>44651</v>
      </c>
      <c r="C959" s="365">
        <v>58.39</v>
      </c>
      <c r="O959" s="368">
        <v>44651</v>
      </c>
      <c r="P959" s="369">
        <v>58.39</v>
      </c>
      <c r="Q959" s="369">
        <v>247.28</v>
      </c>
      <c r="R959" s="369">
        <v>118.53</v>
      </c>
      <c r="S959" s="369">
        <v>90.97</v>
      </c>
      <c r="T959" s="369">
        <v>31.640599999999999</v>
      </c>
      <c r="U959" s="369">
        <v>67.900000000000006</v>
      </c>
      <c r="V959" s="369">
        <v>21.97</v>
      </c>
      <c r="AF959" s="368">
        <v>44651</v>
      </c>
      <c r="AG959" s="370">
        <f t="shared" ref="AG959:AM959" si="1916">(P959-AG$1256)/AG$1256</f>
        <v>2.2412887410260922E-2</v>
      </c>
      <c r="AH959" s="370">
        <f t="shared" si="1916"/>
        <v>0.19458937198067633</v>
      </c>
      <c r="AI959" s="370">
        <f t="shared" si="1916"/>
        <v>0.16183101352675952</v>
      </c>
      <c r="AJ959" s="370">
        <f t="shared" si="1916"/>
        <v>-7.0501685909880513E-2</v>
      </c>
      <c r="AK959" s="370">
        <f t="shared" si="1916"/>
        <v>7.8882402684197536E-2</v>
      </c>
      <c r="AL959" s="370">
        <f t="shared" si="1916"/>
        <v>-0.45679999999999993</v>
      </c>
      <c r="AM959" s="370">
        <f t="shared" si="1916"/>
        <v>6.3407550822846021E-2</v>
      </c>
      <c r="BA959" s="368">
        <v>44651</v>
      </c>
      <c r="BB959" s="369">
        <v>58.39</v>
      </c>
      <c r="BC959" s="369">
        <v>4530.41</v>
      </c>
      <c r="BD959" s="86"/>
      <c r="BE959" s="368">
        <v>44651</v>
      </c>
      <c r="BF959" s="370">
        <f t="shared" ref="BF959:BG959" si="1917">(BB959-BF$1256)/BF$1256</f>
        <v>2.2412887410260922E-2</v>
      </c>
      <c r="BG959" s="370">
        <f t="shared" si="1917"/>
        <v>0.20786131914246939</v>
      </c>
      <c r="BT959" s="367">
        <v>44652</v>
      </c>
      <c r="BU959" s="365">
        <f t="shared" si="1537"/>
        <v>3.7101000000000002E-2</v>
      </c>
      <c r="BV959" s="365">
        <v>3.7101000000000002</v>
      </c>
    </row>
    <row r="960" spans="2:74" ht="12" customHeight="1">
      <c r="B960" s="367">
        <v>44650</v>
      </c>
      <c r="C960" s="365">
        <v>58.26</v>
      </c>
      <c r="O960" s="368">
        <v>44650</v>
      </c>
      <c r="P960" s="369">
        <v>58.26</v>
      </c>
      <c r="Q960" s="369">
        <v>249.03</v>
      </c>
      <c r="R960" s="369">
        <v>120.84</v>
      </c>
      <c r="S960" s="369">
        <v>91.03</v>
      </c>
      <c r="T960" s="369">
        <v>31.4818</v>
      </c>
      <c r="U960" s="369">
        <v>67.540000000000006</v>
      </c>
      <c r="V960" s="369">
        <v>22.52</v>
      </c>
      <c r="AF960" s="368">
        <v>44650</v>
      </c>
      <c r="AG960" s="370">
        <f t="shared" ref="AG960:AM960" si="1918">(P960-AG$1256)/AG$1256</f>
        <v>2.0136578532656251E-2</v>
      </c>
      <c r="AH960" s="370">
        <f t="shared" si="1918"/>
        <v>0.20304347826086958</v>
      </c>
      <c r="AI960" s="370">
        <f t="shared" si="1918"/>
        <v>0.18447363262105476</v>
      </c>
      <c r="AJ960" s="370">
        <f t="shared" si="1918"/>
        <v>-6.9888627771533693E-2</v>
      </c>
      <c r="AK960" s="370">
        <f t="shared" si="1918"/>
        <v>7.3467634141684113E-2</v>
      </c>
      <c r="AL960" s="370">
        <f t="shared" si="1918"/>
        <v>-0.45967999999999998</v>
      </c>
      <c r="AM960" s="370">
        <f t="shared" si="1918"/>
        <v>9.0029041626331047E-2</v>
      </c>
      <c r="BA960" s="368">
        <v>44650</v>
      </c>
      <c r="BB960" s="369">
        <v>58.26</v>
      </c>
      <c r="BC960" s="369">
        <v>4602.45</v>
      </c>
      <c r="BD960" s="86"/>
      <c r="BE960" s="368">
        <v>44650</v>
      </c>
      <c r="BF960" s="370">
        <f t="shared" ref="BF960:BG960" si="1919">(BB960-BF$1256)/BF$1256</f>
        <v>2.0136578532656251E-2</v>
      </c>
      <c r="BG960" s="370">
        <f t="shared" si="1919"/>
        <v>0.2270680420287034</v>
      </c>
      <c r="BT960" s="367">
        <v>44651</v>
      </c>
      <c r="BU960" s="365">
        <f t="shared" si="1537"/>
        <v>3.6992999999999998E-2</v>
      </c>
      <c r="BV960" s="365">
        <v>3.6993</v>
      </c>
    </row>
    <row r="961" spans="2:74" ht="12" customHeight="1">
      <c r="B961" s="367">
        <v>44649</v>
      </c>
      <c r="C961" s="365">
        <v>57.82</v>
      </c>
      <c r="O961" s="368">
        <v>44649</v>
      </c>
      <c r="P961" s="369">
        <v>57.82</v>
      </c>
      <c r="Q961" s="369">
        <v>248.17</v>
      </c>
      <c r="R961" s="369">
        <v>122.22</v>
      </c>
      <c r="S961" s="369">
        <v>91.23</v>
      </c>
      <c r="T961" s="369">
        <v>31.8066</v>
      </c>
      <c r="U961" s="369">
        <v>70.06</v>
      </c>
      <c r="V961" s="369">
        <v>22.38</v>
      </c>
      <c r="AF961" s="368">
        <v>44649</v>
      </c>
      <c r="AG961" s="370">
        <f t="shared" ref="AG961:AM961" si="1920">(P961-AG$1256)/AG$1256</f>
        <v>1.2432148485379107E-2</v>
      </c>
      <c r="AH961" s="370">
        <f t="shared" si="1920"/>
        <v>0.19888888888888884</v>
      </c>
      <c r="AI961" s="370">
        <f t="shared" si="1920"/>
        <v>0.19800039207998435</v>
      </c>
      <c r="AJ961" s="370">
        <f t="shared" si="1920"/>
        <v>-6.7845100643711048E-2</v>
      </c>
      <c r="AK961" s="370">
        <f t="shared" si="1920"/>
        <v>8.4542677105212849E-2</v>
      </c>
      <c r="AL961" s="370">
        <f t="shared" si="1920"/>
        <v>-0.43951999999999997</v>
      </c>
      <c r="AM961" s="370">
        <f t="shared" si="1920"/>
        <v>8.3252662149080295E-2</v>
      </c>
      <c r="BA961" s="368">
        <v>44649</v>
      </c>
      <c r="BB961" s="369">
        <v>57.82</v>
      </c>
      <c r="BC961" s="369">
        <v>4631.6000000000004</v>
      </c>
      <c r="BD961" s="86"/>
      <c r="BE961" s="368">
        <v>44649</v>
      </c>
      <c r="BF961" s="370">
        <f t="shared" ref="BF961:BG961" si="1921">(BB961-BF$1256)/BF$1256</f>
        <v>1.2432148485379107E-2</v>
      </c>
      <c r="BG961" s="370">
        <f t="shared" si="1921"/>
        <v>0.2348397795652627</v>
      </c>
      <c r="BT961" s="367">
        <v>44650</v>
      </c>
      <c r="BU961" s="365">
        <f t="shared" si="1537"/>
        <v>3.7074999999999997E-2</v>
      </c>
      <c r="BV961" s="365">
        <v>3.7075</v>
      </c>
    </row>
    <row r="962" spans="2:74" ht="12" customHeight="1">
      <c r="B962" s="367">
        <v>44648</v>
      </c>
      <c r="C962" s="365">
        <v>56.96</v>
      </c>
      <c r="O962" s="368">
        <v>44648</v>
      </c>
      <c r="P962" s="369">
        <v>56.96</v>
      </c>
      <c r="Q962" s="369">
        <v>242.94</v>
      </c>
      <c r="R962" s="369">
        <v>121.19</v>
      </c>
      <c r="S962" s="369">
        <v>88.38</v>
      </c>
      <c r="T962" s="369">
        <v>31.502199999999998</v>
      </c>
      <c r="U962" s="369">
        <v>67.09</v>
      </c>
      <c r="V962" s="369">
        <v>21.96</v>
      </c>
      <c r="AF962" s="368">
        <v>44648</v>
      </c>
      <c r="AG962" s="370">
        <f t="shared" ref="AG962:AM962" si="1922">(P962-AG$1256)/AG$1256</f>
        <v>-2.6265102433899244E-3</v>
      </c>
      <c r="AH962" s="370">
        <f t="shared" si="1922"/>
        <v>0.1736231884057971</v>
      </c>
      <c r="AI962" s="370">
        <f t="shared" si="1922"/>
        <v>0.18790433248382674</v>
      </c>
      <c r="AJ962" s="370">
        <f t="shared" si="1922"/>
        <v>-9.6965362215183495E-2</v>
      </c>
      <c r="AK962" s="370">
        <f t="shared" si="1922"/>
        <v>7.4163234130772693E-2</v>
      </c>
      <c r="AL962" s="370">
        <f t="shared" si="1922"/>
        <v>-0.46327999999999997</v>
      </c>
      <c r="AM962" s="370">
        <f t="shared" si="1922"/>
        <v>6.2923523717328206E-2</v>
      </c>
      <c r="BA962" s="368">
        <v>44648</v>
      </c>
      <c r="BB962" s="369">
        <v>56.96</v>
      </c>
      <c r="BC962" s="369">
        <v>4575.5200000000004</v>
      </c>
      <c r="BD962" s="86"/>
      <c r="BE962" s="368">
        <v>44648</v>
      </c>
      <c r="BF962" s="370">
        <f t="shared" ref="BF962:BG962" si="1923">(BB962-BF$1256)/BF$1256</f>
        <v>-2.6265102433899244E-3</v>
      </c>
      <c r="BG962" s="370">
        <f t="shared" si="1923"/>
        <v>0.21988818295976573</v>
      </c>
      <c r="BT962" s="367">
        <v>44649</v>
      </c>
      <c r="BU962" s="365">
        <f t="shared" si="1537"/>
        <v>3.7357000000000001E-2</v>
      </c>
      <c r="BV962" s="365">
        <v>3.7357</v>
      </c>
    </row>
    <row r="963" spans="2:74" ht="12" customHeight="1">
      <c r="B963" s="367">
        <v>44645</v>
      </c>
      <c r="C963" s="365">
        <v>57.28</v>
      </c>
      <c r="O963" s="368">
        <v>44645</v>
      </c>
      <c r="P963" s="369">
        <v>57.28</v>
      </c>
      <c r="Q963" s="369">
        <v>241.58</v>
      </c>
      <c r="R963" s="369">
        <v>119.62</v>
      </c>
      <c r="S963" s="369">
        <v>87.45</v>
      </c>
      <c r="T963" s="369">
        <v>31.127400000000002</v>
      </c>
      <c r="U963" s="369">
        <v>69.39</v>
      </c>
      <c r="V963" s="369">
        <v>21.92</v>
      </c>
      <c r="AF963" s="368">
        <v>44645</v>
      </c>
      <c r="AG963" s="370">
        <f t="shared" ref="AG963:AM963" si="1924">(P963-AG$1256)/AG$1256</f>
        <v>2.9767116091753056E-3</v>
      </c>
      <c r="AH963" s="370">
        <f t="shared" si="1924"/>
        <v>0.16705314009661842</v>
      </c>
      <c r="AI963" s="370">
        <f t="shared" si="1924"/>
        <v>0.17251519309939237</v>
      </c>
      <c r="AJ963" s="370">
        <f t="shared" si="1924"/>
        <v>-0.10646776335955861</v>
      </c>
      <c r="AK963" s="370">
        <f t="shared" si="1924"/>
        <v>6.1383289233203311E-2</v>
      </c>
      <c r="AL963" s="370">
        <f t="shared" si="1924"/>
        <v>-0.44488</v>
      </c>
      <c r="AM963" s="370">
        <f t="shared" si="1924"/>
        <v>6.0987415295256607E-2</v>
      </c>
      <c r="BA963" s="368">
        <v>44645</v>
      </c>
      <c r="BB963" s="369">
        <v>57.28</v>
      </c>
      <c r="BC963" s="369">
        <v>4543.0600000000004</v>
      </c>
      <c r="BD963" s="86"/>
      <c r="BE963" s="368">
        <v>44645</v>
      </c>
      <c r="BF963" s="370">
        <f t="shared" ref="BF963:BG963" si="1925">(BB963-BF$1256)/BF$1256</f>
        <v>2.9767116091753056E-3</v>
      </c>
      <c r="BG963" s="370">
        <f t="shared" si="1925"/>
        <v>0.21123395996022162</v>
      </c>
      <c r="BT963" s="367">
        <v>44648</v>
      </c>
      <c r="BU963" s="365">
        <f t="shared" si="1537"/>
        <v>3.7921000000000003E-2</v>
      </c>
      <c r="BV963" s="365">
        <v>3.7921</v>
      </c>
    </row>
    <row r="964" spans="2:74" ht="12" customHeight="1">
      <c r="B964" s="367">
        <v>44644</v>
      </c>
      <c r="C964" s="365">
        <v>57.13</v>
      </c>
      <c r="O964" s="368">
        <v>44644</v>
      </c>
      <c r="P964" s="369">
        <v>57.13</v>
      </c>
      <c r="Q964" s="369">
        <v>240.26</v>
      </c>
      <c r="R964" s="369">
        <v>119.7</v>
      </c>
      <c r="S964" s="369">
        <v>87.12</v>
      </c>
      <c r="T964" s="369">
        <v>31.3188</v>
      </c>
      <c r="U964" s="369">
        <v>71.290000000000006</v>
      </c>
      <c r="V964" s="369">
        <v>21.97</v>
      </c>
      <c r="AF964" s="368">
        <v>44644</v>
      </c>
      <c r="AG964" s="370">
        <f t="shared" ref="AG964:AM964" si="1926">(P964-AG$1256)/AG$1256</f>
        <v>3.5020136578538133E-4</v>
      </c>
      <c r="AH964" s="370">
        <f t="shared" si="1926"/>
        <v>0.16067632850241542</v>
      </c>
      <c r="AI964" s="370">
        <f t="shared" si="1926"/>
        <v>0.17329935306802596</v>
      </c>
      <c r="AJ964" s="370">
        <f t="shared" si="1926"/>
        <v>-0.10983958312046592</v>
      </c>
      <c r="AK964" s="370">
        <f t="shared" si="1926"/>
        <v>6.7909653836711256E-2</v>
      </c>
      <c r="AL964" s="370">
        <f t="shared" si="1926"/>
        <v>-0.42967999999999995</v>
      </c>
      <c r="AM964" s="370">
        <f t="shared" si="1926"/>
        <v>6.3407550822846021E-2</v>
      </c>
      <c r="BA964" s="368">
        <v>44644</v>
      </c>
      <c r="BB964" s="369">
        <v>57.13</v>
      </c>
      <c r="BC964" s="369">
        <v>4520.16</v>
      </c>
      <c r="BD964" s="86"/>
      <c r="BE964" s="368">
        <v>44644</v>
      </c>
      <c r="BF964" s="370">
        <f t="shared" ref="BF964:BG964" si="1927">(BB964-BF$1256)/BF$1256</f>
        <v>3.5020136578538133E-4</v>
      </c>
      <c r="BG964" s="370">
        <f t="shared" si="1927"/>
        <v>0.20512854693836197</v>
      </c>
      <c r="BT964" s="367">
        <v>44645</v>
      </c>
      <c r="BU964" s="365">
        <f t="shared" si="1537"/>
        <v>3.7708999999999999E-2</v>
      </c>
      <c r="BV964" s="365">
        <v>3.7709000000000001</v>
      </c>
    </row>
    <row r="965" spans="2:74" ht="12" customHeight="1">
      <c r="B965" s="367">
        <v>44643</v>
      </c>
      <c r="C965" s="365">
        <v>56.59</v>
      </c>
      <c r="O965" s="368">
        <v>44643</v>
      </c>
      <c r="P965" s="369">
        <v>56.59</v>
      </c>
      <c r="Q965" s="369">
        <v>236.12</v>
      </c>
      <c r="R965" s="369">
        <v>115.96</v>
      </c>
      <c r="S965" s="369">
        <v>86.22</v>
      </c>
      <c r="T965" s="369">
        <v>30.833400000000001</v>
      </c>
      <c r="U965" s="369">
        <v>68.64</v>
      </c>
      <c r="V965" s="369">
        <v>21.5</v>
      </c>
      <c r="AF965" s="368">
        <v>44643</v>
      </c>
      <c r="AG965" s="370">
        <f t="shared" ref="AG965:AM965" si="1928">(P965-AG$1256)/AG$1256</f>
        <v>-9.1052355104184208E-3</v>
      </c>
      <c r="AH965" s="370">
        <f t="shared" si="1928"/>
        <v>0.14067632850241549</v>
      </c>
      <c r="AI965" s="370">
        <f t="shared" si="1928"/>
        <v>0.13663987453440501</v>
      </c>
      <c r="AJ965" s="370">
        <f t="shared" si="1928"/>
        <v>-0.11903545519566777</v>
      </c>
      <c r="AK965" s="370">
        <f t="shared" si="1928"/>
        <v>5.1358465861043659E-2</v>
      </c>
      <c r="AL965" s="370">
        <f t="shared" si="1928"/>
        <v>-0.45088</v>
      </c>
      <c r="AM965" s="370">
        <f t="shared" si="1928"/>
        <v>4.0658276863504351E-2</v>
      </c>
      <c r="BA965" s="368">
        <v>44643</v>
      </c>
      <c r="BB965" s="369">
        <v>56.59</v>
      </c>
      <c r="BC965" s="369">
        <v>4456.24</v>
      </c>
      <c r="BD965" s="86"/>
      <c r="BE965" s="368">
        <v>44643</v>
      </c>
      <c r="BF965" s="370">
        <f t="shared" ref="BF965:BG965" si="1929">(BB965-BF$1256)/BF$1256</f>
        <v>-9.1052355104184208E-3</v>
      </c>
      <c r="BG965" s="370">
        <f t="shared" si="1929"/>
        <v>0.1880867128616257</v>
      </c>
      <c r="BT965" s="367">
        <v>44644</v>
      </c>
      <c r="BU965" s="365">
        <f t="shared" si="1537"/>
        <v>3.7809000000000002E-2</v>
      </c>
      <c r="BV965" s="365">
        <v>3.7808999999999999</v>
      </c>
    </row>
    <row r="966" spans="2:74" ht="12" customHeight="1">
      <c r="B966" s="367">
        <v>44642</v>
      </c>
      <c r="C966" s="365">
        <v>58.18</v>
      </c>
      <c r="O966" s="368">
        <v>44642</v>
      </c>
      <c r="P966" s="369">
        <v>58.18</v>
      </c>
      <c r="Q966" s="369">
        <v>238.12</v>
      </c>
      <c r="R966" s="369">
        <v>118.67</v>
      </c>
      <c r="S966" s="369">
        <v>87.89</v>
      </c>
      <c r="T966" s="369">
        <v>31.166799999999999</v>
      </c>
      <c r="U966" s="369">
        <v>68.2</v>
      </c>
      <c r="V966" s="369">
        <v>21.92</v>
      </c>
      <c r="AF966" s="368">
        <v>44642</v>
      </c>
      <c r="AG966" s="370">
        <f t="shared" ref="AG966:AM966" si="1930">(P966-AG$1256)/AG$1256</f>
        <v>1.8735773069514978E-2</v>
      </c>
      <c r="AH966" s="370">
        <f t="shared" si="1930"/>
        <v>0.15033816425120775</v>
      </c>
      <c r="AI966" s="370">
        <f t="shared" si="1930"/>
        <v>0.16320329347186832</v>
      </c>
      <c r="AJ966" s="370">
        <f t="shared" si="1930"/>
        <v>-0.10197200367834887</v>
      </c>
      <c r="AK966" s="370">
        <f t="shared" si="1930"/>
        <v>6.2726751957227322E-2</v>
      </c>
      <c r="AL966" s="370">
        <f t="shared" si="1930"/>
        <v>-0.45439999999999997</v>
      </c>
      <c r="AM966" s="370">
        <f t="shared" si="1930"/>
        <v>6.0987415295256607E-2</v>
      </c>
      <c r="BA966" s="368">
        <v>44642</v>
      </c>
      <c r="BB966" s="369">
        <v>58.18</v>
      </c>
      <c r="BC966" s="369">
        <v>4511.6099999999997</v>
      </c>
      <c r="BD966" s="86"/>
      <c r="BE966" s="368">
        <v>44642</v>
      </c>
      <c r="BF966" s="370">
        <f t="shared" ref="BF966:BG966" si="1931">(BB966-BF$1256)/BF$1256</f>
        <v>1.8735773069514978E-2</v>
      </c>
      <c r="BG966" s="370">
        <f t="shared" si="1931"/>
        <v>0.2028490150022528</v>
      </c>
      <c r="BT966" s="367">
        <v>44643</v>
      </c>
      <c r="BU966" s="365">
        <f t="shared" si="1537"/>
        <v>3.8169000000000002E-2</v>
      </c>
      <c r="BV966" s="365">
        <v>3.8169</v>
      </c>
    </row>
    <row r="967" spans="2:74" ht="12" customHeight="1">
      <c r="B967" s="367">
        <v>44641</v>
      </c>
      <c r="C967" s="365">
        <v>58.03</v>
      </c>
      <c r="O967" s="368">
        <v>44641</v>
      </c>
      <c r="P967" s="369">
        <v>58.03</v>
      </c>
      <c r="Q967" s="369">
        <v>235.32</v>
      </c>
      <c r="R967" s="369">
        <v>118.54</v>
      </c>
      <c r="S967" s="369">
        <v>86.86</v>
      </c>
      <c r="T967" s="369">
        <v>30.804200000000002</v>
      </c>
      <c r="U967" s="369">
        <v>65.95</v>
      </c>
      <c r="V967" s="369">
        <v>21.9</v>
      </c>
      <c r="AF967" s="368">
        <v>44641</v>
      </c>
      <c r="AG967" s="370">
        <f t="shared" ref="AG967:AM967" si="1932">(P967-AG$1256)/AG$1256</f>
        <v>1.6109262826125053E-2</v>
      </c>
      <c r="AH967" s="370">
        <f t="shared" si="1932"/>
        <v>0.13681159420289851</v>
      </c>
      <c r="AI967" s="370">
        <f t="shared" si="1932"/>
        <v>0.16192903352283877</v>
      </c>
      <c r="AJ967" s="370">
        <f t="shared" si="1932"/>
        <v>-0.11249616838663538</v>
      </c>
      <c r="AK967" s="370">
        <f t="shared" si="1932"/>
        <v>5.0362803131563882E-2</v>
      </c>
      <c r="AL967" s="370">
        <f t="shared" si="1932"/>
        <v>-0.47239999999999999</v>
      </c>
      <c r="AM967" s="370">
        <f t="shared" si="1932"/>
        <v>6.0019361084220638E-2</v>
      </c>
      <c r="BA967" s="368">
        <v>44641</v>
      </c>
      <c r="BB967" s="369">
        <v>58.03</v>
      </c>
      <c r="BC967" s="369">
        <v>4461.18</v>
      </c>
      <c r="BD967" s="86"/>
      <c r="BE967" s="368">
        <v>44641</v>
      </c>
      <c r="BF967" s="370">
        <f t="shared" ref="BF967:BG967" si="1933">(BB967-BF$1256)/BF$1256</f>
        <v>1.6109262826125053E-2</v>
      </c>
      <c r="BG967" s="370">
        <f t="shared" si="1933"/>
        <v>0.18940377575804443</v>
      </c>
      <c r="BT967" s="367">
        <v>44642</v>
      </c>
      <c r="BU967" s="365">
        <f t="shared" si="1537"/>
        <v>3.7125999999999999E-2</v>
      </c>
      <c r="BV967" s="365">
        <v>3.7126000000000001</v>
      </c>
    </row>
    <row r="968" spans="2:74" ht="12" customHeight="1">
      <c r="B968" s="367">
        <v>44638</v>
      </c>
      <c r="C968" s="365">
        <v>58.4</v>
      </c>
      <c r="O968" s="368">
        <v>44638</v>
      </c>
      <c r="P968" s="369">
        <v>58.4</v>
      </c>
      <c r="Q968" s="369">
        <v>238.92</v>
      </c>
      <c r="R968" s="369">
        <v>121.99</v>
      </c>
      <c r="S968" s="369">
        <v>89.6</v>
      </c>
      <c r="T968" s="369">
        <v>31.7546</v>
      </c>
      <c r="U968" s="369">
        <v>68.5</v>
      </c>
      <c r="V968" s="369">
        <v>22.26</v>
      </c>
      <c r="AF968" s="368">
        <v>44638</v>
      </c>
      <c r="AG968" s="370">
        <f t="shared" ref="AG968:AM968" si="1934">(P968-AG$1256)/AG$1256</f>
        <v>2.2587988093153547E-2</v>
      </c>
      <c r="AH968" s="370">
        <f t="shared" si="1934"/>
        <v>0.15420289855072458</v>
      </c>
      <c r="AI968" s="370">
        <f t="shared" si="1934"/>
        <v>0.1957459321701627</v>
      </c>
      <c r="AJ968" s="370">
        <f t="shared" si="1934"/>
        <v>-8.4499846735465511E-2</v>
      </c>
      <c r="AK968" s="370">
        <f t="shared" si="1934"/>
        <v>8.2769579093810469E-2</v>
      </c>
      <c r="AL968" s="370">
        <f t="shared" si="1934"/>
        <v>-0.45200000000000001</v>
      </c>
      <c r="AM968" s="370">
        <f t="shared" si="1934"/>
        <v>7.7444336882865505E-2</v>
      </c>
      <c r="BA968" s="368">
        <v>44638</v>
      </c>
      <c r="BB968" s="369">
        <v>58.4</v>
      </c>
      <c r="BC968" s="369">
        <v>4463.12</v>
      </c>
      <c r="BD968" s="86"/>
      <c r="BE968" s="368">
        <v>44638</v>
      </c>
      <c r="BF968" s="370">
        <f t="shared" ref="BF968:BG968" si="1935">(BB968-BF$1256)/BF$1256</f>
        <v>2.2587988093153547E-2</v>
      </c>
      <c r="BG968" s="370">
        <f t="shared" si="1935"/>
        <v>0.1899210028874071</v>
      </c>
      <c r="BT968" s="367">
        <v>44641</v>
      </c>
      <c r="BU968" s="365">
        <f t="shared" si="1537"/>
        <v>3.7221999999999998E-2</v>
      </c>
      <c r="BV968" s="365">
        <v>3.7222</v>
      </c>
    </row>
    <row r="969" spans="2:74" ht="12" customHeight="1">
      <c r="B969" s="367">
        <v>44637</v>
      </c>
      <c r="C969" s="365">
        <v>57.88</v>
      </c>
      <c r="O969" s="368">
        <v>44637</v>
      </c>
      <c r="P969" s="369">
        <v>57.88</v>
      </c>
      <c r="Q969" s="369">
        <v>237.47</v>
      </c>
      <c r="R969" s="369">
        <v>119.03</v>
      </c>
      <c r="S969" s="369">
        <v>87.66</v>
      </c>
      <c r="T969" s="369">
        <v>31.271000000000001</v>
      </c>
      <c r="U969" s="369">
        <v>67.180000000000007</v>
      </c>
      <c r="V969" s="369">
        <v>21.92</v>
      </c>
      <c r="AF969" s="368">
        <v>44637</v>
      </c>
      <c r="AG969" s="370">
        <f t="shared" ref="AG969:AM969" si="1936">(P969-AG$1256)/AG$1256</f>
        <v>1.3482752582735128E-2</v>
      </c>
      <c r="AH969" s="370">
        <f t="shared" si="1936"/>
        <v>0.14719806763285023</v>
      </c>
      <c r="AI969" s="370">
        <f t="shared" si="1936"/>
        <v>0.16673201333071952</v>
      </c>
      <c r="AJ969" s="370">
        <f t="shared" si="1936"/>
        <v>-0.10432205987534492</v>
      </c>
      <c r="AK969" s="370">
        <f t="shared" si="1936"/>
        <v>6.6279767587768337E-2</v>
      </c>
      <c r="AL969" s="370">
        <f t="shared" si="1936"/>
        <v>-0.46255999999999997</v>
      </c>
      <c r="AM969" s="370">
        <f t="shared" si="1936"/>
        <v>6.0987415295256607E-2</v>
      </c>
      <c r="BA969" s="368">
        <v>44637</v>
      </c>
      <c r="BB969" s="369">
        <v>57.88</v>
      </c>
      <c r="BC969" s="369">
        <v>4411.67</v>
      </c>
      <c r="BD969" s="86"/>
      <c r="BE969" s="368">
        <v>44637</v>
      </c>
      <c r="BF969" s="370">
        <f t="shared" ref="BF969:BG969" si="1937">(BB969-BF$1256)/BF$1256</f>
        <v>1.3482752582735128E-2</v>
      </c>
      <c r="BG969" s="370">
        <f t="shared" si="1937"/>
        <v>0.17620381948239963</v>
      </c>
      <c r="BT969" s="367">
        <v>44638</v>
      </c>
      <c r="BU969" s="365">
        <f t="shared" si="1537"/>
        <v>3.6985999999999998E-2</v>
      </c>
      <c r="BV969" s="365">
        <v>3.6985999999999999</v>
      </c>
    </row>
    <row r="970" spans="2:74" ht="12" customHeight="1">
      <c r="B970" s="367">
        <v>44636</v>
      </c>
      <c r="C970" s="365">
        <v>57.39</v>
      </c>
      <c r="O970" s="368">
        <v>44636</v>
      </c>
      <c r="P970" s="369">
        <v>57.39</v>
      </c>
      <c r="Q970" s="369">
        <v>238.14</v>
      </c>
      <c r="R970" s="369">
        <v>119.55</v>
      </c>
      <c r="S970" s="369">
        <v>87.41</v>
      </c>
      <c r="T970" s="369">
        <v>31.094799999999999</v>
      </c>
      <c r="U970" s="369">
        <v>67.489999999999995</v>
      </c>
      <c r="V970" s="369">
        <v>21.75</v>
      </c>
      <c r="AF970" s="368">
        <v>44636</v>
      </c>
      <c r="AG970" s="370">
        <f t="shared" ref="AG970:AM970" si="1938">(P970-AG$1256)/AG$1256</f>
        <v>4.9028191209945921E-3</v>
      </c>
      <c r="AH970" s="370">
        <f t="shared" si="1938"/>
        <v>0.15043478260869558</v>
      </c>
      <c r="AI970" s="370">
        <f t="shared" si="1938"/>
        <v>0.17182905312683788</v>
      </c>
      <c r="AJ970" s="370">
        <f t="shared" si="1938"/>
        <v>-0.1068764687851232</v>
      </c>
      <c r="AK970" s="370">
        <f t="shared" si="1938"/>
        <v>6.0271693172208665E-2</v>
      </c>
      <c r="AL970" s="370">
        <f t="shared" si="1938"/>
        <v>-0.46008000000000004</v>
      </c>
      <c r="AM970" s="370">
        <f t="shared" si="1938"/>
        <v>5.2758954501452071E-2</v>
      </c>
      <c r="BA970" s="368">
        <v>44636</v>
      </c>
      <c r="BB970" s="369">
        <v>57.39</v>
      </c>
      <c r="BC970" s="369">
        <v>4357.8599999999997</v>
      </c>
      <c r="BD970" s="86"/>
      <c r="BE970" s="368">
        <v>44636</v>
      </c>
      <c r="BF970" s="370">
        <f t="shared" ref="BF970:BG970" si="1939">(BB970-BF$1256)/BF$1256</f>
        <v>4.9028191209945921E-3</v>
      </c>
      <c r="BG970" s="370">
        <f t="shared" si="1939"/>
        <v>0.16185743194064145</v>
      </c>
      <c r="BT970" s="367">
        <v>44637</v>
      </c>
      <c r="BU970" s="365">
        <f t="shared" si="1537"/>
        <v>3.7318999999999998E-2</v>
      </c>
      <c r="BV970" s="365">
        <v>3.7319</v>
      </c>
    </row>
    <row r="971" spans="2:74" ht="12" customHeight="1">
      <c r="B971" s="367">
        <v>44635</v>
      </c>
      <c r="C971" s="365">
        <v>56.35</v>
      </c>
      <c r="O971" s="368">
        <v>44635</v>
      </c>
      <c r="P971" s="369">
        <v>56.35</v>
      </c>
      <c r="Q971" s="369">
        <v>232.57</v>
      </c>
      <c r="R971" s="369">
        <v>114.65</v>
      </c>
      <c r="S971" s="369">
        <v>83.12</v>
      </c>
      <c r="T971" s="369">
        <v>29.873000000000001</v>
      </c>
      <c r="U971" s="369">
        <v>62.69</v>
      </c>
      <c r="V971" s="369">
        <v>21.49</v>
      </c>
      <c r="AF971" s="368">
        <v>44635</v>
      </c>
      <c r="AG971" s="370">
        <f t="shared" ref="AG971:AM971" si="1940">(P971-AG$1256)/AG$1256</f>
        <v>-1.3307651899842374E-2</v>
      </c>
      <c r="AH971" s="370">
        <f t="shared" si="1940"/>
        <v>0.12352657004830915</v>
      </c>
      <c r="AI971" s="370">
        <f t="shared" si="1940"/>
        <v>0.1237992550480299</v>
      </c>
      <c r="AJ971" s="370">
        <f t="shared" si="1940"/>
        <v>-0.15071012567691836</v>
      </c>
      <c r="AK971" s="370">
        <f t="shared" si="1940"/>
        <v>1.8610709511988864E-2</v>
      </c>
      <c r="AL971" s="370">
        <f t="shared" si="1940"/>
        <v>-0.49848000000000003</v>
      </c>
      <c r="AM971" s="370">
        <f t="shared" si="1940"/>
        <v>4.0174249757986363E-2</v>
      </c>
      <c r="BA971" s="368">
        <v>44635</v>
      </c>
      <c r="BB971" s="369">
        <v>56.35</v>
      </c>
      <c r="BC971" s="369">
        <v>4262.45</v>
      </c>
      <c r="BD971" s="86"/>
      <c r="BE971" s="368">
        <v>44635</v>
      </c>
      <c r="BF971" s="370">
        <f t="shared" ref="BF971:BG971" si="1941">(BB971-BF$1256)/BF$1256</f>
        <v>-1.3307651899842374E-2</v>
      </c>
      <c r="BG971" s="370">
        <f t="shared" si="1941"/>
        <v>0.13641998842904252</v>
      </c>
      <c r="BT971" s="367">
        <v>44636</v>
      </c>
      <c r="BU971" s="365">
        <f t="shared" si="1537"/>
        <v>3.7637000000000004E-2</v>
      </c>
      <c r="BV971" s="365">
        <v>3.7637</v>
      </c>
    </row>
    <row r="972" spans="2:74" ht="12" customHeight="1">
      <c r="B972" s="367">
        <v>44634</v>
      </c>
      <c r="C972" s="365">
        <v>56.16</v>
      </c>
      <c r="O972" s="368">
        <v>44634</v>
      </c>
      <c r="P972" s="369">
        <v>56.16</v>
      </c>
      <c r="Q972" s="369">
        <v>226.18</v>
      </c>
      <c r="R972" s="369">
        <v>113.42</v>
      </c>
      <c r="S972" s="369">
        <v>79.290000000000006</v>
      </c>
      <c r="T972" s="369">
        <v>29.439399999999999</v>
      </c>
      <c r="U972" s="369">
        <v>61.28</v>
      </c>
      <c r="V972" s="369">
        <v>21.1</v>
      </c>
      <c r="AF972" s="368">
        <v>44634</v>
      </c>
      <c r="AG972" s="370">
        <f t="shared" ref="AG972:AM972" si="1942">(P972-AG$1256)/AG$1256</f>
        <v>-1.6634564874803061E-2</v>
      </c>
      <c r="AH972" s="370">
        <f t="shared" si="1942"/>
        <v>9.2657004830917905E-2</v>
      </c>
      <c r="AI972" s="370">
        <f t="shared" si="1942"/>
        <v>0.11174279553028824</v>
      </c>
      <c r="AJ972" s="370">
        <f t="shared" si="1942"/>
        <v>-0.18984367017472153</v>
      </c>
      <c r="AK972" s="370">
        <f t="shared" si="1942"/>
        <v>3.8257999399873787E-3</v>
      </c>
      <c r="AL972" s="370">
        <f t="shared" si="1942"/>
        <v>-0.50975999999999999</v>
      </c>
      <c r="AM972" s="370">
        <f t="shared" si="1942"/>
        <v>2.1297192642788058E-2</v>
      </c>
      <c r="BA972" s="368">
        <v>44634</v>
      </c>
      <c r="BB972" s="369">
        <v>56.16</v>
      </c>
      <c r="BC972" s="369">
        <v>4173.1099999999997</v>
      </c>
      <c r="BD972" s="86"/>
      <c r="BE972" s="368">
        <v>44634</v>
      </c>
      <c r="BF972" s="370">
        <f t="shared" ref="BF972:BG972" si="1943">(BB972-BF$1256)/BF$1256</f>
        <v>-1.6634564874803061E-2</v>
      </c>
      <c r="BG972" s="370">
        <f t="shared" si="1943"/>
        <v>0.11260087928611984</v>
      </c>
      <c r="BT972" s="367">
        <v>44635</v>
      </c>
      <c r="BU972" s="365">
        <f t="shared" si="1537"/>
        <v>3.8332000000000005E-2</v>
      </c>
      <c r="BV972" s="365">
        <v>3.8332000000000002</v>
      </c>
    </row>
    <row r="973" spans="2:74" ht="12" customHeight="1">
      <c r="B973" s="367">
        <v>44631</v>
      </c>
      <c r="C973" s="365">
        <v>56.47</v>
      </c>
      <c r="O973" s="368">
        <v>44631</v>
      </c>
      <c r="P973" s="369">
        <v>56.47</v>
      </c>
      <c r="Q973" s="369">
        <v>226.87</v>
      </c>
      <c r="R973" s="369">
        <v>116.26</v>
      </c>
      <c r="S973" s="369">
        <v>82.73</v>
      </c>
      <c r="T973" s="369">
        <v>29.508199999999999</v>
      </c>
      <c r="U973" s="369">
        <v>63.7</v>
      </c>
      <c r="V973" s="369">
        <v>21.26</v>
      </c>
      <c r="AF973" s="368">
        <v>44631</v>
      </c>
      <c r="AG973" s="370">
        <f t="shared" ref="AG973:AM973" si="1944">(P973-AG$1256)/AG$1256</f>
        <v>-1.1206443705130461E-2</v>
      </c>
      <c r="AH973" s="370">
        <f t="shared" si="1944"/>
        <v>9.5990338164251232E-2</v>
      </c>
      <c r="AI973" s="370">
        <f t="shared" si="1944"/>
        <v>0.13958047441678112</v>
      </c>
      <c r="AJ973" s="370">
        <f t="shared" si="1944"/>
        <v>-0.15469500357617247</v>
      </c>
      <c r="AK973" s="370">
        <f t="shared" si="1944"/>
        <v>6.1717450012274402E-3</v>
      </c>
      <c r="AL973" s="370">
        <f t="shared" si="1944"/>
        <v>-0.4904</v>
      </c>
      <c r="AM973" s="370">
        <f t="shared" si="1944"/>
        <v>2.904162633107461E-2</v>
      </c>
      <c r="BA973" s="368">
        <v>44631</v>
      </c>
      <c r="BB973" s="369">
        <v>56.47</v>
      </c>
      <c r="BC973" s="369">
        <v>4204.3100000000004</v>
      </c>
      <c r="BD973" s="86"/>
      <c r="BE973" s="368">
        <v>44631</v>
      </c>
      <c r="BF973" s="370">
        <f t="shared" ref="BF973:BG973" si="1945">(BB973-BF$1256)/BF$1256</f>
        <v>-1.1206443705130461E-2</v>
      </c>
      <c r="BG973" s="370">
        <f t="shared" si="1945"/>
        <v>0.12091917126350067</v>
      </c>
      <c r="BT973" s="367">
        <v>44634</v>
      </c>
      <c r="BU973" s="365">
        <f t="shared" si="1537"/>
        <v>3.8462000000000003E-2</v>
      </c>
      <c r="BV973" s="365">
        <v>3.8462000000000001</v>
      </c>
    </row>
    <row r="974" spans="2:74" ht="12" customHeight="1">
      <c r="B974" s="367">
        <v>44630</v>
      </c>
      <c r="C974" s="365">
        <v>57.49</v>
      </c>
      <c r="O974" s="368">
        <v>44630</v>
      </c>
      <c r="P974" s="369">
        <v>57.49</v>
      </c>
      <c r="Q974" s="369">
        <v>222</v>
      </c>
      <c r="R974" s="369">
        <v>115.82</v>
      </c>
      <c r="S974" s="369">
        <v>87.16</v>
      </c>
      <c r="T974" s="369">
        <v>29.380600000000001</v>
      </c>
      <c r="U974" s="369">
        <v>66.709999999999994</v>
      </c>
      <c r="V974" s="369">
        <v>21.07</v>
      </c>
      <c r="AF974" s="368">
        <v>44630</v>
      </c>
      <c r="AG974" s="370">
        <f t="shared" ref="AG974:AM974" si="1946">(P974-AG$1256)/AG$1256</f>
        <v>6.6538259499212497E-3</v>
      </c>
      <c r="AH974" s="370">
        <f t="shared" si="1946"/>
        <v>7.2463768115942032E-2</v>
      </c>
      <c r="AI974" s="370">
        <f t="shared" si="1946"/>
        <v>0.13526759458929619</v>
      </c>
      <c r="AJ974" s="370">
        <f t="shared" si="1946"/>
        <v>-0.10943087769490148</v>
      </c>
      <c r="AK974" s="370">
        <f t="shared" si="1946"/>
        <v>1.8208352655555214E-3</v>
      </c>
      <c r="AL974" s="370">
        <f t="shared" si="1946"/>
        <v>-0.46632000000000007</v>
      </c>
      <c r="AM974" s="370">
        <f t="shared" si="1946"/>
        <v>1.9845111326234274E-2</v>
      </c>
      <c r="BA974" s="368">
        <v>44630</v>
      </c>
      <c r="BB974" s="369">
        <v>57.49</v>
      </c>
      <c r="BC974" s="369">
        <v>4259.5200000000004</v>
      </c>
      <c r="BD974" s="86"/>
      <c r="BE974" s="368">
        <v>44630</v>
      </c>
      <c r="BF974" s="370">
        <f t="shared" ref="BF974:BG974" si="1947">(BB974-BF$1256)/BF$1256</f>
        <v>6.6538259499212497E-3</v>
      </c>
      <c r="BG974" s="370">
        <f t="shared" si="1947"/>
        <v>0.13563881549655149</v>
      </c>
      <c r="BT974" s="367">
        <v>44631</v>
      </c>
      <c r="BU974" s="365">
        <f t="shared" si="1537"/>
        <v>3.8249999999999999E-2</v>
      </c>
      <c r="BV974" s="365">
        <v>3.8250000000000002</v>
      </c>
    </row>
    <row r="975" spans="2:74" ht="12" customHeight="1">
      <c r="B975" s="367">
        <v>44629</v>
      </c>
      <c r="C975" s="365">
        <v>57.31</v>
      </c>
      <c r="O975" s="368">
        <v>44629</v>
      </c>
      <c r="P975" s="369">
        <v>57.31</v>
      </c>
      <c r="Q975" s="369">
        <v>222.47</v>
      </c>
      <c r="R975" s="369">
        <v>116.02</v>
      </c>
      <c r="S975" s="369">
        <v>87.6</v>
      </c>
      <c r="T975" s="369">
        <v>28.412600000000001</v>
      </c>
      <c r="U975" s="369">
        <v>65.98</v>
      </c>
      <c r="V975" s="369">
        <v>21.37</v>
      </c>
      <c r="AF975" s="368">
        <v>44629</v>
      </c>
      <c r="AG975" s="370">
        <f t="shared" ref="AG975:AM975" si="1948">(P975-AG$1256)/AG$1256</f>
        <v>3.5020136578533152E-3</v>
      </c>
      <c r="AH975" s="370">
        <f t="shared" si="1948"/>
        <v>7.4734299516908201E-2</v>
      </c>
      <c r="AI975" s="370">
        <f t="shared" si="1948"/>
        <v>0.13722799451088022</v>
      </c>
      <c r="AJ975" s="370">
        <f t="shared" si="1948"/>
        <v>-0.10493511801369174</v>
      </c>
      <c r="AK975" s="370">
        <f t="shared" si="1948"/>
        <v>-3.1186066177473472E-2</v>
      </c>
      <c r="AL975" s="370">
        <f t="shared" si="1948"/>
        <v>-0.47215999999999997</v>
      </c>
      <c r="AM975" s="370">
        <f t="shared" si="1948"/>
        <v>3.4365924491771581E-2</v>
      </c>
      <c r="BA975" s="368">
        <v>44629</v>
      </c>
      <c r="BB975" s="369">
        <v>57.31</v>
      </c>
      <c r="BC975" s="369">
        <v>4277.88</v>
      </c>
      <c r="BD975" s="86"/>
      <c r="BE975" s="368">
        <v>44629</v>
      </c>
      <c r="BF975" s="370">
        <f t="shared" ref="BF975:BG975" si="1949">(BB975-BF$1256)/BF$1256</f>
        <v>3.5020136578533152E-3</v>
      </c>
      <c r="BG975" s="370">
        <f t="shared" si="1949"/>
        <v>0.1405338103909331</v>
      </c>
      <c r="BT975" s="367">
        <v>44630</v>
      </c>
      <c r="BU975" s="365">
        <f t="shared" si="1537"/>
        <v>3.7572000000000001E-2</v>
      </c>
      <c r="BV975" s="365">
        <v>3.7572000000000001</v>
      </c>
    </row>
    <row r="976" spans="2:74" ht="12" customHeight="1">
      <c r="B976" s="367">
        <v>44628</v>
      </c>
      <c r="C976" s="365">
        <v>55.27</v>
      </c>
      <c r="O976" s="368">
        <v>44628</v>
      </c>
      <c r="P976" s="369">
        <v>55.27</v>
      </c>
      <c r="Q976" s="369">
        <v>222.79</v>
      </c>
      <c r="R976" s="369">
        <v>115.24</v>
      </c>
      <c r="S976" s="369">
        <v>84</v>
      </c>
      <c r="T976" s="369">
        <v>26.271999999999998</v>
      </c>
      <c r="U976" s="369">
        <v>62.57</v>
      </c>
      <c r="V976" s="369">
        <v>21.06</v>
      </c>
      <c r="AF976" s="368">
        <v>44628</v>
      </c>
      <c r="AG976" s="370">
        <f t="shared" ref="AG976:AM976" si="1950">(P976-AG$1256)/AG$1256</f>
        <v>-3.2218525652249981E-2</v>
      </c>
      <c r="AH976" s="370">
        <f t="shared" si="1950"/>
        <v>7.6280193236714935E-2</v>
      </c>
      <c r="AI976" s="370">
        <f t="shared" si="1950"/>
        <v>0.12958243481670259</v>
      </c>
      <c r="AJ976" s="370">
        <f t="shared" si="1950"/>
        <v>-0.14171860631449887</v>
      </c>
      <c r="AK976" s="370">
        <f t="shared" si="1950"/>
        <v>-0.10417632777762632</v>
      </c>
      <c r="AL976" s="370">
        <f t="shared" si="1950"/>
        <v>-0.49944</v>
      </c>
      <c r="AM976" s="370">
        <f t="shared" si="1950"/>
        <v>1.936108422071629E-2</v>
      </c>
      <c r="BA976" s="368">
        <v>44628</v>
      </c>
      <c r="BB976" s="369">
        <v>55.27</v>
      </c>
      <c r="BC976" s="369">
        <v>4170.7</v>
      </c>
      <c r="BD976" s="86"/>
      <c r="BE976" s="368">
        <v>44628</v>
      </c>
      <c r="BF976" s="370">
        <f t="shared" ref="BF976:BG976" si="1951">(BB976-BF$1256)/BF$1256</f>
        <v>-3.2218525652249981E-2</v>
      </c>
      <c r="BG976" s="370">
        <f t="shared" si="1951"/>
        <v>0.1119583445532517</v>
      </c>
      <c r="BT976" s="367">
        <v>44629</v>
      </c>
      <c r="BU976" s="365">
        <f t="shared" si="1537"/>
        <v>3.7690000000000001E-2</v>
      </c>
      <c r="BV976" s="365">
        <v>3.7690000000000001</v>
      </c>
    </row>
    <row r="977" spans="2:74" ht="12" customHeight="1">
      <c r="B977" s="367">
        <v>44627</v>
      </c>
      <c r="C977" s="365">
        <v>54.31</v>
      </c>
      <c r="O977" s="368">
        <v>44627</v>
      </c>
      <c r="P977" s="369">
        <v>54.31</v>
      </c>
      <c r="Q977" s="369">
        <v>224.33</v>
      </c>
      <c r="R977" s="369">
        <v>113.3</v>
      </c>
      <c r="S977" s="369">
        <v>84.46</v>
      </c>
      <c r="T977" s="369">
        <v>26.479199999999999</v>
      </c>
      <c r="U977" s="369">
        <v>61.88</v>
      </c>
      <c r="V977" s="369">
        <v>20.94</v>
      </c>
      <c r="AF977" s="368">
        <v>44627</v>
      </c>
      <c r="AG977" s="370">
        <f t="shared" ref="AG977:AM977" si="1952">(P977-AG$1256)/AG$1256</f>
        <v>-4.9028191209945671E-2</v>
      </c>
      <c r="AH977" s="370">
        <f t="shared" si="1952"/>
        <v>8.3719806763285082E-2</v>
      </c>
      <c r="AI977" s="370">
        <f t="shared" si="1952"/>
        <v>0.11056655557733779</v>
      </c>
      <c r="AJ977" s="370">
        <f t="shared" si="1952"/>
        <v>-0.13701849392050691</v>
      </c>
      <c r="AK977" s="370">
        <f t="shared" si="1952"/>
        <v>-9.7111214162961423E-2</v>
      </c>
      <c r="AL977" s="370">
        <f t="shared" si="1952"/>
        <v>-0.50495999999999996</v>
      </c>
      <c r="AM977" s="370">
        <f t="shared" si="1952"/>
        <v>1.3552758954501507E-2</v>
      </c>
      <c r="BA977" s="368">
        <v>44627</v>
      </c>
      <c r="BB977" s="369">
        <v>54.31</v>
      </c>
      <c r="BC977" s="369">
        <v>4201.09</v>
      </c>
      <c r="BD977" s="86"/>
      <c r="BE977" s="368">
        <v>44627</v>
      </c>
      <c r="BF977" s="370">
        <f t="shared" ref="BF977:BG977" si="1953">(BB977-BF$1256)/BF$1256</f>
        <v>-4.9028191209945671E-2</v>
      </c>
      <c r="BG977" s="370">
        <f t="shared" si="1953"/>
        <v>0.12006068087352735</v>
      </c>
      <c r="BT977" s="367">
        <v>44628</v>
      </c>
      <c r="BU977" s="365">
        <f t="shared" si="1537"/>
        <v>3.9081000000000005E-2</v>
      </c>
      <c r="BV977" s="365">
        <v>3.9081000000000001</v>
      </c>
    </row>
    <row r="978" spans="2:74" ht="12" customHeight="1">
      <c r="B978" s="367">
        <v>44624</v>
      </c>
      <c r="C978" s="365">
        <v>55.5</v>
      </c>
      <c r="O978" s="368">
        <v>44624</v>
      </c>
      <c r="P978" s="369">
        <v>55.5</v>
      </c>
      <c r="Q978" s="369">
        <v>235.81</v>
      </c>
      <c r="R978" s="369">
        <v>118.73</v>
      </c>
      <c r="S978" s="369">
        <v>90.03</v>
      </c>
      <c r="T978" s="369">
        <v>28.845600000000001</v>
      </c>
      <c r="U978" s="369">
        <v>68.25</v>
      </c>
      <c r="V978" s="369">
        <v>21.53</v>
      </c>
      <c r="AF978" s="368">
        <v>44624</v>
      </c>
      <c r="AG978" s="370">
        <f t="shared" ref="AG978:AM978" si="1954">(P978-AG$1256)/AG$1256</f>
        <v>-2.8191209945718779E-2</v>
      </c>
      <c r="AH978" s="370">
        <f t="shared" si="1954"/>
        <v>0.13917874396135266</v>
      </c>
      <c r="AI978" s="370">
        <f t="shared" si="1954"/>
        <v>0.16379141344834355</v>
      </c>
      <c r="AJ978" s="370">
        <f t="shared" si="1954"/>
        <v>-8.0106263410646805E-2</v>
      </c>
      <c r="AK978" s="370">
        <f t="shared" si="1954"/>
        <v>-1.642161542868055E-2</v>
      </c>
      <c r="AL978" s="370">
        <f t="shared" si="1954"/>
        <v>-0.45400000000000001</v>
      </c>
      <c r="AM978" s="370">
        <f t="shared" si="1954"/>
        <v>4.2110358180058129E-2</v>
      </c>
      <c r="BA978" s="368">
        <v>44624</v>
      </c>
      <c r="BB978" s="369">
        <v>55.5</v>
      </c>
      <c r="BC978" s="369">
        <v>4328.87</v>
      </c>
      <c r="BD978" s="86"/>
      <c r="BE978" s="368">
        <v>44624</v>
      </c>
      <c r="BF978" s="370">
        <f t="shared" ref="BF978:BG978" si="1955">(BB978-BF$1256)/BF$1256</f>
        <v>-2.8191209945718779E-2</v>
      </c>
      <c r="BG978" s="370">
        <f t="shared" si="1955"/>
        <v>0.15412835231165864</v>
      </c>
      <c r="BT978" s="367">
        <v>44627</v>
      </c>
      <c r="BU978" s="365">
        <f t="shared" si="1537"/>
        <v>3.9772000000000002E-2</v>
      </c>
      <c r="BV978" s="365">
        <v>3.9771999999999998</v>
      </c>
    </row>
    <row r="979" spans="2:74" ht="12" customHeight="1">
      <c r="B979" s="367">
        <v>44623</v>
      </c>
      <c r="C979" s="365">
        <v>55.21</v>
      </c>
      <c r="O979" s="368">
        <v>44623</v>
      </c>
      <c r="P979" s="369">
        <v>55.21</v>
      </c>
      <c r="Q979" s="369">
        <v>236.65</v>
      </c>
      <c r="R979" s="369">
        <v>119.7</v>
      </c>
      <c r="S979" s="369">
        <v>91.53</v>
      </c>
      <c r="T979" s="369">
        <v>29.243400000000001</v>
      </c>
      <c r="U979" s="369">
        <v>71.62</v>
      </c>
      <c r="V979" s="369">
        <v>22</v>
      </c>
      <c r="AF979" s="368">
        <v>44623</v>
      </c>
      <c r="AG979" s="370">
        <f t="shared" ref="AG979:AM979" si="1956">(P979-AG$1256)/AG$1256</f>
        <v>-3.3269129749605997E-2</v>
      </c>
      <c r="AH979" s="370">
        <f t="shared" si="1956"/>
        <v>0.14323671497584545</v>
      </c>
      <c r="AI979" s="370">
        <f t="shared" si="1956"/>
        <v>0.17329935306802596</v>
      </c>
      <c r="AJ979" s="370">
        <f t="shared" si="1956"/>
        <v>-6.4779809951977144E-2</v>
      </c>
      <c r="AK979" s="370">
        <f t="shared" si="1956"/>
        <v>-2.8574156414523069E-3</v>
      </c>
      <c r="AL979" s="370">
        <f t="shared" si="1956"/>
        <v>-0.42703999999999998</v>
      </c>
      <c r="AM979" s="370">
        <f t="shared" si="1956"/>
        <v>6.4859632139399798E-2</v>
      </c>
      <c r="BA979" s="368">
        <v>44623</v>
      </c>
      <c r="BB979" s="369">
        <v>55.21</v>
      </c>
      <c r="BC979" s="369">
        <v>4363.49</v>
      </c>
      <c r="BD979" s="86"/>
      <c r="BE979" s="368">
        <v>44623</v>
      </c>
      <c r="BF979" s="370">
        <f t="shared" ref="BF979:BG979" si="1957">(BB979-BF$1256)/BF$1256</f>
        <v>-3.3269129749605997E-2</v>
      </c>
      <c r="BG979" s="370">
        <f t="shared" si="1957"/>
        <v>0.16335845706348293</v>
      </c>
      <c r="BT979" s="367">
        <v>44624</v>
      </c>
      <c r="BU979" s="365">
        <f t="shared" si="1537"/>
        <v>3.8919000000000002E-2</v>
      </c>
      <c r="BV979" s="365">
        <v>3.8919000000000001</v>
      </c>
    </row>
    <row r="980" spans="2:74" ht="12" customHeight="1">
      <c r="B980" s="367">
        <v>44622</v>
      </c>
      <c r="C980" s="365">
        <v>55.98</v>
      </c>
      <c r="O980" s="368">
        <v>44622</v>
      </c>
      <c r="P980" s="369">
        <v>55.98</v>
      </c>
      <c r="Q980" s="369">
        <v>240.94</v>
      </c>
      <c r="R980" s="369">
        <v>122</v>
      </c>
      <c r="S980" s="369">
        <v>92.77</v>
      </c>
      <c r="T980" s="369">
        <v>29.9316</v>
      </c>
      <c r="U980" s="369">
        <v>73.459999999999994</v>
      </c>
      <c r="V980" s="369">
        <v>22.68</v>
      </c>
      <c r="AF980" s="368">
        <v>44622</v>
      </c>
      <c r="AG980" s="370">
        <f t="shared" ref="AG980:AM980" si="1958">(P980-AG$1256)/AG$1256</f>
        <v>-1.9786377166870997E-2</v>
      </c>
      <c r="AH980" s="370">
        <f t="shared" si="1958"/>
        <v>0.16396135265700482</v>
      </c>
      <c r="AI980" s="370">
        <f t="shared" si="1958"/>
        <v>0.19584395216624195</v>
      </c>
      <c r="AJ980" s="370">
        <f t="shared" si="1958"/>
        <v>-5.210994175947694E-2</v>
      </c>
      <c r="AK980" s="370">
        <f t="shared" si="1958"/>
        <v>2.0608854578684575E-2</v>
      </c>
      <c r="AL980" s="370">
        <f t="shared" si="1958"/>
        <v>-0.41232000000000008</v>
      </c>
      <c r="AM980" s="370">
        <f t="shared" si="1958"/>
        <v>9.7773475314617594E-2</v>
      </c>
      <c r="BA980" s="368">
        <v>44622</v>
      </c>
      <c r="BB980" s="369">
        <v>55.98</v>
      </c>
      <c r="BC980" s="369">
        <v>4386.54</v>
      </c>
      <c r="BD980" s="86"/>
      <c r="BE980" s="368">
        <v>44622</v>
      </c>
      <c r="BF980" s="370">
        <f t="shared" ref="BF980:BG980" si="1959">(BB980-BF$1256)/BF$1256</f>
        <v>-1.9786377166870997E-2</v>
      </c>
      <c r="BG980" s="370">
        <f t="shared" si="1959"/>
        <v>0.16950386187369526</v>
      </c>
      <c r="BT980" s="367">
        <v>44623</v>
      </c>
      <c r="BU980" s="365">
        <f t="shared" si="1537"/>
        <v>3.9122999999999998E-2</v>
      </c>
      <c r="BV980" s="365">
        <v>3.9123000000000001</v>
      </c>
    </row>
    <row r="981" spans="2:74" ht="12" customHeight="1">
      <c r="B981" s="367">
        <v>44621</v>
      </c>
      <c r="C981" s="365">
        <v>54.64</v>
      </c>
      <c r="O981" s="368">
        <v>44621</v>
      </c>
      <c r="P981" s="369">
        <v>54.64</v>
      </c>
      <c r="Q981" s="369">
        <v>239.63</v>
      </c>
      <c r="R981" s="369">
        <v>120.02</v>
      </c>
      <c r="S981" s="369">
        <v>90.14</v>
      </c>
      <c r="T981" s="369">
        <v>29.759</v>
      </c>
      <c r="U981" s="369">
        <v>75.11</v>
      </c>
      <c r="V981" s="369">
        <v>22.71</v>
      </c>
      <c r="AF981" s="368">
        <v>44621</v>
      </c>
      <c r="AG981" s="370">
        <f t="shared" ref="AG981:AM981" si="1960">(P981-AG$1256)/AG$1256</f>
        <v>-4.324986867448781E-2</v>
      </c>
      <c r="AH981" s="370">
        <f t="shared" si="1960"/>
        <v>0.15763285024154589</v>
      </c>
      <c r="AI981" s="370">
        <f t="shared" si="1960"/>
        <v>0.17643599294256029</v>
      </c>
      <c r="AJ981" s="370">
        <f t="shared" si="1960"/>
        <v>-7.8982323490344369E-2</v>
      </c>
      <c r="AK981" s="370">
        <f t="shared" si="1960"/>
        <v>1.4723533102375919E-2</v>
      </c>
      <c r="AL981" s="370">
        <f t="shared" si="1960"/>
        <v>-0.39912000000000003</v>
      </c>
      <c r="AM981" s="370">
        <f t="shared" si="1960"/>
        <v>9.9225556631171385E-2</v>
      </c>
      <c r="BA981" s="368">
        <v>44621</v>
      </c>
      <c r="BB981" s="369">
        <v>54.64</v>
      </c>
      <c r="BC981" s="369">
        <v>4306.26</v>
      </c>
      <c r="BD981" s="86"/>
      <c r="BE981" s="368">
        <v>44621</v>
      </c>
      <c r="BF981" s="370">
        <f t="shared" ref="BF981:BG981" si="1961">(BB981-BF$1256)/BF$1256</f>
        <v>-4.324986867448781E-2</v>
      </c>
      <c r="BG981" s="370">
        <f t="shared" si="1961"/>
        <v>0.14810025674728128</v>
      </c>
      <c r="BT981" s="367">
        <v>44622</v>
      </c>
      <c r="BU981" s="365">
        <f t="shared" si="1537"/>
        <v>3.8585000000000001E-2</v>
      </c>
      <c r="BV981" s="365">
        <v>3.8584999999999998</v>
      </c>
    </row>
    <row r="982" spans="2:74" ht="12" customHeight="1">
      <c r="B982" s="367">
        <v>44620</v>
      </c>
      <c r="C982" s="365">
        <v>55.98</v>
      </c>
      <c r="O982" s="368">
        <v>44620</v>
      </c>
      <c r="P982" s="369">
        <v>55.98</v>
      </c>
      <c r="Q982" s="369">
        <v>244.77</v>
      </c>
      <c r="R982" s="369">
        <v>122.58</v>
      </c>
      <c r="S982" s="369">
        <v>91.79</v>
      </c>
      <c r="T982" s="369">
        <v>30.466999999999999</v>
      </c>
      <c r="U982" s="369">
        <v>74.72</v>
      </c>
      <c r="V982" s="369">
        <v>22.74</v>
      </c>
      <c r="AF982" s="368">
        <v>44620</v>
      </c>
      <c r="AG982" s="370">
        <f t="shared" ref="AG982:AM982" si="1962">(P982-AG$1256)/AG$1256</f>
        <v>-1.9786377166870997E-2</v>
      </c>
      <c r="AH982" s="370">
        <f t="shared" si="1962"/>
        <v>0.18246376811594209</v>
      </c>
      <c r="AI982" s="370">
        <f t="shared" si="1962"/>
        <v>0.20152911193883555</v>
      </c>
      <c r="AJ982" s="370">
        <f t="shared" si="1962"/>
        <v>-6.2123224685807686E-2</v>
      </c>
      <c r="AK982" s="370">
        <f t="shared" si="1962"/>
        <v>3.8864944488392943E-2</v>
      </c>
      <c r="AL982" s="370">
        <f t="shared" si="1962"/>
        <v>-0.40223999999999999</v>
      </c>
      <c r="AM982" s="370">
        <f t="shared" si="1962"/>
        <v>0.100677637947725</v>
      </c>
      <c r="BA982" s="368">
        <v>44620</v>
      </c>
      <c r="BB982" s="369">
        <v>55.98</v>
      </c>
      <c r="BC982" s="369">
        <v>4373.9399999999996</v>
      </c>
      <c r="BD982" s="86"/>
      <c r="BE982" s="368">
        <v>44620</v>
      </c>
      <c r="BF982" s="370">
        <f t="shared" ref="BF982:BG982" si="1963">(BB982-BF$1256)/BF$1256</f>
        <v>-1.9786377166870997E-2</v>
      </c>
      <c r="BG982" s="370">
        <f t="shared" si="1963"/>
        <v>0.16614455165206068</v>
      </c>
      <c r="BT982" s="367">
        <v>44621</v>
      </c>
      <c r="BU982" s="365">
        <f t="shared" si="1537"/>
        <v>3.9531000000000004E-2</v>
      </c>
      <c r="BV982" s="365">
        <v>3.9531000000000001</v>
      </c>
    </row>
    <row r="983" spans="2:74" ht="12" customHeight="1">
      <c r="B983" s="367">
        <v>44617</v>
      </c>
      <c r="C983" s="365">
        <v>57.01</v>
      </c>
      <c r="O983" s="368">
        <v>44617</v>
      </c>
      <c r="P983" s="369">
        <v>57.01</v>
      </c>
      <c r="Q983" s="369">
        <v>249.45</v>
      </c>
      <c r="R983" s="369">
        <v>123.72</v>
      </c>
      <c r="S983" s="369">
        <v>92.58</v>
      </c>
      <c r="T983" s="369">
        <v>29.94</v>
      </c>
      <c r="U983" s="369">
        <v>71.97</v>
      </c>
      <c r="V983" s="369">
        <v>22.72</v>
      </c>
      <c r="AF983" s="368">
        <v>44617</v>
      </c>
      <c r="AG983" s="370">
        <f t="shared" ref="AG983:AM983" si="1964">(P983-AG$1256)/AG$1256</f>
        <v>-1.7510068289266576E-3</v>
      </c>
      <c r="AH983" s="370">
        <f t="shared" si="1964"/>
        <v>0.20507246376811589</v>
      </c>
      <c r="AI983" s="370">
        <f t="shared" si="1964"/>
        <v>0.21270339149186437</v>
      </c>
      <c r="AJ983" s="370">
        <f t="shared" si="1964"/>
        <v>-5.4051292530908408E-2</v>
      </c>
      <c r="AK983" s="370">
        <f t="shared" si="1964"/>
        <v>2.089527810360348E-2</v>
      </c>
      <c r="AL983" s="370">
        <f t="shared" si="1964"/>
        <v>-0.42424000000000001</v>
      </c>
      <c r="AM983" s="370">
        <f t="shared" si="1964"/>
        <v>9.9709583736689186E-2</v>
      </c>
      <c r="BA983" s="368">
        <v>44617</v>
      </c>
      <c r="BB983" s="369">
        <v>57.01</v>
      </c>
      <c r="BC983" s="369">
        <v>4384.6499999999996</v>
      </c>
      <c r="BD983" s="86"/>
      <c r="BE983" s="368">
        <v>44617</v>
      </c>
      <c r="BF983" s="370">
        <f t="shared" ref="BF983:BG983" si="1965">(BB983-BF$1256)/BF$1256</f>
        <v>-1.7510068289266576E-3</v>
      </c>
      <c r="BG983" s="370">
        <f t="shared" si="1965"/>
        <v>0.16899996534045</v>
      </c>
      <c r="BT983" s="367">
        <v>44620</v>
      </c>
      <c r="BU983" s="365">
        <f t="shared" si="1537"/>
        <v>3.8585000000000001E-2</v>
      </c>
      <c r="BV983" s="365">
        <v>3.8584999999999998</v>
      </c>
    </row>
    <row r="984" spans="2:74" ht="12" customHeight="1">
      <c r="B984" s="367">
        <v>44616</v>
      </c>
      <c r="C984" s="365">
        <v>56.05</v>
      </c>
      <c r="O984" s="368">
        <v>44616</v>
      </c>
      <c r="P984" s="369">
        <v>56.05</v>
      </c>
      <c r="Q984" s="369">
        <v>245.03</v>
      </c>
      <c r="R984" s="369">
        <v>121.36</v>
      </c>
      <c r="S984" s="369">
        <v>91.01</v>
      </c>
      <c r="T984" s="369">
        <v>29.6922</v>
      </c>
      <c r="U984" s="369">
        <v>70.03</v>
      </c>
      <c r="V984" s="369">
        <v>22.43</v>
      </c>
      <c r="AF984" s="368">
        <v>44616</v>
      </c>
      <c r="AG984" s="370">
        <f t="shared" ref="AG984:AM984" si="1966">(P984-AG$1256)/AG$1256</f>
        <v>-1.8560672386622349E-2</v>
      </c>
      <c r="AH984" s="370">
        <f t="shared" si="1966"/>
        <v>0.18371980676328503</v>
      </c>
      <c r="AI984" s="370">
        <f t="shared" si="1966"/>
        <v>0.18957067241717315</v>
      </c>
      <c r="AJ984" s="370">
        <f t="shared" si="1966"/>
        <v>-7.009298048431592E-2</v>
      </c>
      <c r="AK984" s="370">
        <f t="shared" si="1966"/>
        <v>1.2445784118497449E-2</v>
      </c>
      <c r="AL984" s="370">
        <f t="shared" si="1966"/>
        <v>-0.43975999999999998</v>
      </c>
      <c r="AM984" s="370">
        <f t="shared" si="1966"/>
        <v>8.5672797676669868E-2</v>
      </c>
      <c r="BA984" s="368">
        <v>44616</v>
      </c>
      <c r="BB984" s="369">
        <v>56.05</v>
      </c>
      <c r="BC984" s="369">
        <v>4288.7</v>
      </c>
      <c r="BD984" s="86"/>
      <c r="BE984" s="368">
        <v>44616</v>
      </c>
      <c r="BF984" s="370">
        <f t="shared" ref="BF984:BG984" si="1967">(BB984-BF$1256)/BF$1256</f>
        <v>-1.8560672386622349E-2</v>
      </c>
      <c r="BG984" s="370">
        <f t="shared" si="1967"/>
        <v>0.14341855139078105</v>
      </c>
      <c r="BT984" s="367">
        <v>44617</v>
      </c>
      <c r="BU984" s="365">
        <f t="shared" si="1537"/>
        <v>3.7888000000000005E-2</v>
      </c>
      <c r="BV984" s="365">
        <v>3.7888000000000002</v>
      </c>
    </row>
    <row r="985" spans="2:74" ht="12" customHeight="1">
      <c r="B985" s="367">
        <v>44615</v>
      </c>
      <c r="C985" s="365">
        <v>55.78</v>
      </c>
      <c r="O985" s="368">
        <v>44615</v>
      </c>
      <c r="P985" s="369">
        <v>55.78</v>
      </c>
      <c r="Q985" s="369">
        <v>247.79</v>
      </c>
      <c r="R985" s="369">
        <v>121.59</v>
      </c>
      <c r="S985" s="369">
        <v>89.65</v>
      </c>
      <c r="T985" s="369">
        <v>28.5778</v>
      </c>
      <c r="U985" s="369">
        <v>65.25</v>
      </c>
      <c r="V985" s="369">
        <v>22</v>
      </c>
      <c r="AF985" s="368">
        <v>44615</v>
      </c>
      <c r="AG985" s="370">
        <f t="shared" ref="AG985:AM985" si="1968">(P985-AG$1256)/AG$1256</f>
        <v>-2.3288390824724187E-2</v>
      </c>
      <c r="AH985" s="370">
        <f t="shared" si="1968"/>
        <v>0.19705314009661831</v>
      </c>
      <c r="AI985" s="370">
        <f t="shared" si="1968"/>
        <v>0.19182513232699477</v>
      </c>
      <c r="AJ985" s="370">
        <f t="shared" si="1968"/>
        <v>-8.3988964953509743E-2</v>
      </c>
      <c r="AK985" s="370">
        <f t="shared" si="1968"/>
        <v>-2.5553070187402868E-2</v>
      </c>
      <c r="AL985" s="370">
        <f t="shared" si="1968"/>
        <v>-0.47799999999999998</v>
      </c>
      <c r="AM985" s="370">
        <f t="shared" si="1968"/>
        <v>6.4859632139399798E-2</v>
      </c>
      <c r="BA985" s="368">
        <v>44615</v>
      </c>
      <c r="BB985" s="369">
        <v>55.78</v>
      </c>
      <c r="BC985" s="369">
        <v>4225.5</v>
      </c>
      <c r="BD985" s="86"/>
      <c r="BE985" s="368">
        <v>44615</v>
      </c>
      <c r="BF985" s="370">
        <f t="shared" ref="BF985:BG985" si="1969">(BB985-BF$1256)/BF$1256</f>
        <v>-2.3288390824724187E-2</v>
      </c>
      <c r="BG985" s="370">
        <f t="shared" si="1969"/>
        <v>0.12656867789813825</v>
      </c>
      <c r="BT985" s="367">
        <v>44616</v>
      </c>
      <c r="BU985" s="365">
        <f t="shared" si="1537"/>
        <v>3.8537000000000002E-2</v>
      </c>
      <c r="BV985" s="365">
        <v>3.8536999999999999</v>
      </c>
    </row>
    <row r="986" spans="2:74" ht="12" customHeight="1">
      <c r="B986" s="367">
        <v>44614</v>
      </c>
      <c r="C986" s="365">
        <v>56.78</v>
      </c>
      <c r="O986" s="368">
        <v>44614</v>
      </c>
      <c r="P986" s="369">
        <v>56.78</v>
      </c>
      <c r="Q986" s="369">
        <v>252.7</v>
      </c>
      <c r="R986" s="369">
        <v>124.07</v>
      </c>
      <c r="S986" s="369">
        <v>93.11</v>
      </c>
      <c r="T986" s="369">
        <v>29.601199999999999</v>
      </c>
      <c r="U986" s="369">
        <v>66.260000000000005</v>
      </c>
      <c r="V986" s="369">
        <v>22.37</v>
      </c>
      <c r="AF986" s="368">
        <v>44614</v>
      </c>
      <c r="AG986" s="370">
        <f t="shared" ref="AG986:AM986" si="1970">(P986-AG$1256)/AG$1256</f>
        <v>-5.7783225354578584E-3</v>
      </c>
      <c r="AH986" s="370">
        <f t="shared" si="1970"/>
        <v>0.22077294685990331</v>
      </c>
      <c r="AI986" s="370">
        <f t="shared" si="1970"/>
        <v>0.21613409135463632</v>
      </c>
      <c r="AJ986" s="370">
        <f t="shared" si="1970"/>
        <v>-4.8635945642178449E-2</v>
      </c>
      <c r="AK986" s="370">
        <f t="shared" si="1970"/>
        <v>9.3428625985432414E-3</v>
      </c>
      <c r="AL986" s="370">
        <f t="shared" si="1970"/>
        <v>-0.46991999999999995</v>
      </c>
      <c r="AM986" s="370">
        <f t="shared" si="1970"/>
        <v>8.276863504356248E-2</v>
      </c>
      <c r="BA986" s="368">
        <v>44614</v>
      </c>
      <c r="BB986" s="369">
        <v>56.78</v>
      </c>
      <c r="BC986" s="369">
        <v>4304.76</v>
      </c>
      <c r="BD986" s="86"/>
      <c r="BE986" s="368">
        <v>44614</v>
      </c>
      <c r="BF986" s="370">
        <f t="shared" ref="BF986:BG986" si="1971">(BB986-BF$1256)/BF$1256</f>
        <v>-5.7783225354578584E-3</v>
      </c>
      <c r="BG986" s="370">
        <f t="shared" si="1971"/>
        <v>0.14770033886375336</v>
      </c>
      <c r="BT986" s="367">
        <v>44615</v>
      </c>
      <c r="BU986" s="365">
        <f t="shared" si="1537"/>
        <v>3.8724000000000001E-2</v>
      </c>
      <c r="BV986" s="365">
        <v>3.8723999999999998</v>
      </c>
    </row>
    <row r="987" spans="2:74" ht="12" customHeight="1">
      <c r="B987" s="367">
        <v>44610</v>
      </c>
      <c r="C987" s="365">
        <v>57.05</v>
      </c>
      <c r="O987" s="368">
        <v>44610</v>
      </c>
      <c r="P987" s="369">
        <v>57.05</v>
      </c>
      <c r="Q987" s="369">
        <v>250.6</v>
      </c>
      <c r="R987" s="369">
        <v>125.8</v>
      </c>
      <c r="S987" s="369">
        <v>93.34</v>
      </c>
      <c r="T987" s="369">
        <v>30.4664</v>
      </c>
      <c r="U987" s="369">
        <v>72.069999999999993</v>
      </c>
      <c r="V987" s="369">
        <v>22.71</v>
      </c>
      <c r="AF987" s="368">
        <v>44610</v>
      </c>
      <c r="AG987" s="370">
        <f t="shared" ref="AG987:AM987" si="1972">(P987-AG$1256)/AG$1256</f>
        <v>-1.0506040973560194E-3</v>
      </c>
      <c r="AH987" s="370">
        <f t="shared" si="1972"/>
        <v>0.21062801932367148</v>
      </c>
      <c r="AI987" s="370">
        <f t="shared" si="1972"/>
        <v>0.23309155067633799</v>
      </c>
      <c r="AJ987" s="370">
        <f t="shared" si="1972"/>
        <v>-4.6285889445182395E-2</v>
      </c>
      <c r="AK987" s="370">
        <f t="shared" si="1972"/>
        <v>3.8844485665184496E-2</v>
      </c>
      <c r="AL987" s="370">
        <f t="shared" si="1972"/>
        <v>-0.42344000000000004</v>
      </c>
      <c r="AM987" s="370">
        <f t="shared" si="1972"/>
        <v>9.9225556631171385E-2</v>
      </c>
      <c r="BA987" s="368">
        <v>44610</v>
      </c>
      <c r="BB987" s="369">
        <v>57.05</v>
      </c>
      <c r="BC987" s="369">
        <v>4348.87</v>
      </c>
      <c r="BD987" s="86"/>
      <c r="BE987" s="368">
        <v>44610</v>
      </c>
      <c r="BF987" s="370">
        <f t="shared" ref="BF987:BG987" si="1973">(BB987-BF$1256)/BF$1256</f>
        <v>-1.0506040973560194E-3</v>
      </c>
      <c r="BG987" s="370">
        <f t="shared" si="1973"/>
        <v>0.15946059075869753</v>
      </c>
      <c r="BT987" s="367">
        <v>44614</v>
      </c>
      <c r="BU987" s="365">
        <f t="shared" si="1537"/>
        <v>3.8041999999999999E-2</v>
      </c>
      <c r="BV987" s="365">
        <v>3.8041999999999998</v>
      </c>
    </row>
    <row r="988" spans="2:74" ht="12" customHeight="1">
      <c r="B988" s="367">
        <v>44609</v>
      </c>
      <c r="C988" s="365">
        <v>57.01</v>
      </c>
      <c r="O988" s="368">
        <v>44609</v>
      </c>
      <c r="P988" s="369">
        <v>57.01</v>
      </c>
      <c r="Q988" s="369">
        <v>250.93</v>
      </c>
      <c r="R988" s="369">
        <v>123.48</v>
      </c>
      <c r="S988" s="369">
        <v>93.05</v>
      </c>
      <c r="T988" s="369">
        <v>30.197199999999999</v>
      </c>
      <c r="U988" s="369">
        <v>75.180000000000007</v>
      </c>
      <c r="V988" s="369">
        <v>22.71</v>
      </c>
      <c r="AF988" s="368">
        <v>44609</v>
      </c>
      <c r="AG988" s="370">
        <f t="shared" ref="AG988:AM988" si="1974">(P988-AG$1256)/AG$1256</f>
        <v>-1.7510068289266576E-3</v>
      </c>
      <c r="AH988" s="370">
        <f t="shared" si="1974"/>
        <v>0.21222222222222226</v>
      </c>
      <c r="AI988" s="370">
        <f t="shared" si="1974"/>
        <v>0.21035091158596361</v>
      </c>
      <c r="AJ988" s="370">
        <f t="shared" si="1974"/>
        <v>-4.9249003780525262E-2</v>
      </c>
      <c r="AK988" s="370">
        <f t="shared" si="1974"/>
        <v>2.9665293652309032E-2</v>
      </c>
      <c r="AL988" s="370">
        <f t="shared" si="1974"/>
        <v>-0.39855999999999997</v>
      </c>
      <c r="AM988" s="370">
        <f t="shared" si="1974"/>
        <v>9.9225556631171385E-2</v>
      </c>
      <c r="BA988" s="368">
        <v>44609</v>
      </c>
      <c r="BB988" s="369">
        <v>57.01</v>
      </c>
      <c r="BC988" s="369">
        <v>4380.26</v>
      </c>
      <c r="BD988" s="86"/>
      <c r="BE988" s="368">
        <v>44609</v>
      </c>
      <c r="BF988" s="370">
        <f t="shared" ref="BF988:BG988" si="1975">(BB988-BF$1256)/BF$1256</f>
        <v>-1.7510068289266576E-3</v>
      </c>
      <c r="BG988" s="370">
        <f t="shared" si="1975"/>
        <v>0.16782953900132513</v>
      </c>
      <c r="BT988" s="367">
        <v>44610</v>
      </c>
      <c r="BU988" s="365">
        <f t="shared" si="1537"/>
        <v>3.7862E-2</v>
      </c>
      <c r="BV988" s="365">
        <v>3.7862</v>
      </c>
    </row>
    <row r="989" spans="2:74" ht="12" customHeight="1">
      <c r="B989" s="367">
        <v>44608</v>
      </c>
      <c r="C989" s="365">
        <v>58.57</v>
      </c>
      <c r="O989" s="368">
        <v>44608</v>
      </c>
      <c r="P989" s="369">
        <v>58.57</v>
      </c>
      <c r="Q989" s="369">
        <v>253.09</v>
      </c>
      <c r="R989" s="369">
        <v>123.35</v>
      </c>
      <c r="S989" s="369">
        <v>95.18</v>
      </c>
      <c r="T989" s="369">
        <v>31.508600000000001</v>
      </c>
      <c r="U989" s="369">
        <v>78.760000000000005</v>
      </c>
      <c r="V989" s="369">
        <v>23.14</v>
      </c>
      <c r="AF989" s="368">
        <v>44608</v>
      </c>
      <c r="AG989" s="370">
        <f t="shared" ref="AG989:AM989" si="1976">(P989-AG$1256)/AG$1256</f>
        <v>2.5564699702328855E-2</v>
      </c>
      <c r="AH989" s="370">
        <f t="shared" si="1976"/>
        <v>0.22265700483091788</v>
      </c>
      <c r="AI989" s="370">
        <f t="shared" si="1976"/>
        <v>0.20907665163693392</v>
      </c>
      <c r="AJ989" s="370">
        <f t="shared" si="1976"/>
        <v>-2.7485439869214239E-2</v>
      </c>
      <c r="AK989" s="370">
        <f t="shared" si="1976"/>
        <v>7.4381461578330005E-2</v>
      </c>
      <c r="AL989" s="370">
        <f t="shared" si="1976"/>
        <v>-0.36991999999999997</v>
      </c>
      <c r="AM989" s="370">
        <f t="shared" si="1976"/>
        <v>0.12003872216844146</v>
      </c>
      <c r="BA989" s="368">
        <v>44608</v>
      </c>
      <c r="BB989" s="369">
        <v>58.57</v>
      </c>
      <c r="BC989" s="369">
        <v>4475.01</v>
      </c>
      <c r="BD989" s="86"/>
      <c r="BE989" s="368">
        <v>44608</v>
      </c>
      <c r="BF989" s="370">
        <f t="shared" ref="BF989:BG989" si="1977">(BB989-BF$1256)/BF$1256</f>
        <v>2.5564699702328855E-2</v>
      </c>
      <c r="BG989" s="370">
        <f t="shared" si="1977"/>
        <v>0.1930910186441718</v>
      </c>
      <c r="BT989" s="367">
        <v>44609</v>
      </c>
      <c r="BU989" s="365">
        <f t="shared" si="1537"/>
        <v>3.7888000000000005E-2</v>
      </c>
      <c r="BV989" s="365">
        <v>3.7888000000000002</v>
      </c>
    </row>
    <row r="990" spans="2:74" ht="12" customHeight="1">
      <c r="B990" s="367">
        <v>44607</v>
      </c>
      <c r="C990" s="365">
        <v>59.21</v>
      </c>
      <c r="O990" s="368">
        <v>44607</v>
      </c>
      <c r="P990" s="369">
        <v>59.21</v>
      </c>
      <c r="Q990" s="369">
        <v>253.81</v>
      </c>
      <c r="R990" s="369">
        <v>123</v>
      </c>
      <c r="S990" s="369">
        <v>94.51</v>
      </c>
      <c r="T990" s="369">
        <v>31.3398</v>
      </c>
      <c r="U990" s="369">
        <v>78.099999999999994</v>
      </c>
      <c r="V990" s="369">
        <v>23.24</v>
      </c>
      <c r="AF990" s="368">
        <v>44607</v>
      </c>
      <c r="AG990" s="370">
        <f t="shared" ref="AG990:AM990" si="1978">(P990-AG$1256)/AG$1256</f>
        <v>3.6771143407459315E-2</v>
      </c>
      <c r="AH990" s="370">
        <f t="shared" si="1978"/>
        <v>0.22613526570048309</v>
      </c>
      <c r="AI990" s="370">
        <f t="shared" si="1978"/>
        <v>0.20564595177416198</v>
      </c>
      <c r="AJ990" s="370">
        <f t="shared" si="1978"/>
        <v>-3.4331255747420041E-2</v>
      </c>
      <c r="AK990" s="370">
        <f t="shared" si="1978"/>
        <v>6.8625712649008394E-2</v>
      </c>
      <c r="AL990" s="370">
        <f t="shared" si="1978"/>
        <v>-0.37520000000000003</v>
      </c>
      <c r="AM990" s="370">
        <f t="shared" si="1978"/>
        <v>0.12487899322362044</v>
      </c>
      <c r="BA990" s="368">
        <v>44607</v>
      </c>
      <c r="BB990" s="369">
        <v>59.21</v>
      </c>
      <c r="BC990" s="369">
        <v>4471.07</v>
      </c>
      <c r="BD990" s="86"/>
      <c r="BE990" s="368">
        <v>44607</v>
      </c>
      <c r="BF990" s="370">
        <f t="shared" ref="BF990:BG990" si="1979">(BB990-BF$1256)/BF$1256</f>
        <v>3.6771143407459315E-2</v>
      </c>
      <c r="BG990" s="370">
        <f t="shared" si="1979"/>
        <v>0.19204056767010499</v>
      </c>
      <c r="BT990" s="367">
        <v>44608</v>
      </c>
      <c r="BU990" s="365">
        <f t="shared" si="1537"/>
        <v>3.6879000000000002E-2</v>
      </c>
      <c r="BV990" s="365">
        <v>3.6879</v>
      </c>
    </row>
    <row r="991" spans="2:74" ht="12" customHeight="1">
      <c r="B991" s="367">
        <v>44606</v>
      </c>
      <c r="C991" s="365">
        <v>57.16</v>
      </c>
      <c r="O991" s="368">
        <v>44606</v>
      </c>
      <c r="P991" s="369">
        <v>57.16</v>
      </c>
      <c r="Q991" s="369">
        <v>253.39</v>
      </c>
      <c r="R991" s="369">
        <v>121.4</v>
      </c>
      <c r="S991" s="369">
        <v>93.65</v>
      </c>
      <c r="T991" s="369">
        <v>31.279</v>
      </c>
      <c r="U991" s="369">
        <v>75.69</v>
      </c>
      <c r="V991" s="369">
        <v>22.87</v>
      </c>
      <c r="AF991" s="368">
        <v>44606</v>
      </c>
      <c r="AG991" s="370">
        <f t="shared" ref="AG991:AM991" si="1980">(P991-AG$1256)/AG$1256</f>
        <v>8.7550341446326668E-4</v>
      </c>
      <c r="AH991" s="370">
        <f t="shared" si="1980"/>
        <v>0.22410628019323664</v>
      </c>
      <c r="AI991" s="370">
        <f t="shared" si="1980"/>
        <v>0.18996275240148999</v>
      </c>
      <c r="AJ991" s="370">
        <f t="shared" si="1980"/>
        <v>-4.3118422397057307E-2</v>
      </c>
      <c r="AK991" s="370">
        <f t="shared" si="1980"/>
        <v>6.6552551897214818E-2</v>
      </c>
      <c r="AL991" s="370">
        <f t="shared" si="1980"/>
        <v>-0.39448</v>
      </c>
      <c r="AM991" s="370">
        <f t="shared" si="1980"/>
        <v>0.10696999031945793</v>
      </c>
      <c r="BA991" s="368">
        <v>44606</v>
      </c>
      <c r="BB991" s="369">
        <v>57.16</v>
      </c>
      <c r="BC991" s="369">
        <v>4401.67</v>
      </c>
      <c r="BD991" s="86"/>
      <c r="BE991" s="368">
        <v>44606</v>
      </c>
      <c r="BF991" s="370">
        <f t="shared" ref="BF991:BG991" si="1981">(BB991-BF$1256)/BF$1256</f>
        <v>8.7550341446326668E-4</v>
      </c>
      <c r="BG991" s="370">
        <f t="shared" si="1981"/>
        <v>0.17353770025888021</v>
      </c>
      <c r="BT991" s="367">
        <v>44607</v>
      </c>
      <c r="BU991" s="365">
        <f t="shared" si="1537"/>
        <v>3.6479999999999999E-2</v>
      </c>
      <c r="BV991" s="365">
        <v>3.6480000000000001</v>
      </c>
    </row>
    <row r="992" spans="2:74" ht="12" customHeight="1">
      <c r="B992" s="367">
        <v>44603</v>
      </c>
      <c r="C992" s="365">
        <v>57.46</v>
      </c>
      <c r="O992" s="368">
        <v>44603</v>
      </c>
      <c r="P992" s="369">
        <v>57.46</v>
      </c>
      <c r="Q992" s="369">
        <v>255.16</v>
      </c>
      <c r="R992" s="369">
        <v>122.07</v>
      </c>
      <c r="S992" s="369">
        <v>93.73</v>
      </c>
      <c r="T992" s="369">
        <v>31.229600000000001</v>
      </c>
      <c r="U992" s="369">
        <v>73.569999999999993</v>
      </c>
      <c r="V992" s="369">
        <v>22.94</v>
      </c>
      <c r="AF992" s="368">
        <v>44603</v>
      </c>
      <c r="AG992" s="370">
        <f t="shared" ref="AG992:AM992" si="1982">(P992-AG$1256)/AG$1256</f>
        <v>6.1285239012432401E-3</v>
      </c>
      <c r="AH992" s="370">
        <f t="shared" si="1982"/>
        <v>0.23265700483091786</v>
      </c>
      <c r="AI992" s="370">
        <f t="shared" si="1982"/>
        <v>0.1965300921387963</v>
      </c>
      <c r="AJ992" s="370">
        <f t="shared" si="1982"/>
        <v>-4.2301011545928274E-2</v>
      </c>
      <c r="AK992" s="370">
        <f t="shared" si="1982"/>
        <v>6.4868108786382606E-2</v>
      </c>
      <c r="AL992" s="370">
        <f t="shared" si="1982"/>
        <v>-0.41144000000000003</v>
      </c>
      <c r="AM992" s="370">
        <f t="shared" si="1982"/>
        <v>0.1103581800580833</v>
      </c>
      <c r="BA992" s="368">
        <v>44603</v>
      </c>
      <c r="BB992" s="369">
        <v>57.46</v>
      </c>
      <c r="BC992" s="369">
        <v>4418.6400000000003</v>
      </c>
      <c r="BD992" s="86"/>
      <c r="BE992" s="368">
        <v>44603</v>
      </c>
      <c r="BF992" s="370">
        <f t="shared" ref="BF992:BG992" si="1983">(BB992-BF$1256)/BF$1256</f>
        <v>6.1285239012432401E-3</v>
      </c>
      <c r="BG992" s="370">
        <f t="shared" si="1983"/>
        <v>0.17806210458119276</v>
      </c>
      <c r="BT992" s="367">
        <v>44606</v>
      </c>
      <c r="BU992" s="365">
        <f t="shared" si="1537"/>
        <v>3.7088999999999997E-2</v>
      </c>
      <c r="BV992" s="365">
        <v>3.7088999999999999</v>
      </c>
    </row>
    <row r="993" spans="2:74" ht="12" customHeight="1">
      <c r="B993" s="367">
        <v>44602</v>
      </c>
      <c r="C993" s="365">
        <v>57.53</v>
      </c>
      <c r="O993" s="368">
        <v>44602</v>
      </c>
      <c r="P993" s="369">
        <v>57.53</v>
      </c>
      <c r="Q993" s="369">
        <v>256.87</v>
      </c>
      <c r="R993" s="369">
        <v>124.15</v>
      </c>
      <c r="S993" s="369">
        <v>95.31</v>
      </c>
      <c r="T993" s="369">
        <v>31.56</v>
      </c>
      <c r="U993" s="369">
        <v>73.09</v>
      </c>
      <c r="V993" s="369">
        <v>22.97</v>
      </c>
      <c r="AF993" s="368">
        <v>44602</v>
      </c>
      <c r="AG993" s="370">
        <f t="shared" ref="AG993:AM993" si="1984">(P993-AG$1256)/AG$1256</f>
        <v>7.3542286814918881E-3</v>
      </c>
      <c r="AH993" s="370">
        <f t="shared" si="1984"/>
        <v>0.2409178743961353</v>
      </c>
      <c r="AI993" s="370">
        <f t="shared" si="1984"/>
        <v>0.21691825132327006</v>
      </c>
      <c r="AJ993" s="370">
        <f t="shared" si="1984"/>
        <v>-2.6157147236129583E-2</v>
      </c>
      <c r="AK993" s="370">
        <f t="shared" si="1984"/>
        <v>7.6134100766523813E-2</v>
      </c>
      <c r="AL993" s="370">
        <f t="shared" si="1984"/>
        <v>-0.41527999999999998</v>
      </c>
      <c r="AM993" s="370">
        <f t="shared" si="1984"/>
        <v>0.11181026137463691</v>
      </c>
      <c r="BA993" s="368">
        <v>44602</v>
      </c>
      <c r="BB993" s="369">
        <v>57.53</v>
      </c>
      <c r="BC993" s="369">
        <v>4504.08</v>
      </c>
      <c r="BD993" s="86"/>
      <c r="BE993" s="368">
        <v>44602</v>
      </c>
      <c r="BF993" s="370">
        <f t="shared" ref="BF993:BG993" si="1985">(BB993-BF$1256)/BF$1256</f>
        <v>7.3542286814918881E-3</v>
      </c>
      <c r="BG993" s="370">
        <f t="shared" si="1985"/>
        <v>0.20084142722694273</v>
      </c>
      <c r="BT993" s="367">
        <v>44603</v>
      </c>
      <c r="BU993" s="365">
        <f t="shared" si="1537"/>
        <v>3.6894999999999997E-2</v>
      </c>
      <c r="BV993" s="365">
        <v>3.6894999999999998</v>
      </c>
    </row>
    <row r="994" spans="2:74" ht="12" customHeight="1">
      <c r="B994" s="367">
        <v>44601</v>
      </c>
      <c r="C994" s="365">
        <v>57.82</v>
      </c>
      <c r="O994" s="368">
        <v>44601</v>
      </c>
      <c r="P994" s="369">
        <v>57.82</v>
      </c>
      <c r="Q994" s="369">
        <v>259.86</v>
      </c>
      <c r="R994" s="369">
        <v>127.7</v>
      </c>
      <c r="S994" s="369">
        <v>97.13</v>
      </c>
      <c r="T994" s="369">
        <v>32.174799999999998</v>
      </c>
      <c r="U994" s="369">
        <v>74.260000000000005</v>
      </c>
      <c r="V994" s="369">
        <v>23.46</v>
      </c>
      <c r="AF994" s="368">
        <v>44601</v>
      </c>
      <c r="AG994" s="370">
        <f t="shared" ref="AG994:AM994" si="1986">(P994-AG$1256)/AG$1256</f>
        <v>1.2432148485379107E-2</v>
      </c>
      <c r="AH994" s="370">
        <f t="shared" si="1986"/>
        <v>0.25536231884057975</v>
      </c>
      <c r="AI994" s="370">
        <f t="shared" si="1986"/>
        <v>0.25171534993138606</v>
      </c>
      <c r="AJ994" s="370">
        <f t="shared" si="1986"/>
        <v>-7.5610503729437936E-3</v>
      </c>
      <c r="AK994" s="370">
        <f t="shared" si="1986"/>
        <v>9.7097574947488899E-2</v>
      </c>
      <c r="AL994" s="370">
        <f t="shared" si="1986"/>
        <v>-0.40591999999999995</v>
      </c>
      <c r="AM994" s="370">
        <f t="shared" si="1986"/>
        <v>0.13552758954501457</v>
      </c>
      <c r="BA994" s="368">
        <v>44601</v>
      </c>
      <c r="BB994" s="369">
        <v>57.82</v>
      </c>
      <c r="BC994" s="369">
        <v>4587.18</v>
      </c>
      <c r="BD994" s="86"/>
      <c r="BE994" s="368">
        <v>44601</v>
      </c>
      <c r="BF994" s="370">
        <f t="shared" ref="BF994:BG994" si="1987">(BB994-BF$1256)/BF$1256</f>
        <v>1.2432148485379107E-2</v>
      </c>
      <c r="BG994" s="370">
        <f t="shared" si="1987"/>
        <v>0.22299687797438933</v>
      </c>
      <c r="BT994" s="367">
        <v>44602</v>
      </c>
      <c r="BU994" s="365">
        <f t="shared" si="1537"/>
        <v>3.6850000000000001E-2</v>
      </c>
      <c r="BV994" s="365">
        <v>3.6850000000000001</v>
      </c>
    </row>
    <row r="995" spans="2:74" ht="12" customHeight="1">
      <c r="B995" s="367">
        <v>44600</v>
      </c>
      <c r="C995" s="365">
        <v>56.68</v>
      </c>
      <c r="O995" s="368">
        <v>44600</v>
      </c>
      <c r="P995" s="369">
        <v>56.68</v>
      </c>
      <c r="Q995" s="369">
        <v>260.08</v>
      </c>
      <c r="R995" s="369">
        <v>124.97</v>
      </c>
      <c r="S995" s="369">
        <v>94.92</v>
      </c>
      <c r="T995" s="369">
        <v>29.207000000000001</v>
      </c>
      <c r="U995" s="369">
        <v>71.98</v>
      </c>
      <c r="V995" s="369">
        <v>22.82</v>
      </c>
      <c r="AF995" s="368">
        <v>44600</v>
      </c>
      <c r="AG995" s="370">
        <f t="shared" ref="AG995:AM995" si="1988">(P995-AG$1256)/AG$1256</f>
        <v>-7.529329364384516E-3</v>
      </c>
      <c r="AH995" s="370">
        <f t="shared" si="1988"/>
        <v>0.25642512077294677</v>
      </c>
      <c r="AI995" s="370">
        <f t="shared" si="1988"/>
        <v>0.22495589100176439</v>
      </c>
      <c r="AJ995" s="370">
        <f t="shared" si="1988"/>
        <v>-3.01420251353837E-2</v>
      </c>
      <c r="AK995" s="370">
        <f t="shared" si="1988"/>
        <v>-4.0985842494339906E-3</v>
      </c>
      <c r="AL995" s="370">
        <f t="shared" si="1988"/>
        <v>-0.42415999999999998</v>
      </c>
      <c r="AM995" s="370">
        <f t="shared" si="1988"/>
        <v>0.10454985479186835</v>
      </c>
      <c r="BA995" s="368">
        <v>44600</v>
      </c>
      <c r="BB995" s="369">
        <v>56.68</v>
      </c>
      <c r="BC995" s="369">
        <v>4521.54</v>
      </c>
      <c r="BD995" s="86"/>
      <c r="BE995" s="368">
        <v>44600</v>
      </c>
      <c r="BF995" s="370">
        <f t="shared" ref="BF995:BG995" si="1989">(BB995-BF$1256)/BF$1256</f>
        <v>-7.529329364384516E-3</v>
      </c>
      <c r="BG995" s="370">
        <f t="shared" si="1989"/>
        <v>0.20549647139120766</v>
      </c>
      <c r="BT995" s="367">
        <v>44601</v>
      </c>
      <c r="BU995" s="365">
        <f t="shared" si="1537"/>
        <v>3.6665999999999997E-2</v>
      </c>
      <c r="BV995" s="365">
        <v>3.6665999999999999</v>
      </c>
    </row>
    <row r="996" spans="2:74" ht="12" customHeight="1">
      <c r="B996" s="367">
        <v>44599</v>
      </c>
      <c r="C996" s="365">
        <v>55.94</v>
      </c>
      <c r="O996" s="368">
        <v>44599</v>
      </c>
      <c r="P996" s="369">
        <v>55.94</v>
      </c>
      <c r="Q996" s="369">
        <v>259.85000000000002</v>
      </c>
      <c r="R996" s="369">
        <v>125.08</v>
      </c>
      <c r="S996" s="369">
        <v>95.19</v>
      </c>
      <c r="T996" s="369">
        <v>29.058800000000002</v>
      </c>
      <c r="U996" s="369">
        <v>68.72</v>
      </c>
      <c r="V996" s="369">
        <v>22.53</v>
      </c>
      <c r="AF996" s="368">
        <v>44599</v>
      </c>
      <c r="AG996" s="370">
        <f t="shared" ref="AG996:AM996" si="1990">(P996-AG$1256)/AG$1256</f>
        <v>-2.0486779898441634E-2</v>
      </c>
      <c r="AH996" s="370">
        <f t="shared" si="1990"/>
        <v>0.25531400966183587</v>
      </c>
      <c r="AI996" s="370">
        <f t="shared" si="1990"/>
        <v>0.2260341109586356</v>
      </c>
      <c r="AJ996" s="370">
        <f t="shared" si="1990"/>
        <v>-2.7383263512823202E-2</v>
      </c>
      <c r="AK996" s="370">
        <f t="shared" si="1990"/>
        <v>-9.1519135819307582E-3</v>
      </c>
      <c r="AL996" s="370">
        <f t="shared" si="1990"/>
        <v>-0.45024000000000003</v>
      </c>
      <c r="AM996" s="370">
        <f t="shared" si="1990"/>
        <v>9.0513068731849028E-2</v>
      </c>
      <c r="BA996" s="368">
        <v>44599</v>
      </c>
      <c r="BB996" s="369">
        <v>55.94</v>
      </c>
      <c r="BC996" s="369">
        <v>4483.87</v>
      </c>
      <c r="BD996" s="86"/>
      <c r="BE996" s="368">
        <v>44599</v>
      </c>
      <c r="BF996" s="370">
        <f t="shared" ref="BF996:BG996" si="1991">(BB996-BF$1256)/BF$1256</f>
        <v>-2.0486779898441634E-2</v>
      </c>
      <c r="BG996" s="370">
        <f t="shared" si="1991"/>
        <v>0.19545320027620994</v>
      </c>
      <c r="BT996" s="367">
        <v>44600</v>
      </c>
      <c r="BU996" s="365">
        <f t="shared" si="1537"/>
        <v>3.7402999999999999E-2</v>
      </c>
      <c r="BV996" s="365">
        <v>3.7403</v>
      </c>
    </row>
    <row r="997" spans="2:74" ht="12" customHeight="1">
      <c r="B997" s="367">
        <v>44596</v>
      </c>
      <c r="C997" s="365">
        <v>55.74</v>
      </c>
      <c r="O997" s="368">
        <v>44596</v>
      </c>
      <c r="P997" s="369">
        <v>55.74</v>
      </c>
      <c r="Q997" s="369">
        <v>260.06</v>
      </c>
      <c r="R997" s="369">
        <v>125.27</v>
      </c>
      <c r="S997" s="369">
        <v>95</v>
      </c>
      <c r="T997" s="369">
        <v>29.668800000000001</v>
      </c>
      <c r="U997" s="369">
        <v>67.5</v>
      </c>
      <c r="V997" s="369">
        <v>22.69</v>
      </c>
      <c r="AF997" s="368">
        <v>44596</v>
      </c>
      <c r="AG997" s="370">
        <f t="shared" ref="AG997:AM997" si="1992">(P997-AG$1256)/AG$1256</f>
        <v>-2.3988793556294824E-2</v>
      </c>
      <c r="AH997" s="370">
        <f t="shared" si="1992"/>
        <v>0.25632850241545896</v>
      </c>
      <c r="AI997" s="370">
        <f t="shared" si="1992"/>
        <v>0.22789649088414038</v>
      </c>
      <c r="AJ997" s="370">
        <f t="shared" si="1992"/>
        <v>-2.9324614284254667E-2</v>
      </c>
      <c r="AK997" s="370">
        <f t="shared" si="1992"/>
        <v>1.164789001336642E-2</v>
      </c>
      <c r="AL997" s="370">
        <f t="shared" si="1992"/>
        <v>-0.46</v>
      </c>
      <c r="AM997" s="370">
        <f t="shared" si="1992"/>
        <v>9.8257502420135576E-2</v>
      </c>
      <c r="BA997" s="368">
        <v>44596</v>
      </c>
      <c r="BB997" s="369">
        <v>55.74</v>
      </c>
      <c r="BC997" s="369">
        <v>4500.53</v>
      </c>
      <c r="BD997" s="86"/>
      <c r="BE997" s="368">
        <v>44596</v>
      </c>
      <c r="BF997" s="370">
        <f t="shared" ref="BF997:BG997" si="1993">(BB997-BF$1256)/BF$1256</f>
        <v>-2.3988793556294824E-2</v>
      </c>
      <c r="BG997" s="370">
        <f t="shared" si="1993"/>
        <v>0.19989495490259326</v>
      </c>
      <c r="BT997" s="367">
        <v>44599</v>
      </c>
      <c r="BU997" s="365">
        <f t="shared" si="1537"/>
        <v>3.7898000000000001E-2</v>
      </c>
      <c r="BV997" s="365">
        <v>3.7898000000000001</v>
      </c>
    </row>
    <row r="998" spans="2:74" ht="12" customHeight="1">
      <c r="B998" s="367">
        <v>44595</v>
      </c>
      <c r="C998" s="365">
        <v>55.61</v>
      </c>
      <c r="O998" s="368">
        <v>44595</v>
      </c>
      <c r="P998" s="369">
        <v>55.61</v>
      </c>
      <c r="Q998" s="369">
        <v>260.64</v>
      </c>
      <c r="R998" s="369">
        <v>125.35</v>
      </c>
      <c r="S998" s="369">
        <v>95.94</v>
      </c>
      <c r="T998" s="369">
        <v>28.948799999999999</v>
      </c>
      <c r="U998" s="369">
        <v>63.86</v>
      </c>
      <c r="V998" s="369">
        <v>22.6</v>
      </c>
      <c r="AF998" s="368">
        <v>44595</v>
      </c>
      <c r="AG998" s="370">
        <f t="shared" ref="AG998:AM998" si="1994">(P998-AG$1256)/AG$1256</f>
        <v>-2.6265102433899491E-2</v>
      </c>
      <c r="AH998" s="370">
        <f t="shared" si="1994"/>
        <v>0.25913043478260861</v>
      </c>
      <c r="AI998" s="370">
        <f t="shared" si="1994"/>
        <v>0.22868065085277395</v>
      </c>
      <c r="AJ998" s="370">
        <f t="shared" si="1994"/>
        <v>-1.9720036783488371E-2</v>
      </c>
      <c r="AK998" s="370">
        <f t="shared" si="1994"/>
        <v>-1.2902697836820519E-2</v>
      </c>
      <c r="AL998" s="370">
        <f t="shared" si="1994"/>
        <v>-0.48912</v>
      </c>
      <c r="AM998" s="370">
        <f t="shared" si="1994"/>
        <v>9.3901258470474411E-2</v>
      </c>
      <c r="BA998" s="368">
        <v>44595</v>
      </c>
      <c r="BB998" s="369">
        <v>55.61</v>
      </c>
      <c r="BC998" s="369">
        <v>4477.4399999999996</v>
      </c>
      <c r="BD998" s="86"/>
      <c r="BE998" s="368">
        <v>44595</v>
      </c>
      <c r="BF998" s="370">
        <f t="shared" ref="BF998:BG998" si="1995">(BB998-BF$1256)/BF$1256</f>
        <v>-2.6265102433899491E-2</v>
      </c>
      <c r="BG998" s="370">
        <f t="shared" si="1995"/>
        <v>0.19373888561548686</v>
      </c>
      <c r="BT998" s="367">
        <v>44596</v>
      </c>
      <c r="BU998" s="365">
        <f t="shared" si="1537"/>
        <v>3.8033999999999998E-2</v>
      </c>
      <c r="BV998" s="365">
        <v>3.8033999999999999</v>
      </c>
    </row>
    <row r="999" spans="2:74" ht="12" customHeight="1">
      <c r="B999" s="367">
        <v>44594</v>
      </c>
      <c r="C999" s="365">
        <v>56.97</v>
      </c>
      <c r="O999" s="368">
        <v>44594</v>
      </c>
      <c r="P999" s="369">
        <v>56.97</v>
      </c>
      <c r="Q999" s="369">
        <v>262.27999999999997</v>
      </c>
      <c r="R999" s="369">
        <v>125.19</v>
      </c>
      <c r="S999" s="369">
        <v>97.73</v>
      </c>
      <c r="T999" s="369">
        <v>29.691400000000002</v>
      </c>
      <c r="U999" s="369">
        <v>65.25</v>
      </c>
      <c r="V999" s="369">
        <v>22.86</v>
      </c>
      <c r="AF999" s="368">
        <v>44594</v>
      </c>
      <c r="AG999" s="370">
        <f t="shared" ref="AG999:AM999" si="1996">(P999-AG$1256)/AG$1256</f>
        <v>-2.451409560497296E-3</v>
      </c>
      <c r="AH999" s="370">
        <f t="shared" si="1996"/>
        <v>0.26705314009661824</v>
      </c>
      <c r="AI999" s="370">
        <f t="shared" si="1996"/>
        <v>0.22711233091550678</v>
      </c>
      <c r="AJ999" s="370">
        <f t="shared" si="1996"/>
        <v>-1.4304689894758409E-3</v>
      </c>
      <c r="AK999" s="370">
        <f t="shared" si="1996"/>
        <v>1.2418505687552862E-2</v>
      </c>
      <c r="AL999" s="370">
        <f t="shared" si="1996"/>
        <v>-0.47799999999999998</v>
      </c>
      <c r="AM999" s="370">
        <f t="shared" si="1996"/>
        <v>0.10648596321393995</v>
      </c>
      <c r="BA999" s="368">
        <v>44594</v>
      </c>
      <c r="BB999" s="369">
        <v>56.97</v>
      </c>
      <c r="BC999" s="369">
        <v>4589.38</v>
      </c>
      <c r="BD999" s="86"/>
      <c r="BE999" s="368">
        <v>44594</v>
      </c>
      <c r="BF999" s="370">
        <f t="shared" ref="BF999:BG999" si="1997">(BB999-BF$1256)/BF$1256</f>
        <v>-2.451409560497296E-3</v>
      </c>
      <c r="BG999" s="370">
        <f t="shared" si="1997"/>
        <v>0.22358342420356356</v>
      </c>
      <c r="BT999" s="367">
        <v>44595</v>
      </c>
      <c r="BU999" s="365">
        <f t="shared" si="1537"/>
        <v>3.8122999999999997E-2</v>
      </c>
      <c r="BV999" s="365">
        <v>3.8123</v>
      </c>
    </row>
    <row r="1000" spans="2:74" ht="12" customHeight="1">
      <c r="B1000" s="367">
        <v>44593</v>
      </c>
      <c r="C1000" s="365">
        <v>56.49</v>
      </c>
      <c r="O1000" s="368">
        <v>44593</v>
      </c>
      <c r="P1000" s="369">
        <v>56.49</v>
      </c>
      <c r="Q1000" s="369">
        <v>258.99</v>
      </c>
      <c r="R1000" s="369">
        <v>123.58</v>
      </c>
      <c r="S1000" s="369">
        <v>98.76</v>
      </c>
      <c r="T1000" s="369">
        <v>30.248999999999999</v>
      </c>
      <c r="U1000" s="369">
        <v>66.7</v>
      </c>
      <c r="V1000" s="369">
        <v>23.15</v>
      </c>
      <c r="AF1000" s="368">
        <v>44593</v>
      </c>
      <c r="AG1000" s="370">
        <f t="shared" ref="AG1000:AM1000" si="1998">(P1000-AG$1256)/AG$1256</f>
        <v>-1.0856242339345078E-2</v>
      </c>
      <c r="AH1000" s="370">
        <f t="shared" si="1998"/>
        <v>0.25115942028985511</v>
      </c>
      <c r="AI1000" s="370">
        <f t="shared" si="1998"/>
        <v>0.21133111154675557</v>
      </c>
      <c r="AJ1000" s="370">
        <f t="shared" si="1998"/>
        <v>9.093695718810673E-3</v>
      </c>
      <c r="AK1000" s="370">
        <f t="shared" si="1998"/>
        <v>3.1431572055975257E-2</v>
      </c>
      <c r="AL1000" s="370">
        <f t="shared" si="1998"/>
        <v>-0.46639999999999998</v>
      </c>
      <c r="AM1000" s="370">
        <f t="shared" si="1998"/>
        <v>0.12052274927395927</v>
      </c>
      <c r="BA1000" s="368">
        <v>44593</v>
      </c>
      <c r="BB1000" s="369">
        <v>56.49</v>
      </c>
      <c r="BC1000" s="369">
        <v>4546.54</v>
      </c>
      <c r="BD1000" s="86"/>
      <c r="BE1000" s="368">
        <v>44593</v>
      </c>
      <c r="BF1000" s="370">
        <f t="shared" ref="BF1000:BG1000" si="1999">(BB1000-BF$1256)/BF$1256</f>
        <v>-1.0856242339345078E-2</v>
      </c>
      <c r="BG1000" s="370">
        <f t="shared" si="1999"/>
        <v>0.21216176945000625</v>
      </c>
      <c r="BT1000" s="367">
        <v>44594</v>
      </c>
      <c r="BU1000" s="365">
        <f t="shared" si="1537"/>
        <v>3.7212999999999996E-2</v>
      </c>
      <c r="BV1000" s="365">
        <v>3.7212999999999998</v>
      </c>
    </row>
    <row r="1001" spans="2:74" ht="12" customHeight="1">
      <c r="B1001" s="367">
        <v>44592</v>
      </c>
      <c r="C1001" s="365">
        <v>55.97</v>
      </c>
      <c r="O1001" s="368">
        <v>44592</v>
      </c>
      <c r="P1001" s="369">
        <v>55.97</v>
      </c>
      <c r="Q1001" s="369">
        <v>259.45</v>
      </c>
      <c r="R1001" s="369">
        <v>125.17</v>
      </c>
      <c r="S1001" s="369">
        <v>98.32</v>
      </c>
      <c r="T1001" s="369">
        <v>29.711600000000001</v>
      </c>
      <c r="U1001" s="369">
        <v>66.069999999999993</v>
      </c>
      <c r="V1001" s="369">
        <v>23.03</v>
      </c>
      <c r="AF1001" s="368">
        <v>44592</v>
      </c>
      <c r="AG1001" s="370">
        <f t="shared" ref="AG1001:AM1001" si="2000">(P1001-AG$1256)/AG$1256</f>
        <v>-1.9961477849763626E-2</v>
      </c>
      <c r="AH1001" s="370">
        <f t="shared" si="2000"/>
        <v>0.25338164251207723</v>
      </c>
      <c r="AI1001" s="370">
        <f t="shared" si="2000"/>
        <v>0.22691629092334842</v>
      </c>
      <c r="AJ1001" s="370">
        <f t="shared" si="2000"/>
        <v>4.5979360376007831E-3</v>
      </c>
      <c r="AK1001" s="370">
        <f t="shared" si="2000"/>
        <v>1.3107286068905296E-2</v>
      </c>
      <c r="AL1001" s="370">
        <f t="shared" si="2000"/>
        <v>-0.47144000000000008</v>
      </c>
      <c r="AM1001" s="370">
        <f t="shared" si="2000"/>
        <v>0.11471442400774448</v>
      </c>
      <c r="BA1001" s="368">
        <v>44592</v>
      </c>
      <c r="BB1001" s="369">
        <v>55.97</v>
      </c>
      <c r="BC1001" s="369">
        <v>4515.55</v>
      </c>
      <c r="BD1001" s="86"/>
      <c r="BE1001" s="368">
        <v>44592</v>
      </c>
      <c r="BF1001" s="370">
        <f t="shared" ref="BF1001:BG1001" si="2001">(BB1001-BF$1256)/BF$1256</f>
        <v>-1.9961477849763626E-2</v>
      </c>
      <c r="BG1001" s="370">
        <f t="shared" si="2001"/>
        <v>0.20389946597631958</v>
      </c>
      <c r="BT1001" s="367">
        <v>44593</v>
      </c>
      <c r="BU1001" s="365">
        <f t="shared" si="1537"/>
        <v>3.7529E-2</v>
      </c>
      <c r="BV1001" s="365">
        <v>3.7528999999999999</v>
      </c>
    </row>
    <row r="1002" spans="2:74" ht="12" customHeight="1">
      <c r="B1002" s="367">
        <v>44589</v>
      </c>
      <c r="C1002" s="365">
        <v>54.97</v>
      </c>
      <c r="O1002" s="368">
        <v>44589</v>
      </c>
      <c r="P1002" s="369">
        <v>54.97</v>
      </c>
      <c r="Q1002" s="369">
        <v>256.08999999999997</v>
      </c>
      <c r="R1002" s="369">
        <v>122.24</v>
      </c>
      <c r="S1002" s="369">
        <v>97.21</v>
      </c>
      <c r="T1002" s="369">
        <v>28.200399999999998</v>
      </c>
      <c r="U1002" s="369">
        <v>62.77</v>
      </c>
      <c r="V1002" s="369">
        <v>22.61</v>
      </c>
      <c r="AF1002" s="368">
        <v>44589</v>
      </c>
      <c r="AG1002" s="370">
        <f t="shared" ref="AG1002:AM1002" si="2002">(P1002-AG$1256)/AG$1256</f>
        <v>-3.7471546139029956E-2</v>
      </c>
      <c r="AH1002" s="370">
        <f t="shared" si="2002"/>
        <v>0.23714975845410616</v>
      </c>
      <c r="AI1002" s="370">
        <f t="shared" si="2002"/>
        <v>0.19819643207214271</v>
      </c>
      <c r="AJ1002" s="370">
        <f t="shared" si="2002"/>
        <v>-6.7436395218147625E-3</v>
      </c>
      <c r="AK1002" s="370">
        <f t="shared" si="2002"/>
        <v>-3.8421669985542528E-2</v>
      </c>
      <c r="AL1002" s="370">
        <f t="shared" si="2002"/>
        <v>-0.49783999999999995</v>
      </c>
      <c r="AM1002" s="370">
        <f t="shared" si="2002"/>
        <v>9.4385285575992225E-2</v>
      </c>
      <c r="BA1002" s="368">
        <v>44589</v>
      </c>
      <c r="BB1002" s="369">
        <v>54.97</v>
      </c>
      <c r="BC1002" s="369">
        <v>4431.8500000000004</v>
      </c>
      <c r="BD1002" s="86"/>
      <c r="BE1002" s="368">
        <v>44589</v>
      </c>
      <c r="BF1002" s="370">
        <f t="shared" ref="BF1002:BG1002" si="2003">(BB1002-BF$1256)/BF$1256</f>
        <v>-3.7471546139029956E-2</v>
      </c>
      <c r="BG1002" s="370">
        <f t="shared" si="2003"/>
        <v>0.18158404807546194</v>
      </c>
      <c r="BT1002" s="367">
        <v>44592</v>
      </c>
      <c r="BU1002" s="365">
        <f t="shared" si="1537"/>
        <v>3.7877000000000001E-2</v>
      </c>
      <c r="BV1002" s="365">
        <v>3.7877000000000001</v>
      </c>
    </row>
    <row r="1003" spans="2:74" ht="12" customHeight="1">
      <c r="B1003" s="367">
        <v>44588</v>
      </c>
      <c r="C1003" s="365">
        <v>53.98</v>
      </c>
      <c r="O1003" s="368">
        <v>44588</v>
      </c>
      <c r="P1003" s="369">
        <v>53.98</v>
      </c>
      <c r="Q1003" s="369">
        <v>248.74</v>
      </c>
      <c r="R1003" s="369">
        <v>119.82</v>
      </c>
      <c r="S1003" s="369">
        <v>95.32</v>
      </c>
      <c r="T1003" s="369">
        <v>26.902799999999999</v>
      </c>
      <c r="U1003" s="369">
        <v>60.14</v>
      </c>
      <c r="V1003" s="369">
        <v>22.17</v>
      </c>
      <c r="AF1003" s="368">
        <v>44588</v>
      </c>
      <c r="AG1003" s="370">
        <f t="shared" ref="AG1003:AM1003" si="2004">(P1003-AG$1256)/AG$1256</f>
        <v>-5.480651374540365E-2</v>
      </c>
      <c r="AH1003" s="370">
        <f t="shared" si="2004"/>
        <v>0.20164251207729472</v>
      </c>
      <c r="AI1003" s="370">
        <f t="shared" si="2004"/>
        <v>0.17447559302097626</v>
      </c>
      <c r="AJ1003" s="370">
        <f t="shared" si="2004"/>
        <v>-2.6054970879738543E-2</v>
      </c>
      <c r="AK1003" s="370">
        <f t="shared" si="2004"/>
        <v>-8.2667284977768152E-2</v>
      </c>
      <c r="AL1003" s="370">
        <f t="shared" si="2004"/>
        <v>-0.51888000000000001</v>
      </c>
      <c r="AM1003" s="370">
        <f t="shared" si="2004"/>
        <v>7.3088092933204341E-2</v>
      </c>
      <c r="BA1003" s="368">
        <v>44588</v>
      </c>
      <c r="BB1003" s="369">
        <v>53.98</v>
      </c>
      <c r="BC1003" s="369">
        <v>4326.51</v>
      </c>
      <c r="BD1003" s="86"/>
      <c r="BE1003" s="368">
        <v>44588</v>
      </c>
      <c r="BF1003" s="370">
        <f t="shared" ref="BF1003:BG1003" si="2005">(BB1003-BF$1256)/BF$1256</f>
        <v>-5.480651374540365E-2</v>
      </c>
      <c r="BG1003" s="370">
        <f t="shared" si="2005"/>
        <v>0.15349914817490815</v>
      </c>
      <c r="BT1003" s="367">
        <v>44589</v>
      </c>
      <c r="BU1003" s="365">
        <f t="shared" si="1537"/>
        <v>3.8565999999999996E-2</v>
      </c>
      <c r="BV1003" s="365">
        <v>3.8565999999999998</v>
      </c>
    </row>
    <row r="1004" spans="2:74" ht="12" customHeight="1">
      <c r="B1004" s="367">
        <v>44587</v>
      </c>
      <c r="C1004" s="365">
        <v>54.44</v>
      </c>
      <c r="O1004" s="368">
        <v>44587</v>
      </c>
      <c r="P1004" s="369">
        <v>54.44</v>
      </c>
      <c r="Q1004" s="369">
        <v>249.85</v>
      </c>
      <c r="R1004" s="369">
        <v>120.14</v>
      </c>
      <c r="S1004" s="369">
        <v>95.58</v>
      </c>
      <c r="T1004" s="369">
        <v>27.1692</v>
      </c>
      <c r="U1004" s="369">
        <v>62.9</v>
      </c>
      <c r="V1004" s="369">
        <v>22.21</v>
      </c>
      <c r="AF1004" s="368">
        <v>44587</v>
      </c>
      <c r="AG1004" s="370">
        <f t="shared" ref="AG1004:AM1004" si="2006">(P1004-AG$1256)/AG$1256</f>
        <v>-4.6751882332341128E-2</v>
      </c>
      <c r="AH1004" s="370">
        <f t="shared" si="2006"/>
        <v>0.20700483091787436</v>
      </c>
      <c r="AI1004" s="370">
        <f t="shared" si="2006"/>
        <v>0.17761223289551073</v>
      </c>
      <c r="AJ1004" s="370">
        <f t="shared" si="2006"/>
        <v>-2.3398385613569082E-2</v>
      </c>
      <c r="AK1004" s="370">
        <f t="shared" si="2006"/>
        <v>-7.3583567473198983E-2</v>
      </c>
      <c r="AL1004" s="370">
        <f t="shared" si="2006"/>
        <v>-0.49680000000000002</v>
      </c>
      <c r="AM1004" s="370">
        <f t="shared" si="2006"/>
        <v>7.5024201355275932E-2</v>
      </c>
      <c r="BA1004" s="368">
        <v>44587</v>
      </c>
      <c r="BB1004" s="369">
        <v>54.44</v>
      </c>
      <c r="BC1004" s="369">
        <v>4349.93</v>
      </c>
      <c r="BD1004" s="86"/>
      <c r="BE1004" s="368">
        <v>44587</v>
      </c>
      <c r="BF1004" s="370">
        <f t="shared" ref="BF1004:BG1004" si="2007">(BB1004-BF$1256)/BF$1256</f>
        <v>-4.6751882332341128E-2</v>
      </c>
      <c r="BG1004" s="370">
        <f t="shared" si="2007"/>
        <v>0.1597431993963907</v>
      </c>
      <c r="BT1004" s="367">
        <v>44588</v>
      </c>
      <c r="BU1004" s="365">
        <f t="shared" si="1537"/>
        <v>3.9274000000000003E-2</v>
      </c>
      <c r="BV1004" s="365">
        <v>3.9274</v>
      </c>
    </row>
    <row r="1005" spans="2:74" ht="12" customHeight="1">
      <c r="B1005" s="367">
        <v>44586</v>
      </c>
      <c r="C1005" s="365">
        <v>54.5</v>
      </c>
      <c r="O1005" s="368">
        <v>44586</v>
      </c>
      <c r="P1005" s="369">
        <v>54.5</v>
      </c>
      <c r="Q1005" s="369">
        <v>250.68</v>
      </c>
      <c r="R1005" s="369">
        <v>122.05</v>
      </c>
      <c r="S1005" s="369">
        <v>97.01</v>
      </c>
      <c r="T1005" s="369">
        <v>27.367999999999999</v>
      </c>
      <c r="U1005" s="369">
        <v>64.63</v>
      </c>
      <c r="V1005" s="369">
        <v>22.25</v>
      </c>
      <c r="AF1005" s="368">
        <v>44586</v>
      </c>
      <c r="AG1005" s="370">
        <f t="shared" ref="AG1005:AM1005" si="2008">(P1005-AG$1256)/AG$1256</f>
        <v>-4.5701278234985106E-2</v>
      </c>
      <c r="AH1005" s="370">
        <f t="shared" si="2008"/>
        <v>0.21101449275362322</v>
      </c>
      <c r="AI1005" s="370">
        <f t="shared" si="2008"/>
        <v>0.19633405214663793</v>
      </c>
      <c r="AJ1005" s="370">
        <f t="shared" si="2008"/>
        <v>-8.7871666496372684E-3</v>
      </c>
      <c r="AK1005" s="370">
        <f t="shared" si="2008"/>
        <v>-6.680487738345299E-2</v>
      </c>
      <c r="AL1005" s="370">
        <f t="shared" si="2008"/>
        <v>-0.48296000000000006</v>
      </c>
      <c r="AM1005" s="370">
        <f t="shared" si="2008"/>
        <v>7.6960309777347524E-2</v>
      </c>
      <c r="BA1005" s="368">
        <v>44586</v>
      </c>
      <c r="BB1005" s="369">
        <v>54.5</v>
      </c>
      <c r="BC1005" s="369">
        <v>4356.45</v>
      </c>
      <c r="BD1005" s="86"/>
      <c r="BE1005" s="368">
        <v>44586</v>
      </c>
      <c r="BF1005" s="370">
        <f t="shared" ref="BF1005:BG1005" si="2009">(BB1005-BF$1256)/BF$1256</f>
        <v>-4.5701278234985106E-2</v>
      </c>
      <c r="BG1005" s="370">
        <f t="shared" si="2009"/>
        <v>0.16148150913012524</v>
      </c>
      <c r="BT1005" s="367">
        <v>44587</v>
      </c>
      <c r="BU1005" s="365">
        <f t="shared" si="1537"/>
        <v>3.8942000000000004E-2</v>
      </c>
      <c r="BV1005" s="365">
        <v>3.8942000000000001</v>
      </c>
    </row>
    <row r="1006" spans="2:74" ht="12" customHeight="1">
      <c r="B1006" s="367">
        <v>44585</v>
      </c>
      <c r="C1006" s="365">
        <v>55.75</v>
      </c>
      <c r="O1006" s="368">
        <v>44585</v>
      </c>
      <c r="P1006" s="369">
        <v>55.75</v>
      </c>
      <c r="Q1006" s="369">
        <v>253.61</v>
      </c>
      <c r="R1006" s="369">
        <v>126.34</v>
      </c>
      <c r="S1006" s="369">
        <v>98.1</v>
      </c>
      <c r="T1006" s="369">
        <v>28.331399999999999</v>
      </c>
      <c r="U1006" s="369">
        <v>65.31</v>
      </c>
      <c r="V1006" s="369">
        <v>22.41</v>
      </c>
      <c r="AF1006" s="368">
        <v>44585</v>
      </c>
      <c r="AG1006" s="370">
        <f t="shared" ref="AG1006:AM1006" si="2010">(P1006-AG$1256)/AG$1256</f>
        <v>-2.3813692873402195E-2</v>
      </c>
      <c r="AH1006" s="370">
        <f t="shared" si="2010"/>
        <v>0.22516908212560394</v>
      </c>
      <c r="AI1006" s="370">
        <f t="shared" si="2010"/>
        <v>0.23838463046461486</v>
      </c>
      <c r="AJ1006" s="370">
        <f t="shared" si="2010"/>
        <v>2.3500561969959106E-3</v>
      </c>
      <c r="AK1006" s="370">
        <f t="shared" si="2010"/>
        <v>-3.3954826918355746E-2</v>
      </c>
      <c r="AL1006" s="370">
        <f t="shared" si="2010"/>
        <v>-0.47752</v>
      </c>
      <c r="AM1006" s="370">
        <f t="shared" si="2010"/>
        <v>8.4704743465634072E-2</v>
      </c>
      <c r="BA1006" s="368">
        <v>44585</v>
      </c>
      <c r="BB1006" s="369">
        <v>55.75</v>
      </c>
      <c r="BC1006" s="369">
        <v>4410.13</v>
      </c>
      <c r="BD1006" s="86"/>
      <c r="BE1006" s="368">
        <v>44585</v>
      </c>
      <c r="BF1006" s="370">
        <f t="shared" ref="BF1006:BG1006" si="2011">(BB1006-BF$1256)/BF$1256</f>
        <v>-2.3813692873402195E-2</v>
      </c>
      <c r="BG1006" s="370">
        <f t="shared" si="2011"/>
        <v>0.17579323712197767</v>
      </c>
      <c r="BT1006" s="367">
        <v>44586</v>
      </c>
      <c r="BU1006" s="365">
        <f t="shared" si="1537"/>
        <v>3.8898999999999996E-2</v>
      </c>
      <c r="BV1006" s="365">
        <v>3.8898999999999999</v>
      </c>
    </row>
    <row r="1007" spans="2:74" ht="12" customHeight="1">
      <c r="B1007" s="367">
        <v>44582</v>
      </c>
      <c r="C1007" s="365">
        <v>55.39</v>
      </c>
      <c r="O1007" s="368">
        <v>44582</v>
      </c>
      <c r="P1007" s="369">
        <v>55.39</v>
      </c>
      <c r="Q1007" s="369">
        <v>254.59</v>
      </c>
      <c r="R1007" s="369">
        <v>124.24</v>
      </c>
      <c r="S1007" s="369">
        <v>96.31</v>
      </c>
      <c r="T1007" s="369">
        <v>27.568000000000001</v>
      </c>
      <c r="U1007" s="369">
        <v>63.68</v>
      </c>
      <c r="V1007" s="369">
        <v>21.98</v>
      </c>
      <c r="AF1007" s="368">
        <v>44582</v>
      </c>
      <c r="AG1007" s="370">
        <f t="shared" ref="AG1007:AM1007" si="2012">(P1007-AG$1256)/AG$1256</f>
        <v>-3.0117317457538064E-2</v>
      </c>
      <c r="AH1007" s="370">
        <f t="shared" si="2012"/>
        <v>0.22990338164251209</v>
      </c>
      <c r="AI1007" s="370">
        <f t="shared" si="2012"/>
        <v>0.21780043128798274</v>
      </c>
      <c r="AJ1007" s="370">
        <f t="shared" si="2012"/>
        <v>-1.5939511597016474E-2</v>
      </c>
      <c r="AK1007" s="370">
        <f t="shared" si="2012"/>
        <v>-5.9985269647289882E-2</v>
      </c>
      <c r="AL1007" s="370">
        <f t="shared" si="2012"/>
        <v>-0.49056</v>
      </c>
      <c r="AM1007" s="370">
        <f t="shared" si="2012"/>
        <v>6.3891577928364002E-2</v>
      </c>
      <c r="BA1007" s="368">
        <v>44582</v>
      </c>
      <c r="BB1007" s="369">
        <v>55.39</v>
      </c>
      <c r="BC1007" s="369">
        <v>4397.9399999999996</v>
      </c>
      <c r="BD1007" s="86"/>
      <c r="BE1007" s="368">
        <v>44582</v>
      </c>
      <c r="BF1007" s="370">
        <f t="shared" ref="BF1007:BG1007" si="2013">(BB1007-BF$1256)/BF$1256</f>
        <v>-3.0117317457538064E-2</v>
      </c>
      <c r="BG1007" s="370">
        <f t="shared" si="2013"/>
        <v>0.17254323778850733</v>
      </c>
      <c r="BT1007" s="367">
        <v>44585</v>
      </c>
      <c r="BU1007" s="365">
        <f t="shared" si="1537"/>
        <v>3.8027000000000005E-2</v>
      </c>
      <c r="BV1007" s="365">
        <v>3.8027000000000002</v>
      </c>
    </row>
    <row r="1008" spans="2:74" ht="12" customHeight="1">
      <c r="B1008" s="367">
        <v>44581</v>
      </c>
      <c r="C1008" s="365">
        <v>56.1</v>
      </c>
      <c r="O1008" s="368">
        <v>44581</v>
      </c>
      <c r="P1008" s="369">
        <v>56.1</v>
      </c>
      <c r="Q1008" s="369">
        <v>253.13</v>
      </c>
      <c r="R1008" s="369">
        <v>123.62</v>
      </c>
      <c r="S1008" s="369">
        <v>95.72</v>
      </c>
      <c r="T1008" s="369">
        <v>28.408799999999999</v>
      </c>
      <c r="U1008" s="369">
        <v>64.45</v>
      </c>
      <c r="V1008" s="369">
        <v>22.18</v>
      </c>
      <c r="AF1008" s="368">
        <v>44581</v>
      </c>
      <c r="AG1008" s="370">
        <f t="shared" ref="AG1008:AM1008" si="2014">(P1008-AG$1256)/AG$1256</f>
        <v>-1.7685168972158955E-2</v>
      </c>
      <c r="AH1008" s="370">
        <f t="shared" si="2014"/>
        <v>0.2228502415458937</v>
      </c>
      <c r="AI1008" s="370">
        <f t="shared" si="2014"/>
        <v>0.21172319153107244</v>
      </c>
      <c r="AJ1008" s="370">
        <f t="shared" si="2014"/>
        <v>-2.1967916624093243E-2</v>
      </c>
      <c r="AK1008" s="370">
        <f t="shared" si="2014"/>
        <v>-3.131563872446063E-2</v>
      </c>
      <c r="AL1008" s="370">
        <f t="shared" si="2014"/>
        <v>-0.4844</v>
      </c>
      <c r="AM1008" s="370">
        <f t="shared" si="2014"/>
        <v>7.3572120038722141E-2</v>
      </c>
      <c r="BA1008" s="368">
        <v>44581</v>
      </c>
      <c r="BB1008" s="369">
        <v>56.1</v>
      </c>
      <c r="BC1008" s="369">
        <v>4482.7299999999996</v>
      </c>
      <c r="BD1008" s="86"/>
      <c r="BE1008" s="368">
        <v>44581</v>
      </c>
      <c r="BF1008" s="370">
        <f t="shared" ref="BF1008:BG1008" si="2015">(BB1008-BF$1256)/BF$1256</f>
        <v>-1.7685168972158955E-2</v>
      </c>
      <c r="BG1008" s="370">
        <f t="shared" si="2015"/>
        <v>0.19514926268472862</v>
      </c>
      <c r="BT1008" s="367">
        <v>44582</v>
      </c>
      <c r="BU1008" s="365">
        <f t="shared" si="1537"/>
        <v>3.8274000000000002E-2</v>
      </c>
      <c r="BV1008" s="365">
        <v>3.8273999999999999</v>
      </c>
    </row>
    <row r="1009" spans="2:74" ht="12" customHeight="1">
      <c r="B1009" s="367">
        <v>44580</v>
      </c>
      <c r="C1009" s="365">
        <v>56.17</v>
      </c>
      <c r="O1009" s="368">
        <v>44580</v>
      </c>
      <c r="P1009" s="369">
        <v>56.17</v>
      </c>
      <c r="Q1009" s="369">
        <v>255.22</v>
      </c>
      <c r="R1009" s="369">
        <v>124.5</v>
      </c>
      <c r="S1009" s="369">
        <v>96.87</v>
      </c>
      <c r="T1009" s="369">
        <v>29.3536</v>
      </c>
      <c r="U1009" s="369">
        <v>65.37</v>
      </c>
      <c r="V1009" s="369">
        <v>23.19</v>
      </c>
      <c r="AF1009" s="368">
        <v>44580</v>
      </c>
      <c r="AG1009" s="370">
        <f t="shared" ref="AG1009:AM1009" si="2016">(P1009-AG$1256)/AG$1256</f>
        <v>-1.6459464191910307E-2</v>
      </c>
      <c r="AH1009" s="370">
        <f t="shared" si="2016"/>
        <v>0.23294685990338163</v>
      </c>
      <c r="AI1009" s="370">
        <f t="shared" si="2016"/>
        <v>0.220348951186042</v>
      </c>
      <c r="AJ1009" s="370">
        <f t="shared" si="2016"/>
        <v>-1.0217635639113109E-2</v>
      </c>
      <c r="AK1009" s="370">
        <f t="shared" si="2016"/>
        <v>9.001882211734795E-4</v>
      </c>
      <c r="AL1009" s="370">
        <f t="shared" si="2016"/>
        <v>-0.47703999999999996</v>
      </c>
      <c r="AM1009" s="370">
        <f t="shared" si="2016"/>
        <v>0.12245885769603103</v>
      </c>
      <c r="BA1009" s="368">
        <v>44580</v>
      </c>
      <c r="BB1009" s="369">
        <v>56.17</v>
      </c>
      <c r="BC1009" s="369">
        <v>4532.76</v>
      </c>
      <c r="BD1009" s="86"/>
      <c r="BE1009" s="368">
        <v>44580</v>
      </c>
      <c r="BF1009" s="370">
        <f t="shared" ref="BF1009:BG1009" si="2017">(BB1009-BF$1256)/BF$1256</f>
        <v>-1.6459464191910307E-2</v>
      </c>
      <c r="BG1009" s="370">
        <f t="shared" si="2017"/>
        <v>0.20848785715999654</v>
      </c>
      <c r="BT1009" s="367">
        <v>44581</v>
      </c>
      <c r="BU1009" s="365">
        <f t="shared" si="1537"/>
        <v>3.7789999999999997E-2</v>
      </c>
      <c r="BV1009" s="365">
        <v>3.7789999999999999</v>
      </c>
    </row>
    <row r="1010" spans="2:74" ht="12" customHeight="1">
      <c r="B1010" s="367">
        <v>44579</v>
      </c>
      <c r="C1010" s="365">
        <v>56.5</v>
      </c>
      <c r="O1010" s="368">
        <v>44579</v>
      </c>
      <c r="P1010" s="369">
        <v>56.5</v>
      </c>
      <c r="Q1010" s="369">
        <v>256.48</v>
      </c>
      <c r="R1010" s="369">
        <v>126.38</v>
      </c>
      <c r="S1010" s="369">
        <v>97.73</v>
      </c>
      <c r="T1010" s="369">
        <v>29.555</v>
      </c>
      <c r="U1010" s="369">
        <v>66.72</v>
      </c>
      <c r="V1010" s="369">
        <v>22.91</v>
      </c>
      <c r="AF1010" s="368">
        <v>44579</v>
      </c>
      <c r="AG1010" s="370">
        <f t="shared" ref="AG1010:AM1010" si="2018">(P1010-AG$1256)/AG$1256</f>
        <v>-1.068114165645245E-2</v>
      </c>
      <c r="AH1010" s="370">
        <f t="shared" si="2018"/>
        <v>0.23903381642512087</v>
      </c>
      <c r="AI1010" s="370">
        <f t="shared" si="2018"/>
        <v>0.23877671044893159</v>
      </c>
      <c r="AJ1010" s="370">
        <f t="shared" si="2018"/>
        <v>-1.4304689894758409E-3</v>
      </c>
      <c r="AK1010" s="370">
        <f t="shared" si="2018"/>
        <v>7.7675332114896219E-3</v>
      </c>
      <c r="AL1010" s="370">
        <f t="shared" si="2018"/>
        <v>-0.46623999999999999</v>
      </c>
      <c r="AM1010" s="370">
        <f t="shared" si="2018"/>
        <v>0.10890609874152953</v>
      </c>
      <c r="BA1010" s="368">
        <v>44579</v>
      </c>
      <c r="BB1010" s="369">
        <v>56.5</v>
      </c>
      <c r="BC1010" s="369">
        <v>4577.1099999999997</v>
      </c>
      <c r="BD1010" s="86"/>
      <c r="BE1010" s="368">
        <v>44579</v>
      </c>
      <c r="BF1010" s="370">
        <f t="shared" ref="BF1010:BG1010" si="2019">(BB1010-BF$1256)/BF$1256</f>
        <v>-1.068114165645245E-2</v>
      </c>
      <c r="BG1010" s="370">
        <f t="shared" si="2019"/>
        <v>0.2203120959163051</v>
      </c>
      <c r="BT1010" s="367">
        <v>44580</v>
      </c>
      <c r="BU1010" s="365">
        <f t="shared" si="1537"/>
        <v>3.7742999999999999E-2</v>
      </c>
      <c r="BV1010" s="365">
        <v>3.7743000000000002</v>
      </c>
    </row>
    <row r="1011" spans="2:74" ht="12" customHeight="1">
      <c r="B1011" s="367">
        <v>44575</v>
      </c>
      <c r="C1011" s="365">
        <v>57.19</v>
      </c>
      <c r="O1011" s="368">
        <v>44575</v>
      </c>
      <c r="P1011" s="369">
        <v>57.19</v>
      </c>
      <c r="Q1011" s="369">
        <v>257.70999999999998</v>
      </c>
      <c r="R1011" s="369">
        <v>127.06</v>
      </c>
      <c r="S1011" s="369">
        <v>100.12</v>
      </c>
      <c r="T1011" s="369">
        <v>29.962599999999998</v>
      </c>
      <c r="U1011" s="369">
        <v>69.290000000000006</v>
      </c>
      <c r="V1011" s="369">
        <v>23.32</v>
      </c>
      <c r="AF1011" s="368">
        <v>44575</v>
      </c>
      <c r="AG1011" s="370">
        <f t="shared" ref="AG1011:AM1011" si="2020">(P1011-AG$1256)/AG$1256</f>
        <v>1.4008054631412764E-3</v>
      </c>
      <c r="AH1011" s="370">
        <f t="shared" si="2020"/>
        <v>0.24497584541062792</v>
      </c>
      <c r="AI1011" s="370">
        <f t="shared" si="2020"/>
        <v>0.24544207018231726</v>
      </c>
      <c r="AJ1011" s="370">
        <f t="shared" si="2020"/>
        <v>2.2989680188004496E-2</v>
      </c>
      <c r="AK1011" s="370">
        <f t="shared" si="2020"/>
        <v>2.16658937777898E-2</v>
      </c>
      <c r="AL1011" s="370">
        <f t="shared" si="2020"/>
        <v>-0.44567999999999997</v>
      </c>
      <c r="AM1011" s="370">
        <f t="shared" si="2020"/>
        <v>0.1287512100677638</v>
      </c>
      <c r="BA1011" s="368">
        <v>44575</v>
      </c>
      <c r="BB1011" s="369">
        <v>57.19</v>
      </c>
      <c r="BC1011" s="369">
        <v>4662.8500000000004</v>
      </c>
      <c r="BD1011" s="86"/>
      <c r="BE1011" s="368">
        <v>44575</v>
      </c>
      <c r="BF1011" s="370">
        <f t="shared" ref="BF1011:BG1011" si="2021">(BB1011-BF$1256)/BF$1256</f>
        <v>1.4008054631412764E-3</v>
      </c>
      <c r="BG1011" s="370">
        <f t="shared" si="2021"/>
        <v>0.24317140213876096</v>
      </c>
      <c r="BT1011" s="367">
        <v>44579</v>
      </c>
      <c r="BU1011" s="365">
        <f t="shared" si="1537"/>
        <v>3.7522E-2</v>
      </c>
      <c r="BV1011" s="365">
        <v>3.7522000000000002</v>
      </c>
    </row>
    <row r="1012" spans="2:74" ht="12" customHeight="1">
      <c r="B1012" s="367">
        <v>44574</v>
      </c>
      <c r="C1012" s="365">
        <v>57.76</v>
      </c>
      <c r="O1012" s="368">
        <v>44574</v>
      </c>
      <c r="P1012" s="369">
        <v>57.76</v>
      </c>
      <c r="Q1012" s="369">
        <v>261.41000000000003</v>
      </c>
      <c r="R1012" s="369">
        <v>128.81</v>
      </c>
      <c r="S1012" s="369">
        <v>102.4</v>
      </c>
      <c r="T1012" s="369">
        <v>30.148599999999998</v>
      </c>
      <c r="U1012" s="369">
        <v>71.62</v>
      </c>
      <c r="V1012" s="369">
        <v>23.6</v>
      </c>
      <c r="AF1012" s="368">
        <v>44574</v>
      </c>
      <c r="AG1012" s="370">
        <f t="shared" ref="AG1012:AM1012" si="2022">(P1012-AG$1256)/AG$1256</f>
        <v>1.1381544388023088E-2</v>
      </c>
      <c r="AH1012" s="370">
        <f t="shared" si="2022"/>
        <v>0.26285024154589381</v>
      </c>
      <c r="AI1012" s="370">
        <f t="shared" si="2022"/>
        <v>0.26259556949617729</v>
      </c>
      <c r="AJ1012" s="370">
        <f t="shared" si="2022"/>
        <v>4.6285889445182395E-2</v>
      </c>
      <c r="AK1012" s="370">
        <f t="shared" si="2022"/>
        <v>2.8008128972421404E-2</v>
      </c>
      <c r="AL1012" s="370">
        <f t="shared" si="2022"/>
        <v>-0.42703999999999998</v>
      </c>
      <c r="AM1012" s="370">
        <f t="shared" si="2022"/>
        <v>0.1423039690222653</v>
      </c>
      <c r="BA1012" s="368">
        <v>44574</v>
      </c>
      <c r="BB1012" s="369">
        <v>57.76</v>
      </c>
      <c r="BC1012" s="369">
        <v>4659.03</v>
      </c>
      <c r="BD1012" s="86"/>
      <c r="BE1012" s="368">
        <v>44574</v>
      </c>
      <c r="BF1012" s="370">
        <f t="shared" ref="BF1012:BG1012" si="2023">(BB1012-BF$1256)/BF$1256</f>
        <v>1.1381544388023088E-2</v>
      </c>
      <c r="BG1012" s="370">
        <f t="shared" si="2023"/>
        <v>0.24215294459537634</v>
      </c>
      <c r="BT1012" s="367">
        <v>44575</v>
      </c>
      <c r="BU1012" s="365">
        <f t="shared" si="1537"/>
        <v>3.7068999999999998E-2</v>
      </c>
      <c r="BV1012" s="365">
        <v>3.7069000000000001</v>
      </c>
    </row>
    <row r="1013" spans="2:74" ht="12" customHeight="1">
      <c r="B1013" s="367">
        <v>44573</v>
      </c>
      <c r="C1013" s="365">
        <v>58.39</v>
      </c>
      <c r="O1013" s="368">
        <v>44573</v>
      </c>
      <c r="P1013" s="369">
        <v>58.39</v>
      </c>
      <c r="Q1013" s="369">
        <v>260.92</v>
      </c>
      <c r="R1013" s="369">
        <v>129.15</v>
      </c>
      <c r="S1013" s="369">
        <v>103.87</v>
      </c>
      <c r="T1013" s="369">
        <v>31.081399999999999</v>
      </c>
      <c r="U1013" s="369">
        <v>74.08</v>
      </c>
      <c r="V1013" s="369">
        <v>23.55</v>
      </c>
      <c r="AF1013" s="368">
        <v>44573</v>
      </c>
      <c r="AG1013" s="370">
        <f t="shared" ref="AG1013:AM1013" si="2024">(P1013-AG$1256)/AG$1256</f>
        <v>2.2412887410260922E-2</v>
      </c>
      <c r="AH1013" s="370">
        <f t="shared" si="2024"/>
        <v>0.26048309178743967</v>
      </c>
      <c r="AI1013" s="370">
        <f t="shared" si="2024"/>
        <v>0.26592824936287013</v>
      </c>
      <c r="AJ1013" s="370">
        <f t="shared" si="2024"/>
        <v>6.1305813834678653E-2</v>
      </c>
      <c r="AK1013" s="370">
        <f t="shared" si="2024"/>
        <v>5.9814779453885719E-2</v>
      </c>
      <c r="AL1013" s="370">
        <f t="shared" si="2024"/>
        <v>-0.40736</v>
      </c>
      <c r="AM1013" s="370">
        <f t="shared" si="2024"/>
        <v>0.13988383349467573</v>
      </c>
      <c r="BA1013" s="368">
        <v>44573</v>
      </c>
      <c r="BB1013" s="369">
        <v>58.39</v>
      </c>
      <c r="BC1013" s="369">
        <v>4726.3500000000004</v>
      </c>
      <c r="BD1013" s="86"/>
      <c r="BE1013" s="368">
        <v>44573</v>
      </c>
      <c r="BF1013" s="370">
        <f t="shared" ref="BF1013:BG1013" si="2025">(BB1013-BF$1256)/BF$1256</f>
        <v>2.2412887410260922E-2</v>
      </c>
      <c r="BG1013" s="370">
        <f t="shared" si="2025"/>
        <v>0.26010125920810939</v>
      </c>
      <c r="BT1013" s="367">
        <v>44574</v>
      </c>
      <c r="BU1013" s="365">
        <f t="shared" si="1537"/>
        <v>3.6704000000000001E-2</v>
      </c>
      <c r="BV1013" s="365">
        <v>3.6703999999999999</v>
      </c>
    </row>
    <row r="1014" spans="2:74" ht="12" customHeight="1">
      <c r="B1014" s="367">
        <v>44572</v>
      </c>
      <c r="C1014" s="365">
        <v>59.51</v>
      </c>
      <c r="O1014" s="368">
        <v>44572</v>
      </c>
      <c r="P1014" s="369">
        <v>59.51</v>
      </c>
      <c r="Q1014" s="369">
        <v>262.12</v>
      </c>
      <c r="R1014" s="369">
        <v>130.66</v>
      </c>
      <c r="S1014" s="369">
        <v>104.04</v>
      </c>
      <c r="T1014" s="369">
        <v>31.632200000000001</v>
      </c>
      <c r="U1014" s="369">
        <v>77.27</v>
      </c>
      <c r="V1014" s="369">
        <v>23.89</v>
      </c>
      <c r="AF1014" s="368">
        <v>44572</v>
      </c>
      <c r="AG1014" s="370">
        <f t="shared" ref="AG1014:AM1014" si="2026">(P1014-AG$1256)/AG$1256</f>
        <v>4.2024163894239165E-2</v>
      </c>
      <c r="AH1014" s="370">
        <f t="shared" si="2026"/>
        <v>0.26628019323671498</v>
      </c>
      <c r="AI1014" s="370">
        <f t="shared" si="2026"/>
        <v>0.28072926877082927</v>
      </c>
      <c r="AJ1014" s="370">
        <f t="shared" si="2026"/>
        <v>6.3042811893327902E-2</v>
      </c>
      <c r="AK1014" s="370">
        <f t="shared" si="2026"/>
        <v>7.8595979159278739E-2</v>
      </c>
      <c r="AL1014" s="370">
        <f t="shared" si="2026"/>
        <v>-0.38184000000000001</v>
      </c>
      <c r="AM1014" s="370">
        <f t="shared" si="2026"/>
        <v>0.15634075508228462</v>
      </c>
      <c r="BA1014" s="368">
        <v>44572</v>
      </c>
      <c r="BB1014" s="369">
        <v>59.51</v>
      </c>
      <c r="BC1014" s="369">
        <v>4713.07</v>
      </c>
      <c r="BD1014" s="86"/>
      <c r="BE1014" s="368">
        <v>44572</v>
      </c>
      <c r="BF1014" s="370">
        <f t="shared" ref="BF1014:BG1014" si="2027">(BB1014-BF$1256)/BF$1256</f>
        <v>4.2024163894239165E-2</v>
      </c>
      <c r="BG1014" s="370">
        <f t="shared" si="2027"/>
        <v>0.25656065287927537</v>
      </c>
      <c r="BT1014" s="367">
        <v>44573</v>
      </c>
      <c r="BU1014" s="365">
        <f t="shared" si="1537"/>
        <v>3.6308E-2</v>
      </c>
      <c r="BV1014" s="365">
        <v>3.6307999999999998</v>
      </c>
    </row>
    <row r="1015" spans="2:74" ht="12" customHeight="1">
      <c r="B1015" s="367">
        <v>44571</v>
      </c>
      <c r="C1015" s="365">
        <v>58.25</v>
      </c>
      <c r="O1015" s="368">
        <v>44571</v>
      </c>
      <c r="P1015" s="369">
        <v>58.25</v>
      </c>
      <c r="Q1015" s="369">
        <v>264.41000000000003</v>
      </c>
      <c r="R1015" s="369">
        <v>133.46</v>
      </c>
      <c r="S1015" s="369">
        <v>106.03</v>
      </c>
      <c r="T1015" s="369">
        <v>30.869199999999999</v>
      </c>
      <c r="U1015" s="369">
        <v>68.260000000000005</v>
      </c>
      <c r="V1015" s="369">
        <v>23.97</v>
      </c>
      <c r="AF1015" s="368">
        <v>44571</v>
      </c>
      <c r="AG1015" s="370">
        <f t="shared" ref="AG1015:AM1015" si="2028">(P1015-AG$1256)/AG$1256</f>
        <v>1.9961477849763626E-2</v>
      </c>
      <c r="AH1015" s="370">
        <f t="shared" si="2028"/>
        <v>0.27734299516908223</v>
      </c>
      <c r="AI1015" s="370">
        <f t="shared" si="2028"/>
        <v>0.30817486767300545</v>
      </c>
      <c r="AJ1015" s="370">
        <f t="shared" si="2028"/>
        <v>8.3375906815162937E-2</v>
      </c>
      <c r="AK1015" s="370">
        <f t="shared" si="2028"/>
        <v>5.2579175645816781E-2</v>
      </c>
      <c r="AL1015" s="370">
        <f t="shared" si="2028"/>
        <v>-0.45391999999999993</v>
      </c>
      <c r="AM1015" s="370">
        <f t="shared" si="2028"/>
        <v>0.16021297192642781</v>
      </c>
      <c r="BA1015" s="368">
        <v>44571</v>
      </c>
      <c r="BB1015" s="369">
        <v>58.25</v>
      </c>
      <c r="BC1015" s="369">
        <v>4670.29</v>
      </c>
      <c r="BD1015" s="86"/>
      <c r="BE1015" s="368">
        <v>44571</v>
      </c>
      <c r="BF1015" s="370">
        <f t="shared" ref="BF1015:BG1015" si="2029">(BB1015-BF$1256)/BF$1256</f>
        <v>1.9961477849763626E-2</v>
      </c>
      <c r="BG1015" s="370">
        <f t="shared" si="2029"/>
        <v>0.24515499484105929</v>
      </c>
      <c r="BT1015" s="367">
        <v>44572</v>
      </c>
      <c r="BU1015" s="365">
        <f t="shared" si="1537"/>
        <v>3.5623999999999996E-2</v>
      </c>
      <c r="BV1015" s="365">
        <v>3.5623999999999998</v>
      </c>
    </row>
    <row r="1016" spans="2:74" ht="12" customHeight="1">
      <c r="B1016" s="367">
        <v>44568</v>
      </c>
      <c r="C1016" s="365">
        <v>58.3</v>
      </c>
      <c r="O1016" s="368">
        <v>44568</v>
      </c>
      <c r="P1016" s="369">
        <v>58.3</v>
      </c>
      <c r="Q1016" s="369">
        <v>267.06</v>
      </c>
      <c r="R1016" s="369">
        <v>135.35</v>
      </c>
      <c r="S1016" s="369">
        <v>107.57</v>
      </c>
      <c r="T1016" s="369">
        <v>31.956199999999999</v>
      </c>
      <c r="U1016" s="369">
        <v>69.56</v>
      </c>
      <c r="V1016" s="369">
        <v>24.07</v>
      </c>
      <c r="AF1016" s="368">
        <v>44568</v>
      </c>
      <c r="AG1016" s="370">
        <f t="shared" ref="AG1016:AM1016" si="2030">(P1016-AG$1256)/AG$1256</f>
        <v>2.0836981264226891E-2</v>
      </c>
      <c r="AH1016" s="370">
        <f t="shared" si="2030"/>
        <v>0.29014492753623189</v>
      </c>
      <c r="AI1016" s="370">
        <f t="shared" si="2030"/>
        <v>0.32670064693197409</v>
      </c>
      <c r="AJ1016" s="370">
        <f t="shared" si="2030"/>
        <v>9.9111065699397038E-2</v>
      </c>
      <c r="AK1016" s="370">
        <f t="shared" si="2030"/>
        <v>8.9643743691862759E-2</v>
      </c>
      <c r="AL1016" s="370">
        <f t="shared" si="2030"/>
        <v>-0.44351999999999997</v>
      </c>
      <c r="AM1016" s="370">
        <f t="shared" si="2030"/>
        <v>0.16505324298160698</v>
      </c>
      <c r="BA1016" s="368">
        <v>44568</v>
      </c>
      <c r="BB1016" s="369">
        <v>58.3</v>
      </c>
      <c r="BC1016" s="369">
        <v>4677.03</v>
      </c>
      <c r="BD1016" s="86"/>
      <c r="BE1016" s="368">
        <v>44568</v>
      </c>
      <c r="BF1016" s="370">
        <f t="shared" ref="BF1016:BG1016" si="2031">(BB1016-BF$1256)/BF$1256</f>
        <v>2.0836981264226891E-2</v>
      </c>
      <c r="BG1016" s="370">
        <f t="shared" si="2031"/>
        <v>0.24695195919771135</v>
      </c>
      <c r="BT1016" s="367">
        <v>44571</v>
      </c>
      <c r="BU1016" s="365">
        <f t="shared" si="1537"/>
        <v>3.6394999999999997E-2</v>
      </c>
      <c r="BV1016" s="365">
        <v>3.6395</v>
      </c>
    </row>
    <row r="1017" spans="2:74" ht="12" customHeight="1">
      <c r="B1017" s="367">
        <v>44567</v>
      </c>
      <c r="C1017" s="365">
        <v>58.72</v>
      </c>
      <c r="O1017" s="368">
        <v>44567</v>
      </c>
      <c r="P1017" s="369">
        <v>58.72</v>
      </c>
      <c r="Q1017" s="369">
        <v>269.69</v>
      </c>
      <c r="R1017" s="369">
        <v>136.91999999999999</v>
      </c>
      <c r="S1017" s="369">
        <v>111.14</v>
      </c>
      <c r="T1017" s="369">
        <v>32.419400000000003</v>
      </c>
      <c r="U1017" s="369">
        <v>70.540000000000006</v>
      </c>
      <c r="V1017" s="369">
        <v>24.06</v>
      </c>
      <c r="AF1017" s="368">
        <v>44567</v>
      </c>
      <c r="AG1017" s="370">
        <f t="shared" ref="AG1017:AM1017" si="2032">(P1017-AG$1256)/AG$1256</f>
        <v>2.8191209945718779E-2</v>
      </c>
      <c r="AH1017" s="370">
        <f t="shared" si="2032"/>
        <v>0.30285024154589368</v>
      </c>
      <c r="AI1017" s="370">
        <f t="shared" si="2032"/>
        <v>0.34208978631640846</v>
      </c>
      <c r="AJ1017" s="370">
        <f t="shared" si="2032"/>
        <v>0.13558802493103092</v>
      </c>
      <c r="AK1017" s="370">
        <f t="shared" si="2032"/>
        <v>0.10543795520881645</v>
      </c>
      <c r="AL1017" s="370">
        <f t="shared" si="2032"/>
        <v>-0.43567999999999996</v>
      </c>
      <c r="AM1017" s="370">
        <f t="shared" si="2032"/>
        <v>0.164569215876089</v>
      </c>
      <c r="BA1017" s="368">
        <v>44567</v>
      </c>
      <c r="BB1017" s="369">
        <v>58.72</v>
      </c>
      <c r="BC1017" s="369">
        <v>4696.05</v>
      </c>
      <c r="BD1017" s="86"/>
      <c r="BE1017" s="368">
        <v>44567</v>
      </c>
      <c r="BF1017" s="370">
        <f t="shared" ref="BF1017:BG1017" si="2033">(BB1017-BF$1256)/BF$1256</f>
        <v>2.8191209945718779E-2</v>
      </c>
      <c r="BG1017" s="370">
        <f t="shared" si="2033"/>
        <v>0.25202291796084542</v>
      </c>
      <c r="BT1017" s="367">
        <v>44568</v>
      </c>
      <c r="BU1017" s="365">
        <f t="shared" si="1537"/>
        <v>3.6364E-2</v>
      </c>
      <c r="BV1017" s="365">
        <v>3.6364000000000001</v>
      </c>
    </row>
    <row r="1018" spans="2:74" ht="12" customHeight="1">
      <c r="B1018" s="367">
        <v>44566</v>
      </c>
      <c r="C1018" s="365">
        <v>57.88</v>
      </c>
      <c r="O1018" s="368">
        <v>44566</v>
      </c>
      <c r="P1018" s="369">
        <v>57.88</v>
      </c>
      <c r="Q1018" s="369">
        <v>267.19</v>
      </c>
      <c r="R1018" s="369">
        <v>135.52000000000001</v>
      </c>
      <c r="S1018" s="369">
        <v>110.44</v>
      </c>
      <c r="T1018" s="369">
        <v>31.890999999999998</v>
      </c>
      <c r="U1018" s="369">
        <v>70.260000000000005</v>
      </c>
      <c r="V1018" s="369">
        <v>23.85</v>
      </c>
      <c r="AF1018" s="368">
        <v>44566</v>
      </c>
      <c r="AG1018" s="370">
        <f t="shared" ref="AG1018:AM1018" si="2034">(P1018-AG$1256)/AG$1256</f>
        <v>1.3482752582735128E-2</v>
      </c>
      <c r="AH1018" s="370">
        <f t="shared" si="2034"/>
        <v>0.29077294685990335</v>
      </c>
      <c r="AI1018" s="370">
        <f t="shared" si="2034"/>
        <v>0.32836698686532068</v>
      </c>
      <c r="AJ1018" s="370">
        <f t="shared" si="2034"/>
        <v>0.12843567998365171</v>
      </c>
      <c r="AK1018" s="370">
        <f t="shared" si="2034"/>
        <v>8.7420551569873592E-2</v>
      </c>
      <c r="AL1018" s="370">
        <f t="shared" si="2034"/>
        <v>-0.43791999999999998</v>
      </c>
      <c r="AM1018" s="370">
        <f t="shared" si="2034"/>
        <v>0.15440464666021303</v>
      </c>
      <c r="BA1018" s="368">
        <v>44566</v>
      </c>
      <c r="BB1018" s="369">
        <v>57.88</v>
      </c>
      <c r="BC1018" s="369">
        <v>4700.58</v>
      </c>
      <c r="BD1018" s="86"/>
      <c r="BE1018" s="368">
        <v>44566</v>
      </c>
      <c r="BF1018" s="370">
        <f t="shared" ref="BF1018:BG1018" si="2035">(BB1018-BF$1256)/BF$1256</f>
        <v>1.3482752582735128E-2</v>
      </c>
      <c r="BG1018" s="370">
        <f t="shared" si="2035"/>
        <v>0.25323066996909965</v>
      </c>
      <c r="BT1018" s="367">
        <v>44567</v>
      </c>
      <c r="BU1018" s="365">
        <f t="shared" si="1537"/>
        <v>3.6103999999999997E-2</v>
      </c>
      <c r="BV1018" s="365">
        <v>3.6103999999999998</v>
      </c>
    </row>
    <row r="1019" spans="2:74" ht="12" customHeight="1">
      <c r="B1019" s="367">
        <v>44565</v>
      </c>
      <c r="C1019" s="365">
        <v>58.75</v>
      </c>
      <c r="O1019" s="368">
        <v>44565</v>
      </c>
      <c r="P1019" s="369">
        <v>58.75</v>
      </c>
      <c r="Q1019" s="369">
        <v>268.51</v>
      </c>
      <c r="R1019" s="369">
        <v>137.26</v>
      </c>
      <c r="S1019" s="369">
        <v>114.24</v>
      </c>
      <c r="T1019" s="369">
        <v>32.946399999999997</v>
      </c>
      <c r="U1019" s="369">
        <v>73.31</v>
      </c>
      <c r="V1019" s="369">
        <v>23.87</v>
      </c>
      <c r="AF1019" s="368">
        <v>44565</v>
      </c>
      <c r="AG1019" s="370">
        <f t="shared" ref="AG1019:AM1019" si="2036">(P1019-AG$1256)/AG$1256</f>
        <v>2.8716511994396787E-2</v>
      </c>
      <c r="AH1019" s="370">
        <f t="shared" si="2036"/>
        <v>0.29714975845410624</v>
      </c>
      <c r="AI1019" s="370">
        <f t="shared" si="2036"/>
        <v>0.3454224661831013</v>
      </c>
      <c r="AJ1019" s="370">
        <f t="shared" si="2036"/>
        <v>0.1672626954122815</v>
      </c>
      <c r="AK1019" s="370">
        <f t="shared" si="2036"/>
        <v>0.12340762159360578</v>
      </c>
      <c r="AL1019" s="370">
        <f t="shared" si="2036"/>
        <v>-0.41352</v>
      </c>
      <c r="AM1019" s="370">
        <f t="shared" si="2036"/>
        <v>0.15537270087124883</v>
      </c>
      <c r="BA1019" s="368">
        <v>44565</v>
      </c>
      <c r="BB1019" s="369">
        <v>58.75</v>
      </c>
      <c r="BC1019" s="369">
        <v>4793.54</v>
      </c>
      <c r="BD1019" s="86"/>
      <c r="BE1019" s="368">
        <v>44565</v>
      </c>
      <c r="BF1019" s="370">
        <f t="shared" ref="BF1019:BG1019" si="2037">(BB1019-BF$1256)/BF$1256</f>
        <v>2.8716511994396787E-2</v>
      </c>
      <c r="BG1019" s="370">
        <f t="shared" si="2037"/>
        <v>0.27801491427093639</v>
      </c>
      <c r="BT1019" s="367">
        <v>44566</v>
      </c>
      <c r="BU1019" s="365">
        <f t="shared" si="1537"/>
        <v>3.6628000000000001E-2</v>
      </c>
      <c r="BV1019" s="365">
        <v>3.6627999999999998</v>
      </c>
    </row>
    <row r="1020" spans="2:74" ht="12" customHeight="1">
      <c r="B1020" s="367">
        <v>44564</v>
      </c>
      <c r="C1020" s="365">
        <v>60.13</v>
      </c>
      <c r="O1020" s="368">
        <v>44564</v>
      </c>
      <c r="P1020" s="369">
        <v>60.13</v>
      </c>
      <c r="Q1020" s="369">
        <v>268.58</v>
      </c>
      <c r="R1020" s="369">
        <v>136.53</v>
      </c>
      <c r="S1020" s="369">
        <v>116.68</v>
      </c>
      <c r="T1020" s="369">
        <v>33.813400000000001</v>
      </c>
      <c r="U1020" s="369">
        <v>74.569999999999993</v>
      </c>
      <c r="V1020" s="369">
        <v>23.89</v>
      </c>
      <c r="AF1020" s="368">
        <v>44564</v>
      </c>
      <c r="AG1020" s="370">
        <f t="shared" ref="AG1020:AM1020" si="2038">(P1020-AG$1256)/AG$1256</f>
        <v>5.2880406233584365E-2</v>
      </c>
      <c r="AH1020" s="370">
        <f t="shared" si="2038"/>
        <v>0.29748792270531393</v>
      </c>
      <c r="AI1020" s="370">
        <f t="shared" si="2038"/>
        <v>0.33826700646931979</v>
      </c>
      <c r="AJ1020" s="370">
        <f t="shared" si="2038"/>
        <v>0.19219372637171761</v>
      </c>
      <c r="AK1020" s="370">
        <f t="shared" si="2038"/>
        <v>0.15297062112987261</v>
      </c>
      <c r="AL1020" s="370">
        <f t="shared" si="2038"/>
        <v>-0.40344000000000008</v>
      </c>
      <c r="AM1020" s="370">
        <f t="shared" si="2038"/>
        <v>0.15634075508228462</v>
      </c>
      <c r="BA1020" s="368">
        <v>44564</v>
      </c>
      <c r="BB1020" s="369">
        <v>60.13</v>
      </c>
      <c r="BC1020" s="369">
        <v>4796.5600000000004</v>
      </c>
      <c r="BD1020" s="86"/>
      <c r="BE1020" s="368">
        <v>44564</v>
      </c>
      <c r="BF1020" s="370">
        <f t="shared" ref="BF1020:BG1020" si="2039">(BB1020-BF$1256)/BF$1256</f>
        <v>5.2880406233584365E-2</v>
      </c>
      <c r="BG1020" s="370">
        <f t="shared" si="2039"/>
        <v>0.27882008227643934</v>
      </c>
      <c r="BT1020" s="367">
        <v>44565</v>
      </c>
      <c r="BU1020" s="365">
        <f t="shared" si="1537"/>
        <v>3.6084999999999999E-2</v>
      </c>
      <c r="BV1020" s="365">
        <v>3.6084999999999998</v>
      </c>
    </row>
    <row r="1021" spans="2:74" ht="12" customHeight="1">
      <c r="B1021" s="367">
        <v>44561</v>
      </c>
      <c r="C1021" s="365">
        <v>60.68</v>
      </c>
      <c r="O1021" s="368">
        <v>44561</v>
      </c>
      <c r="P1021" s="369">
        <v>60.68</v>
      </c>
      <c r="Q1021" s="369">
        <v>268.07</v>
      </c>
      <c r="R1021" s="369">
        <v>138.86000000000001</v>
      </c>
      <c r="S1021" s="369">
        <v>116.97</v>
      </c>
      <c r="T1021" s="369">
        <v>34.965000000000003</v>
      </c>
      <c r="U1021" s="369">
        <v>72.16</v>
      </c>
      <c r="V1021" s="369">
        <v>23.85</v>
      </c>
      <c r="AF1021" s="368">
        <v>44561</v>
      </c>
      <c r="AG1021" s="370">
        <f t="shared" ref="AG1021:AM1021" si="2040">(P1021-AG$1256)/AG$1256</f>
        <v>6.2510943792680795E-2</v>
      </c>
      <c r="AH1021" s="370">
        <f t="shared" si="2040"/>
        <v>0.29502415458937192</v>
      </c>
      <c r="AI1021" s="370">
        <f t="shared" si="2040"/>
        <v>0.36110566555577356</v>
      </c>
      <c r="AJ1021" s="370">
        <f t="shared" si="2040"/>
        <v>0.19515684070706033</v>
      </c>
      <c r="AK1021" s="370">
        <f t="shared" si="2040"/>
        <v>0.19223792247469931</v>
      </c>
      <c r="AL1021" s="370">
        <f t="shared" si="2040"/>
        <v>-0.42272000000000004</v>
      </c>
      <c r="AM1021" s="370">
        <f t="shared" si="2040"/>
        <v>0.15440464666021303</v>
      </c>
      <c r="BA1021" s="368">
        <v>44561</v>
      </c>
      <c r="BB1021" s="369">
        <v>60.68</v>
      </c>
      <c r="BC1021" s="369">
        <v>4766.18</v>
      </c>
      <c r="BD1021" s="86"/>
      <c r="BE1021" s="368">
        <v>44561</v>
      </c>
      <c r="BF1021" s="370">
        <f t="shared" ref="BF1021:BG1021" si="2041">(BB1021-BF$1256)/BF$1256</f>
        <v>6.2510943792680795E-2</v>
      </c>
      <c r="BG1021" s="370">
        <f t="shared" si="2041"/>
        <v>0.27072041207538727</v>
      </c>
      <c r="BT1021" s="367">
        <v>44564</v>
      </c>
      <c r="BU1021" s="365">
        <f t="shared" si="1537"/>
        <v>3.5257000000000004E-2</v>
      </c>
      <c r="BV1021" s="365">
        <v>3.5257000000000001</v>
      </c>
    </row>
    <row r="1022" spans="2:74" ht="12" customHeight="1">
      <c r="B1022" s="367">
        <v>44560</v>
      </c>
      <c r="C1022" s="365">
        <v>60.47</v>
      </c>
      <c r="O1022" s="368">
        <v>44560</v>
      </c>
      <c r="P1022" s="369">
        <v>60.47</v>
      </c>
      <c r="Q1022" s="369">
        <v>267.20999999999998</v>
      </c>
      <c r="R1022" s="369">
        <v>138.38999999999999</v>
      </c>
      <c r="S1022" s="369">
        <v>116.24</v>
      </c>
      <c r="T1022" s="369">
        <v>34.944400000000002</v>
      </c>
      <c r="U1022" s="369">
        <v>73.069999999999993</v>
      </c>
      <c r="V1022" s="369">
        <v>23.87</v>
      </c>
      <c r="AF1022" s="368">
        <v>44560</v>
      </c>
      <c r="AG1022" s="370">
        <f t="shared" ref="AG1022:AM1022" si="2042">(P1022-AG$1256)/AG$1256</f>
        <v>5.8833829451934855E-2</v>
      </c>
      <c r="AH1022" s="370">
        <f t="shared" si="2042"/>
        <v>0.29086956521739121</v>
      </c>
      <c r="AI1022" s="370">
        <f t="shared" si="2042"/>
        <v>0.35649872574005087</v>
      </c>
      <c r="AJ1022" s="370">
        <f t="shared" si="2042"/>
        <v>0.1876979666905077</v>
      </c>
      <c r="AK1022" s="370">
        <f t="shared" si="2042"/>
        <v>0.19153550287787446</v>
      </c>
      <c r="AL1022" s="370">
        <f t="shared" si="2042"/>
        <v>-0.41544000000000003</v>
      </c>
      <c r="AM1022" s="370">
        <f t="shared" si="2042"/>
        <v>0.15537270087124883</v>
      </c>
      <c r="BA1022" s="368">
        <v>44560</v>
      </c>
      <c r="BB1022" s="369">
        <v>60.47</v>
      </c>
      <c r="BC1022" s="369">
        <v>4778.7299999999996</v>
      </c>
      <c r="BD1022" s="86"/>
      <c r="BE1022" s="368">
        <v>44560</v>
      </c>
      <c r="BF1022" s="370">
        <f t="shared" ref="BF1022:BG1022" si="2043">(BB1022-BF$1256)/BF$1256</f>
        <v>5.8833829451934855E-2</v>
      </c>
      <c r="BG1022" s="370">
        <f t="shared" si="2043"/>
        <v>0.27406639170090397</v>
      </c>
      <c r="BT1022" s="367">
        <v>44561</v>
      </c>
      <c r="BU1022" s="365">
        <f t="shared" si="1537"/>
        <v>3.4937000000000003E-2</v>
      </c>
      <c r="BV1022" s="365">
        <v>3.4937</v>
      </c>
    </row>
    <row r="1023" spans="2:74" ht="12" customHeight="1">
      <c r="B1023" s="367">
        <v>44559</v>
      </c>
      <c r="C1023" s="365">
        <v>60.39</v>
      </c>
      <c r="O1023" s="368">
        <v>44559</v>
      </c>
      <c r="P1023" s="369">
        <v>60.39</v>
      </c>
      <c r="Q1023" s="369">
        <v>268.49</v>
      </c>
      <c r="R1023" s="369">
        <v>138.66</v>
      </c>
      <c r="S1023" s="369">
        <v>116.38</v>
      </c>
      <c r="T1023" s="369">
        <v>34.972000000000001</v>
      </c>
      <c r="U1023" s="369">
        <v>70.11</v>
      </c>
      <c r="V1023" s="369">
        <v>23.84</v>
      </c>
      <c r="AF1023" s="368">
        <v>44559</v>
      </c>
      <c r="AG1023" s="370">
        <f t="shared" ref="AG1023:AM1023" si="2044">(P1023-AG$1256)/AG$1256</f>
        <v>5.7433023988793575E-2</v>
      </c>
      <c r="AH1023" s="370">
        <f t="shared" si="2044"/>
        <v>0.29705314009661843</v>
      </c>
      <c r="AI1023" s="370">
        <f t="shared" si="2044"/>
        <v>0.35914526563418941</v>
      </c>
      <c r="AJ1023" s="370">
        <f t="shared" si="2044"/>
        <v>0.18912843567998355</v>
      </c>
      <c r="AK1023" s="370">
        <f t="shared" si="2044"/>
        <v>0.19247660874546496</v>
      </c>
      <c r="AL1023" s="370">
        <f t="shared" si="2044"/>
        <v>-0.43912000000000001</v>
      </c>
      <c r="AM1023" s="370">
        <f t="shared" si="2044"/>
        <v>0.15392061955469505</v>
      </c>
      <c r="BA1023" s="368">
        <v>44559</v>
      </c>
      <c r="BB1023" s="369">
        <v>60.39</v>
      </c>
      <c r="BC1023" s="369">
        <v>4793.0600000000004</v>
      </c>
      <c r="BD1023" s="86"/>
      <c r="BE1023" s="368">
        <v>44559</v>
      </c>
      <c r="BF1023" s="370">
        <f t="shared" ref="BF1023:BG1023" si="2045">(BB1023-BF$1256)/BF$1256</f>
        <v>5.7433023988793575E-2</v>
      </c>
      <c r="BG1023" s="370">
        <f t="shared" si="2045"/>
        <v>0.27788694054820756</v>
      </c>
      <c r="BT1023" s="367">
        <v>44560</v>
      </c>
      <c r="BU1023" s="365">
        <f t="shared" si="1537"/>
        <v>3.5059E-2</v>
      </c>
      <c r="BV1023" s="365">
        <v>3.5059</v>
      </c>
    </row>
    <row r="1024" spans="2:74" ht="12" customHeight="1">
      <c r="B1024" s="367">
        <v>44558</v>
      </c>
      <c r="C1024" s="365">
        <v>60.21</v>
      </c>
      <c r="O1024" s="368">
        <v>44558</v>
      </c>
      <c r="P1024" s="369">
        <v>60.21</v>
      </c>
      <c r="Q1024" s="369">
        <v>267.88</v>
      </c>
      <c r="R1024" s="369">
        <v>137.97999999999999</v>
      </c>
      <c r="S1024" s="369">
        <v>115.57</v>
      </c>
      <c r="T1024" s="369">
        <v>35.058199999999999</v>
      </c>
      <c r="U1024" s="369">
        <v>71.58</v>
      </c>
      <c r="V1024" s="369">
        <v>23.67</v>
      </c>
      <c r="AF1024" s="368">
        <v>44558</v>
      </c>
      <c r="AG1024" s="370">
        <f t="shared" ref="AG1024:AM1024" si="2046">(P1024-AG$1256)/AG$1256</f>
        <v>5.4281211696725645E-2</v>
      </c>
      <c r="AH1024" s="370">
        <f t="shared" si="2046"/>
        <v>0.2941062801932367</v>
      </c>
      <c r="AI1024" s="370">
        <f t="shared" si="2046"/>
        <v>0.35247990590080369</v>
      </c>
      <c r="AJ1024" s="370">
        <f t="shared" si="2046"/>
        <v>0.18085215081230191</v>
      </c>
      <c r="AK1024" s="370">
        <f t="shared" si="2046"/>
        <v>0.19541585967975114</v>
      </c>
      <c r="AL1024" s="370">
        <f t="shared" si="2046"/>
        <v>-0.42736000000000002</v>
      </c>
      <c r="AM1024" s="370">
        <f t="shared" si="2046"/>
        <v>0.14569215876089067</v>
      </c>
      <c r="BA1024" s="368">
        <v>44558</v>
      </c>
      <c r="BB1024" s="369">
        <v>60.21</v>
      </c>
      <c r="BC1024" s="369">
        <v>4786.3500000000004</v>
      </c>
      <c r="BD1024" s="86"/>
      <c r="BE1024" s="368">
        <v>44558</v>
      </c>
      <c r="BF1024" s="370">
        <f t="shared" ref="BF1024:BG1024" si="2047">(BB1024-BF$1256)/BF$1256</f>
        <v>5.4281211696725645E-2</v>
      </c>
      <c r="BG1024" s="370">
        <f t="shared" si="2047"/>
        <v>0.27609797454922602</v>
      </c>
      <c r="BT1024" s="367">
        <v>44559</v>
      </c>
      <c r="BU1024" s="365">
        <f t="shared" ref="BU1024:BU1273" si="2048">BV1024/100</f>
        <v>3.5104999999999997E-2</v>
      </c>
      <c r="BV1024" s="365">
        <v>3.5105</v>
      </c>
    </row>
    <row r="1025" spans="2:74" ht="12" customHeight="1">
      <c r="B1025" s="367">
        <v>44557</v>
      </c>
      <c r="C1025" s="365">
        <v>60.08</v>
      </c>
      <c r="O1025" s="368">
        <v>44557</v>
      </c>
      <c r="P1025" s="369">
        <v>60.08</v>
      </c>
      <c r="Q1025" s="369">
        <v>268.24</v>
      </c>
      <c r="R1025" s="369">
        <v>138.01</v>
      </c>
      <c r="S1025" s="369">
        <v>114.22</v>
      </c>
      <c r="T1025" s="369">
        <v>35.324800000000003</v>
      </c>
      <c r="U1025" s="369">
        <v>73.430000000000007</v>
      </c>
      <c r="V1025" s="369">
        <v>23.6</v>
      </c>
      <c r="AF1025" s="368">
        <v>44557</v>
      </c>
      <c r="AG1025" s="370">
        <f t="shared" ref="AG1025:AM1025" si="2049">(P1025-AG$1256)/AG$1256</f>
        <v>5.2004902819120978E-2</v>
      </c>
      <c r="AH1025" s="370">
        <f t="shared" si="2049"/>
        <v>0.29584541062801939</v>
      </c>
      <c r="AI1025" s="370">
        <f t="shared" si="2049"/>
        <v>0.35277396588904131</v>
      </c>
      <c r="AJ1025" s="370">
        <f t="shared" si="2049"/>
        <v>0.16705834269949926</v>
      </c>
      <c r="AK1025" s="370">
        <f t="shared" si="2049"/>
        <v>0.20450639679205659</v>
      </c>
      <c r="AL1025" s="370">
        <f t="shared" si="2049"/>
        <v>-0.41255999999999993</v>
      </c>
      <c r="AM1025" s="370">
        <f t="shared" si="2049"/>
        <v>0.1423039690222653</v>
      </c>
      <c r="BA1025" s="368">
        <v>44557</v>
      </c>
      <c r="BB1025" s="369">
        <v>60.08</v>
      </c>
      <c r="BC1025" s="369">
        <v>4791.1899999999996</v>
      </c>
      <c r="BD1025" s="86"/>
      <c r="BE1025" s="368">
        <v>44557</v>
      </c>
      <c r="BF1025" s="370">
        <f t="shared" ref="BF1025:BG1025" si="2050">(BB1025-BF$1256)/BF$1256</f>
        <v>5.2004902819120978E-2</v>
      </c>
      <c r="BG1025" s="370">
        <f t="shared" si="2050"/>
        <v>0.27738837625340917</v>
      </c>
      <c r="BT1025" s="367">
        <v>44558</v>
      </c>
      <c r="BU1025" s="365">
        <f t="shared" si="2048"/>
        <v>3.5209999999999998E-2</v>
      </c>
      <c r="BV1025" s="365">
        <v>3.5209999999999999</v>
      </c>
    </row>
    <row r="1026" spans="2:74" ht="12" customHeight="1">
      <c r="B1026" s="367">
        <v>44553</v>
      </c>
      <c r="C1026" s="365">
        <v>59.31</v>
      </c>
      <c r="O1026" s="368">
        <v>44553</v>
      </c>
      <c r="P1026" s="369">
        <v>59.31</v>
      </c>
      <c r="Q1026" s="369">
        <v>265.95</v>
      </c>
      <c r="R1026" s="369">
        <v>135.34</v>
      </c>
      <c r="S1026" s="369">
        <v>112.37</v>
      </c>
      <c r="T1026" s="369">
        <v>34.973399999999998</v>
      </c>
      <c r="U1026" s="369">
        <v>74.52</v>
      </c>
      <c r="V1026" s="369">
        <v>23.33</v>
      </c>
      <c r="AF1026" s="368">
        <v>44553</v>
      </c>
      <c r="AG1026" s="370">
        <f t="shared" ref="AG1026:AM1026" si="2051">(P1026-AG$1256)/AG$1256</f>
        <v>3.8522150236385971E-2</v>
      </c>
      <c r="AH1026" s="370">
        <f t="shared" si="2051"/>
        <v>0.28478260869565214</v>
      </c>
      <c r="AI1026" s="370">
        <f t="shared" si="2051"/>
        <v>0.32660262693589504</v>
      </c>
      <c r="AJ1026" s="370">
        <f t="shared" si="2051"/>
        <v>0.14815571676714007</v>
      </c>
      <c r="AK1026" s="370">
        <f t="shared" si="2051"/>
        <v>0.19252434599961799</v>
      </c>
      <c r="AL1026" s="370">
        <f t="shared" si="2051"/>
        <v>-0.40384000000000003</v>
      </c>
      <c r="AM1026" s="370">
        <f t="shared" si="2051"/>
        <v>0.12923523717328161</v>
      </c>
      <c r="BA1026" s="368">
        <v>44553</v>
      </c>
      <c r="BB1026" s="369">
        <v>59.31</v>
      </c>
      <c r="BC1026" s="369">
        <v>4725.79</v>
      </c>
      <c r="BD1026" s="86"/>
      <c r="BE1026" s="368">
        <v>44553</v>
      </c>
      <c r="BF1026" s="370">
        <f t="shared" ref="BF1026:BG1026" si="2052">(BB1026-BF$1256)/BF$1256</f>
        <v>3.8522150236385971E-2</v>
      </c>
      <c r="BG1026" s="370">
        <f t="shared" si="2052"/>
        <v>0.2599519565315922</v>
      </c>
      <c r="BT1026" s="367">
        <v>44557</v>
      </c>
      <c r="BU1026" s="365">
        <f t="shared" si="2048"/>
        <v>3.5285999999999998E-2</v>
      </c>
      <c r="BV1026" s="365">
        <v>3.5286</v>
      </c>
    </row>
    <row r="1027" spans="2:74" ht="12" customHeight="1">
      <c r="B1027" s="367">
        <v>44552</v>
      </c>
      <c r="C1027" s="365">
        <v>58.85</v>
      </c>
      <c r="O1027" s="368">
        <v>44552</v>
      </c>
      <c r="P1027" s="369">
        <v>58.85</v>
      </c>
      <c r="Q1027" s="369">
        <v>264.94</v>
      </c>
      <c r="R1027" s="369">
        <v>134.63</v>
      </c>
      <c r="S1027" s="369">
        <v>111.74</v>
      </c>
      <c r="T1027" s="369">
        <v>34.8932</v>
      </c>
      <c r="U1027" s="369">
        <v>73.540000000000006</v>
      </c>
      <c r="V1027" s="369">
        <v>22.98</v>
      </c>
      <c r="AF1027" s="368">
        <v>44552</v>
      </c>
      <c r="AG1027" s="370">
        <f t="shared" ref="AG1027:AM1027" si="2053">(P1027-AG$1256)/AG$1256</f>
        <v>3.0467518823323447E-2</v>
      </c>
      <c r="AH1027" s="370">
        <f t="shared" si="2053"/>
        <v>0.27990338164251205</v>
      </c>
      <c r="AI1027" s="370">
        <f t="shared" si="2053"/>
        <v>0.3196432072142717</v>
      </c>
      <c r="AJ1027" s="370">
        <f t="shared" si="2053"/>
        <v>0.14171860631449873</v>
      </c>
      <c r="AK1027" s="370">
        <f t="shared" si="2053"/>
        <v>0.18978968329741669</v>
      </c>
      <c r="AL1027" s="370">
        <f t="shared" si="2053"/>
        <v>-0.41167999999999993</v>
      </c>
      <c r="AM1027" s="370">
        <f t="shared" si="2053"/>
        <v>0.11229428848015491</v>
      </c>
      <c r="BA1027" s="368">
        <v>44552</v>
      </c>
      <c r="BB1027" s="369">
        <v>58.85</v>
      </c>
      <c r="BC1027" s="369">
        <v>4696.5600000000004</v>
      </c>
      <c r="BD1027" s="86"/>
      <c r="BE1027" s="368">
        <v>44552</v>
      </c>
      <c r="BF1027" s="370">
        <f t="shared" ref="BF1027:BG1027" si="2054">(BB1027-BF$1256)/BF$1256</f>
        <v>3.0467518823323447E-2</v>
      </c>
      <c r="BG1027" s="370">
        <f t="shared" si="2054"/>
        <v>0.25215889004124498</v>
      </c>
      <c r="BT1027" s="367">
        <v>44553</v>
      </c>
      <c r="BU1027" s="365">
        <f t="shared" si="2048"/>
        <v>3.5743999999999998E-2</v>
      </c>
      <c r="BV1027" s="365">
        <v>3.5743999999999998</v>
      </c>
    </row>
    <row r="1028" spans="2:74" ht="12" customHeight="1">
      <c r="B1028" s="367">
        <v>44551</v>
      </c>
      <c r="C1028" s="365">
        <v>58.37</v>
      </c>
      <c r="O1028" s="368">
        <v>44551</v>
      </c>
      <c r="P1028" s="369">
        <v>58.37</v>
      </c>
      <c r="Q1028" s="369">
        <v>264.39</v>
      </c>
      <c r="R1028" s="369">
        <v>133.37</v>
      </c>
      <c r="S1028" s="369">
        <v>110.37</v>
      </c>
      <c r="T1028" s="369">
        <v>34.477800000000002</v>
      </c>
      <c r="U1028" s="369">
        <v>74.33</v>
      </c>
      <c r="V1028" s="369">
        <v>22.9</v>
      </c>
      <c r="AF1028" s="368">
        <v>44551</v>
      </c>
      <c r="AG1028" s="370">
        <f t="shared" ref="AG1028:AM1028" si="2055">(P1028-AG$1256)/AG$1256</f>
        <v>2.2062686044475539E-2</v>
      </c>
      <c r="AH1028" s="370">
        <f t="shared" si="2055"/>
        <v>0.27724637681159414</v>
      </c>
      <c r="AI1028" s="370">
        <f t="shared" si="2055"/>
        <v>0.3072926877082926</v>
      </c>
      <c r="AJ1028" s="370">
        <f t="shared" si="2055"/>
        <v>0.12772044548891387</v>
      </c>
      <c r="AK1028" s="370">
        <f t="shared" si="2055"/>
        <v>0.17562535802940615</v>
      </c>
      <c r="AL1028" s="370">
        <f t="shared" si="2055"/>
        <v>-0.40536</v>
      </c>
      <c r="AM1028" s="370">
        <f t="shared" si="2055"/>
        <v>0.10842207163601154</v>
      </c>
      <c r="BA1028" s="368">
        <v>44551</v>
      </c>
      <c r="BB1028" s="369">
        <v>58.37</v>
      </c>
      <c r="BC1028" s="369">
        <v>4649.2299999999996</v>
      </c>
      <c r="BD1028" s="86"/>
      <c r="BE1028" s="368">
        <v>44551</v>
      </c>
      <c r="BF1028" s="370">
        <f t="shared" ref="BF1028:BG1028" si="2056">(BB1028-BF$1256)/BF$1256</f>
        <v>2.2062686044475539E-2</v>
      </c>
      <c r="BG1028" s="370">
        <f t="shared" si="2056"/>
        <v>0.23954014775632726</v>
      </c>
      <c r="BT1028" s="367">
        <v>44552</v>
      </c>
      <c r="BU1028" s="365">
        <f t="shared" si="2048"/>
        <v>3.6024E-2</v>
      </c>
      <c r="BV1028" s="365">
        <v>3.6023999999999998</v>
      </c>
    </row>
    <row r="1029" spans="2:74" ht="12" customHeight="1">
      <c r="B1029" s="367">
        <v>44550</v>
      </c>
      <c r="C1029" s="365">
        <v>57.31</v>
      </c>
      <c r="O1029" s="368">
        <v>44550</v>
      </c>
      <c r="P1029" s="369">
        <v>57.31</v>
      </c>
      <c r="Q1029" s="369">
        <v>261.73</v>
      </c>
      <c r="R1029" s="369">
        <v>131.57</v>
      </c>
      <c r="S1029" s="369">
        <v>108.09</v>
      </c>
      <c r="T1029" s="369">
        <v>33.596800000000002</v>
      </c>
      <c r="U1029" s="369">
        <v>69.98</v>
      </c>
      <c r="V1029" s="369">
        <v>22.68</v>
      </c>
      <c r="AF1029" s="368">
        <v>44550</v>
      </c>
      <c r="AG1029" s="370">
        <f t="shared" ref="AG1029:AM1029" si="2057">(P1029-AG$1256)/AG$1256</f>
        <v>3.5020136578533152E-3</v>
      </c>
      <c r="AH1029" s="370">
        <f t="shared" si="2057"/>
        <v>0.26439613526570055</v>
      </c>
      <c r="AI1029" s="370">
        <f t="shared" si="2057"/>
        <v>0.28964908841403647</v>
      </c>
      <c r="AJ1029" s="370">
        <f t="shared" si="2057"/>
        <v>0.10442423623173595</v>
      </c>
      <c r="AK1029" s="370">
        <f t="shared" si="2057"/>
        <v>0.14558498595160807</v>
      </c>
      <c r="AL1029" s="370">
        <f t="shared" si="2057"/>
        <v>-0.44016</v>
      </c>
      <c r="AM1029" s="370">
        <f t="shared" si="2057"/>
        <v>9.7773475314617594E-2</v>
      </c>
      <c r="BA1029" s="368">
        <v>44550</v>
      </c>
      <c r="BB1029" s="369">
        <v>57.31</v>
      </c>
      <c r="BC1029" s="369">
        <v>4568.0200000000004</v>
      </c>
      <c r="BD1029" s="86"/>
      <c r="BE1029" s="368">
        <v>44550</v>
      </c>
      <c r="BF1029" s="370">
        <f t="shared" ref="BF1029:BG1029" si="2058">(BB1029-BF$1256)/BF$1256</f>
        <v>3.5020136578533152E-3</v>
      </c>
      <c r="BG1029" s="370">
        <f t="shared" si="2058"/>
        <v>0.21788859354212614</v>
      </c>
      <c r="BT1029" s="367">
        <v>44551</v>
      </c>
      <c r="BU1029" s="365">
        <f t="shared" si="2048"/>
        <v>3.6319999999999998E-2</v>
      </c>
      <c r="BV1029" s="365">
        <v>3.6320000000000001</v>
      </c>
    </row>
    <row r="1030" spans="2:74" ht="12" customHeight="1">
      <c r="B1030" s="367">
        <v>44547</v>
      </c>
      <c r="C1030" s="365">
        <v>57.49</v>
      </c>
      <c r="O1030" s="368">
        <v>44547</v>
      </c>
      <c r="P1030" s="369">
        <v>57.49</v>
      </c>
      <c r="Q1030" s="369">
        <v>261.7</v>
      </c>
      <c r="R1030" s="369">
        <v>131.93</v>
      </c>
      <c r="S1030" s="369">
        <v>108.63</v>
      </c>
      <c r="T1030" s="369">
        <v>33.6768</v>
      </c>
      <c r="U1030" s="369">
        <v>71.62</v>
      </c>
      <c r="V1030" s="369">
        <v>22.46</v>
      </c>
      <c r="AF1030" s="368">
        <v>44547</v>
      </c>
      <c r="AG1030" s="370">
        <f t="shared" ref="AG1030:AM1030" si="2059">(P1030-AG$1256)/AG$1256</f>
        <v>6.6538259499212497E-3</v>
      </c>
      <c r="AH1030" s="370">
        <f t="shared" si="2059"/>
        <v>0.26425120772946853</v>
      </c>
      <c r="AI1030" s="370">
        <f t="shared" si="2059"/>
        <v>0.29317780827288781</v>
      </c>
      <c r="AJ1030" s="370">
        <f t="shared" si="2059"/>
        <v>0.10994175947685696</v>
      </c>
      <c r="AK1030" s="370">
        <f t="shared" si="2059"/>
        <v>0.14831282904607324</v>
      </c>
      <c r="AL1030" s="370">
        <f t="shared" si="2059"/>
        <v>-0.42703999999999998</v>
      </c>
      <c r="AM1030" s="370">
        <f t="shared" si="2059"/>
        <v>8.7124878993223659E-2</v>
      </c>
      <c r="BA1030" s="368">
        <v>44547</v>
      </c>
      <c r="BB1030" s="369">
        <v>57.49</v>
      </c>
      <c r="BC1030" s="369">
        <v>4620.6400000000003</v>
      </c>
      <c r="BD1030" s="86"/>
      <c r="BE1030" s="368">
        <v>44547</v>
      </c>
      <c r="BF1030" s="370">
        <f t="shared" ref="BF1030:BG1030" si="2060">(BB1030-BF$1256)/BF$1256</f>
        <v>6.6538259499212497E-3</v>
      </c>
      <c r="BG1030" s="370">
        <f t="shared" si="2060"/>
        <v>0.23191771289628538</v>
      </c>
      <c r="BT1030" s="367">
        <v>44550</v>
      </c>
      <c r="BU1030" s="365">
        <f t="shared" si="2048"/>
        <v>3.6991999999999997E-2</v>
      </c>
      <c r="BV1030" s="365">
        <v>3.6991999999999998</v>
      </c>
    </row>
    <row r="1031" spans="2:74" ht="12" customHeight="1">
      <c r="B1031" s="367">
        <v>44546</v>
      </c>
      <c r="C1031" s="365">
        <v>57.73</v>
      </c>
      <c r="O1031" s="368">
        <v>44546</v>
      </c>
      <c r="P1031" s="369">
        <v>57.73</v>
      </c>
      <c r="Q1031" s="369">
        <v>265.55</v>
      </c>
      <c r="R1031" s="369">
        <v>133.59</v>
      </c>
      <c r="S1031" s="369">
        <v>113.59</v>
      </c>
      <c r="T1031" s="369">
        <v>33.5794</v>
      </c>
      <c r="U1031" s="369">
        <v>69.52</v>
      </c>
      <c r="V1031" s="369">
        <v>22.19</v>
      </c>
      <c r="AF1031" s="368">
        <v>44546</v>
      </c>
      <c r="AG1031" s="370">
        <f t="shared" ref="AG1031:AM1031" si="2061">(P1031-AG$1256)/AG$1256</f>
        <v>1.0856242339345078E-2</v>
      </c>
      <c r="AH1031" s="370">
        <f t="shared" si="2061"/>
        <v>0.28285024154589378</v>
      </c>
      <c r="AI1031" s="370">
        <f t="shared" si="2061"/>
        <v>0.30944912762203497</v>
      </c>
      <c r="AJ1031" s="370">
        <f t="shared" si="2061"/>
        <v>0.16062123224685806</v>
      </c>
      <c r="AK1031" s="370">
        <f t="shared" si="2061"/>
        <v>0.14499168007856181</v>
      </c>
      <c r="AL1031" s="370">
        <f t="shared" si="2061"/>
        <v>-0.44384000000000001</v>
      </c>
      <c r="AM1031" s="370">
        <f t="shared" si="2061"/>
        <v>7.4056147144240136E-2</v>
      </c>
      <c r="BA1031" s="368">
        <v>44546</v>
      </c>
      <c r="BB1031" s="369">
        <v>57.73</v>
      </c>
      <c r="BC1031" s="369">
        <v>4668.67</v>
      </c>
      <c r="BD1031" s="86"/>
      <c r="BE1031" s="368">
        <v>44546</v>
      </c>
      <c r="BF1031" s="370">
        <f t="shared" ref="BF1031:BG1031" si="2062">(BB1031-BF$1256)/BF$1256</f>
        <v>1.0856242339345078E-2</v>
      </c>
      <c r="BG1031" s="370">
        <f t="shared" si="2062"/>
        <v>0.24472308352684918</v>
      </c>
      <c r="BT1031" s="367">
        <v>44547</v>
      </c>
      <c r="BU1031" s="365">
        <f t="shared" si="2048"/>
        <v>3.6875999999999999E-2</v>
      </c>
      <c r="BV1031" s="365">
        <v>3.6876000000000002</v>
      </c>
    </row>
    <row r="1032" spans="2:74" ht="12" customHeight="1">
      <c r="B1032" s="367">
        <v>44545</v>
      </c>
      <c r="C1032" s="365">
        <v>57.75</v>
      </c>
      <c r="O1032" s="368">
        <v>44545</v>
      </c>
      <c r="P1032" s="369">
        <v>57.75</v>
      </c>
      <c r="Q1032" s="369">
        <v>264.52</v>
      </c>
      <c r="R1032" s="369">
        <v>132.41999999999999</v>
      </c>
      <c r="S1032" s="369">
        <v>114.68</v>
      </c>
      <c r="T1032" s="369">
        <v>34.023400000000002</v>
      </c>
      <c r="U1032" s="369">
        <v>72.72</v>
      </c>
      <c r="V1032" s="369">
        <v>22.31</v>
      </c>
      <c r="AF1032" s="368">
        <v>44545</v>
      </c>
      <c r="AG1032" s="370">
        <f t="shared" ref="AG1032:AM1032" si="2063">(P1032-AG$1256)/AG$1256</f>
        <v>1.1206443705130461E-2</v>
      </c>
      <c r="AH1032" s="370">
        <f t="shared" si="2063"/>
        <v>0.2778743961352656</v>
      </c>
      <c r="AI1032" s="370">
        <f t="shared" si="2063"/>
        <v>0.29798078808076839</v>
      </c>
      <c r="AJ1032" s="370">
        <f t="shared" si="2063"/>
        <v>0.17175845509349139</v>
      </c>
      <c r="AK1032" s="370">
        <f t="shared" si="2063"/>
        <v>0.1601312092528438</v>
      </c>
      <c r="AL1032" s="370">
        <f t="shared" si="2063"/>
        <v>-0.41824</v>
      </c>
      <c r="AM1032" s="370">
        <f t="shared" si="2063"/>
        <v>7.9864472410454912E-2</v>
      </c>
      <c r="BA1032" s="368">
        <v>44545</v>
      </c>
      <c r="BB1032" s="369">
        <v>57.75</v>
      </c>
      <c r="BC1032" s="369">
        <v>4709.8500000000004</v>
      </c>
      <c r="BD1032" s="86"/>
      <c r="BE1032" s="368">
        <v>44545</v>
      </c>
      <c r="BF1032" s="370">
        <f t="shared" ref="BF1032:BG1032" si="2064">(BB1032-BF$1256)/BF$1256</f>
        <v>1.1206443705130461E-2</v>
      </c>
      <c r="BG1032" s="370">
        <f t="shared" si="2064"/>
        <v>0.25570216248930228</v>
      </c>
      <c r="BT1032" s="367">
        <v>44546</v>
      </c>
      <c r="BU1032" s="365">
        <f t="shared" si="2048"/>
        <v>3.6722999999999999E-2</v>
      </c>
      <c r="BV1032" s="365">
        <v>3.6722999999999999</v>
      </c>
    </row>
    <row r="1033" spans="2:74" ht="12" customHeight="1">
      <c r="B1033" s="367">
        <v>44544</v>
      </c>
      <c r="C1033" s="365">
        <v>57.71</v>
      </c>
      <c r="O1033" s="368">
        <v>44544</v>
      </c>
      <c r="P1033" s="369">
        <v>57.71</v>
      </c>
      <c r="Q1033" s="369">
        <v>262.52</v>
      </c>
      <c r="R1033" s="369">
        <v>131.99</v>
      </c>
      <c r="S1033" s="369">
        <v>114.71</v>
      </c>
      <c r="T1033" s="369">
        <v>33.543999999999997</v>
      </c>
      <c r="U1033" s="369">
        <v>72.290000000000006</v>
      </c>
      <c r="V1033" s="369">
        <v>22.07</v>
      </c>
      <c r="AF1033" s="368">
        <v>44544</v>
      </c>
      <c r="AG1033" s="370">
        <f t="shared" ref="AG1033:AM1033" si="2065">(P1033-AG$1256)/AG$1256</f>
        <v>1.0506040973559823E-2</v>
      </c>
      <c r="AH1033" s="370">
        <f t="shared" si="2065"/>
        <v>0.26821256038647334</v>
      </c>
      <c r="AI1033" s="370">
        <f t="shared" si="2065"/>
        <v>0.29376592824936298</v>
      </c>
      <c r="AJ1033" s="370">
        <f t="shared" si="2065"/>
        <v>0.17206498416266464</v>
      </c>
      <c r="AK1033" s="370">
        <f t="shared" si="2065"/>
        <v>0.14378460950926086</v>
      </c>
      <c r="AL1033" s="370">
        <f t="shared" si="2065"/>
        <v>-0.42167999999999994</v>
      </c>
      <c r="AM1033" s="370">
        <f t="shared" si="2065"/>
        <v>6.8247821878025181E-2</v>
      </c>
      <c r="BA1033" s="368">
        <v>44544</v>
      </c>
      <c r="BB1033" s="369">
        <v>57.71</v>
      </c>
      <c r="BC1033" s="369">
        <v>4634.09</v>
      </c>
      <c r="BD1033" s="86"/>
      <c r="BE1033" s="368">
        <v>44544</v>
      </c>
      <c r="BF1033" s="370">
        <f t="shared" ref="BF1033:BG1033" si="2066">(BB1033-BF$1256)/BF$1256</f>
        <v>1.0506040973559823E-2</v>
      </c>
      <c r="BG1033" s="370">
        <f t="shared" si="2066"/>
        <v>0.23550364325191897</v>
      </c>
      <c r="BT1033" s="367">
        <v>44545</v>
      </c>
      <c r="BU1033" s="365">
        <f t="shared" si="2048"/>
        <v>3.671E-2</v>
      </c>
      <c r="BV1033" s="365">
        <v>3.6709999999999998</v>
      </c>
    </row>
    <row r="1034" spans="2:74" ht="12" customHeight="1">
      <c r="B1034" s="367">
        <v>44543</v>
      </c>
      <c r="C1034" s="365">
        <v>58.51</v>
      </c>
      <c r="O1034" s="368">
        <v>44543</v>
      </c>
      <c r="P1034" s="369">
        <v>58.51</v>
      </c>
      <c r="Q1034" s="369">
        <v>263.08999999999997</v>
      </c>
      <c r="R1034" s="369">
        <v>132.13999999999999</v>
      </c>
      <c r="S1034" s="369">
        <v>115.56</v>
      </c>
      <c r="T1034" s="369">
        <v>33.818600000000004</v>
      </c>
      <c r="U1034" s="369">
        <v>72.12</v>
      </c>
      <c r="V1034" s="369">
        <v>22.1</v>
      </c>
      <c r="AF1034" s="368">
        <v>44543</v>
      </c>
      <c r="AG1034" s="370">
        <f t="shared" ref="AG1034:AM1034" si="2067">(P1034-AG$1256)/AG$1256</f>
        <v>2.4514095604972835E-2</v>
      </c>
      <c r="AH1034" s="370">
        <f t="shared" si="2067"/>
        <v>0.27096618357487912</v>
      </c>
      <c r="AI1034" s="370">
        <f t="shared" si="2067"/>
        <v>0.29523622819055079</v>
      </c>
      <c r="AJ1034" s="370">
        <f t="shared" si="2067"/>
        <v>0.18074997445591087</v>
      </c>
      <c r="AK1034" s="370">
        <f t="shared" si="2067"/>
        <v>0.15314793093101292</v>
      </c>
      <c r="AL1034" s="370">
        <f t="shared" si="2067"/>
        <v>-0.42303999999999997</v>
      </c>
      <c r="AM1034" s="370">
        <f t="shared" si="2067"/>
        <v>6.9699903194578958E-2</v>
      </c>
      <c r="BA1034" s="368">
        <v>44543</v>
      </c>
      <c r="BB1034" s="369">
        <v>58.51</v>
      </c>
      <c r="BC1034" s="369">
        <v>4668.97</v>
      </c>
      <c r="BD1034" s="86"/>
      <c r="BE1034" s="368">
        <v>44543</v>
      </c>
      <c r="BF1034" s="370">
        <f t="shared" ref="BF1034:BG1034" si="2068">(BB1034-BF$1256)/BF$1256</f>
        <v>2.4514095604972835E-2</v>
      </c>
      <c r="BG1034" s="370">
        <f t="shared" si="2068"/>
        <v>0.24480306710355482</v>
      </c>
      <c r="BT1034" s="367">
        <v>44544</v>
      </c>
      <c r="BU1034" s="365">
        <f t="shared" si="2048"/>
        <v>3.6735000000000004E-2</v>
      </c>
      <c r="BV1034" s="365">
        <v>3.6735000000000002</v>
      </c>
    </row>
    <row r="1035" spans="2:74" ht="12" customHeight="1">
      <c r="B1035" s="367">
        <v>44540</v>
      </c>
      <c r="C1035" s="365">
        <v>59.52</v>
      </c>
      <c r="O1035" s="368">
        <v>44540</v>
      </c>
      <c r="P1035" s="369">
        <v>59.52</v>
      </c>
      <c r="Q1035" s="369">
        <v>264.97000000000003</v>
      </c>
      <c r="R1035" s="369">
        <v>133.87</v>
      </c>
      <c r="S1035" s="369">
        <v>116.73</v>
      </c>
      <c r="T1035" s="369">
        <v>34.427999999999997</v>
      </c>
      <c r="U1035" s="369">
        <v>75.03</v>
      </c>
      <c r="V1035" s="369">
        <v>22.32</v>
      </c>
      <c r="AF1035" s="368">
        <v>44540</v>
      </c>
      <c r="AG1035" s="370">
        <f t="shared" ref="AG1035:AM1035" si="2069">(P1035-AG$1256)/AG$1256</f>
        <v>4.2199264577131919E-2</v>
      </c>
      <c r="AH1035" s="370">
        <f t="shared" si="2069"/>
        <v>0.28004830917874407</v>
      </c>
      <c r="AI1035" s="370">
        <f t="shared" si="2069"/>
        <v>0.31219368751225257</v>
      </c>
      <c r="AJ1035" s="370">
        <f t="shared" si="2069"/>
        <v>0.19270460815367321</v>
      </c>
      <c r="AK1035" s="370">
        <f t="shared" si="2069"/>
        <v>0.1739272757031014</v>
      </c>
      <c r="AL1035" s="370">
        <f t="shared" si="2069"/>
        <v>-0.39976</v>
      </c>
      <c r="AM1035" s="370">
        <f t="shared" si="2069"/>
        <v>8.0348499515972907E-2</v>
      </c>
      <c r="BA1035" s="368">
        <v>44540</v>
      </c>
      <c r="BB1035" s="369">
        <v>59.52</v>
      </c>
      <c r="BC1035" s="369">
        <v>4712.0200000000004</v>
      </c>
      <c r="BD1035" s="86"/>
      <c r="BE1035" s="368">
        <v>44540</v>
      </c>
      <c r="BF1035" s="370">
        <f t="shared" ref="BF1035:BG1035" si="2070">(BB1035-BF$1256)/BF$1256</f>
        <v>4.2199264577131919E-2</v>
      </c>
      <c r="BG1035" s="370">
        <f t="shared" si="2070"/>
        <v>0.25628071036080602</v>
      </c>
      <c r="BT1035" s="367">
        <v>44543</v>
      </c>
      <c r="BU1035" s="365">
        <f t="shared" si="2048"/>
        <v>3.6233000000000001E-2</v>
      </c>
      <c r="BV1035" s="365">
        <v>3.6233</v>
      </c>
    </row>
    <row r="1036" spans="2:74" ht="12" customHeight="1">
      <c r="B1036" s="367">
        <v>44539</v>
      </c>
      <c r="C1036" s="365">
        <v>59.4</v>
      </c>
      <c r="O1036" s="368">
        <v>44539</v>
      </c>
      <c r="P1036" s="369">
        <v>59.4</v>
      </c>
      <c r="Q1036" s="369">
        <v>262.33999999999997</v>
      </c>
      <c r="R1036" s="369">
        <v>133.12</v>
      </c>
      <c r="S1036" s="369">
        <v>115.35</v>
      </c>
      <c r="T1036" s="369">
        <v>34.451999999999998</v>
      </c>
      <c r="U1036" s="369">
        <v>76.63</v>
      </c>
      <c r="V1036" s="369">
        <v>22.25</v>
      </c>
      <c r="AF1036" s="368">
        <v>44539</v>
      </c>
      <c r="AG1036" s="370">
        <f t="shared" ref="AG1036:AM1036" si="2071">(P1036-AG$1256)/AG$1256</f>
        <v>4.0098056382419874E-2</v>
      </c>
      <c r="AH1036" s="370">
        <f t="shared" si="2071"/>
        <v>0.267342995169082</v>
      </c>
      <c r="AI1036" s="370">
        <f t="shared" si="2071"/>
        <v>0.30484218780631256</v>
      </c>
      <c r="AJ1036" s="370">
        <f t="shared" si="2071"/>
        <v>0.17860427097169704</v>
      </c>
      <c r="AK1036" s="370">
        <f t="shared" si="2071"/>
        <v>0.174745628631441</v>
      </c>
      <c r="AL1036" s="370">
        <f t="shared" si="2071"/>
        <v>-0.38696000000000003</v>
      </c>
      <c r="AM1036" s="370">
        <f t="shared" si="2071"/>
        <v>7.6960309777347524E-2</v>
      </c>
      <c r="BA1036" s="368">
        <v>44539</v>
      </c>
      <c r="BB1036" s="369">
        <v>59.4</v>
      </c>
      <c r="BC1036" s="369">
        <v>4667.45</v>
      </c>
      <c r="BD1036" s="86"/>
      <c r="BE1036" s="368">
        <v>44539</v>
      </c>
      <c r="BF1036" s="370">
        <f t="shared" ref="BF1036:BG1036" si="2072">(BB1036-BF$1256)/BF$1256</f>
        <v>4.0098056382419874E-2</v>
      </c>
      <c r="BG1036" s="370">
        <f t="shared" si="2072"/>
        <v>0.24439781698157975</v>
      </c>
      <c r="BT1036" s="367">
        <v>44540</v>
      </c>
      <c r="BU1036" s="365">
        <f t="shared" si="2048"/>
        <v>3.5617999999999997E-2</v>
      </c>
      <c r="BV1036" s="365">
        <v>3.5617999999999999</v>
      </c>
    </row>
    <row r="1037" spans="2:74" ht="12" customHeight="1">
      <c r="B1037" s="367">
        <v>44538</v>
      </c>
      <c r="C1037" s="365">
        <v>59.92</v>
      </c>
      <c r="O1037" s="368">
        <v>44538</v>
      </c>
      <c r="P1037" s="369">
        <v>59.92</v>
      </c>
      <c r="Q1037" s="369">
        <v>259.58</v>
      </c>
      <c r="R1037" s="369">
        <v>131.74</v>
      </c>
      <c r="S1037" s="369">
        <v>116.25</v>
      </c>
      <c r="T1037" s="369">
        <v>34.784199999999998</v>
      </c>
      <c r="U1037" s="369">
        <v>80.52</v>
      </c>
      <c r="V1037" s="369">
        <v>22.24</v>
      </c>
      <c r="AF1037" s="368">
        <v>44538</v>
      </c>
      <c r="AG1037" s="370">
        <f t="shared" ref="AG1037:AM1037" si="2073">(P1037-AG$1256)/AG$1256</f>
        <v>4.9203291892838424E-2</v>
      </c>
      <c r="AH1037" s="370">
        <f t="shared" si="2073"/>
        <v>0.25400966183574869</v>
      </c>
      <c r="AI1037" s="370">
        <f t="shared" si="2073"/>
        <v>0.291315428347383</v>
      </c>
      <c r="AJ1037" s="370">
        <f t="shared" si="2073"/>
        <v>0.1878001430468989</v>
      </c>
      <c r="AK1037" s="370">
        <f t="shared" si="2073"/>
        <v>0.18607299708120778</v>
      </c>
      <c r="AL1037" s="370">
        <f t="shared" si="2073"/>
        <v>-0.35584000000000005</v>
      </c>
      <c r="AM1037" s="370">
        <f t="shared" si="2073"/>
        <v>7.6476282671829543E-2</v>
      </c>
      <c r="BA1037" s="368">
        <v>44538</v>
      </c>
      <c r="BB1037" s="369">
        <v>59.92</v>
      </c>
      <c r="BC1037" s="369">
        <v>4701.21</v>
      </c>
      <c r="BD1037" s="86"/>
      <c r="BE1037" s="368">
        <v>44538</v>
      </c>
      <c r="BF1037" s="370">
        <f t="shared" ref="BF1037:BG1037" si="2074">(BB1037-BF$1256)/BF$1256</f>
        <v>4.9203291892838424E-2</v>
      </c>
      <c r="BG1037" s="370">
        <f t="shared" si="2074"/>
        <v>0.25339863548018143</v>
      </c>
      <c r="BT1037" s="367">
        <v>44539</v>
      </c>
      <c r="BU1037" s="365">
        <f t="shared" si="2048"/>
        <v>3.569E-2</v>
      </c>
      <c r="BV1037" s="365">
        <v>3.569</v>
      </c>
    </row>
    <row r="1038" spans="2:74" ht="12" customHeight="1">
      <c r="B1038" s="367">
        <v>44537</v>
      </c>
      <c r="C1038" s="365">
        <v>60.03</v>
      </c>
      <c r="O1038" s="368">
        <v>44537</v>
      </c>
      <c r="P1038" s="369">
        <v>60.03</v>
      </c>
      <c r="Q1038" s="369">
        <v>259.91000000000003</v>
      </c>
      <c r="R1038" s="369">
        <v>131.30000000000001</v>
      </c>
      <c r="S1038" s="369">
        <v>116.26</v>
      </c>
      <c r="T1038" s="369">
        <v>34.2348</v>
      </c>
      <c r="U1038" s="369">
        <v>75.989999999999995</v>
      </c>
      <c r="V1038" s="369">
        <v>22.14</v>
      </c>
      <c r="AF1038" s="368">
        <v>44537</v>
      </c>
      <c r="AG1038" s="370">
        <f t="shared" ref="AG1038:AM1038" si="2075">(P1038-AG$1256)/AG$1256</f>
        <v>5.1129399404657709E-2</v>
      </c>
      <c r="AH1038" s="370">
        <f t="shared" si="2075"/>
        <v>0.25560386473429964</v>
      </c>
      <c r="AI1038" s="370">
        <f t="shared" si="2075"/>
        <v>0.2870025485198982</v>
      </c>
      <c r="AJ1038" s="370">
        <f t="shared" si="2075"/>
        <v>0.18790231940329008</v>
      </c>
      <c r="AK1038" s="370">
        <f t="shared" si="2075"/>
        <v>0.16733953462996803</v>
      </c>
      <c r="AL1038" s="370">
        <f t="shared" si="2075"/>
        <v>-0.39208000000000004</v>
      </c>
      <c r="AM1038" s="370">
        <f t="shared" si="2075"/>
        <v>7.163601161665055E-2</v>
      </c>
      <c r="BA1038" s="368">
        <v>44537</v>
      </c>
      <c r="BB1038" s="369">
        <v>60.03</v>
      </c>
      <c r="BC1038" s="369">
        <v>4686.75</v>
      </c>
      <c r="BD1038" s="86"/>
      <c r="BE1038" s="368">
        <v>44537</v>
      </c>
      <c r="BF1038" s="370">
        <f t="shared" ref="BF1038:BG1038" si="2076">(BB1038-BF$1256)/BF$1256</f>
        <v>5.1129399404657709E-2</v>
      </c>
      <c r="BG1038" s="370">
        <f t="shared" si="2076"/>
        <v>0.24954342708297231</v>
      </c>
      <c r="BT1038" s="367">
        <v>44538</v>
      </c>
      <c r="BU1038" s="365">
        <f t="shared" si="2048"/>
        <v>3.5381000000000003E-2</v>
      </c>
      <c r="BV1038" s="365">
        <v>3.5381</v>
      </c>
    </row>
    <row r="1039" spans="2:74" ht="12" customHeight="1">
      <c r="B1039" s="367">
        <v>44536</v>
      </c>
      <c r="C1039" s="365">
        <v>57.54</v>
      </c>
      <c r="O1039" s="368">
        <v>44536</v>
      </c>
      <c r="P1039" s="369">
        <v>57.54</v>
      </c>
      <c r="Q1039" s="369">
        <v>255.79</v>
      </c>
      <c r="R1039" s="369">
        <v>128.87</v>
      </c>
      <c r="S1039" s="369">
        <v>113.36</v>
      </c>
      <c r="T1039" s="369">
        <v>32.469200000000001</v>
      </c>
      <c r="U1039" s="369">
        <v>74.760000000000005</v>
      </c>
      <c r="V1039" s="369">
        <v>21.9</v>
      </c>
      <c r="AF1039" s="368">
        <v>44536</v>
      </c>
      <c r="AG1039" s="370">
        <f t="shared" ref="AG1039:AM1039" si="2077">(P1039-AG$1256)/AG$1256</f>
        <v>7.529329364384516E-3</v>
      </c>
      <c r="AH1039" s="370">
        <f t="shared" si="2077"/>
        <v>0.2357004830917874</v>
      </c>
      <c r="AI1039" s="370">
        <f t="shared" si="2077"/>
        <v>0.26318368947265253</v>
      </c>
      <c r="AJ1039" s="370">
        <f t="shared" si="2077"/>
        <v>0.15827117604986199</v>
      </c>
      <c r="AK1039" s="370">
        <f t="shared" si="2077"/>
        <v>0.10713603753512095</v>
      </c>
      <c r="AL1039" s="370">
        <f t="shared" si="2077"/>
        <v>-0.40191999999999994</v>
      </c>
      <c r="AM1039" s="370">
        <f t="shared" si="2077"/>
        <v>6.0019361084220638E-2</v>
      </c>
      <c r="BA1039" s="368">
        <v>44536</v>
      </c>
      <c r="BB1039" s="369">
        <v>57.54</v>
      </c>
      <c r="BC1039" s="369">
        <v>4591.67</v>
      </c>
      <c r="BD1039" s="86"/>
      <c r="BE1039" s="368">
        <v>44536</v>
      </c>
      <c r="BF1039" s="370">
        <f t="shared" ref="BF1039:BG1039" si="2078">(BB1039-BF$1256)/BF$1256</f>
        <v>7.529329364384516E-3</v>
      </c>
      <c r="BG1039" s="370">
        <f t="shared" si="2078"/>
        <v>0.22419396550574952</v>
      </c>
      <c r="BT1039" s="367">
        <v>44537</v>
      </c>
      <c r="BU1039" s="365">
        <f t="shared" si="2048"/>
        <v>3.5316E-2</v>
      </c>
      <c r="BV1039" s="365">
        <v>3.5316000000000001</v>
      </c>
    </row>
    <row r="1040" spans="2:74" ht="12" customHeight="1">
      <c r="B1040" s="367">
        <v>44533</v>
      </c>
      <c r="C1040" s="365">
        <v>56.1</v>
      </c>
      <c r="O1040" s="368">
        <v>44533</v>
      </c>
      <c r="P1040" s="369">
        <v>56.1</v>
      </c>
      <c r="Q1040" s="369">
        <v>249.33</v>
      </c>
      <c r="R1040" s="369">
        <v>124.83</v>
      </c>
      <c r="S1040" s="369">
        <v>111.24</v>
      </c>
      <c r="T1040" s="369">
        <v>31.841999999999999</v>
      </c>
      <c r="U1040" s="369">
        <v>69.819999999999993</v>
      </c>
      <c r="V1040" s="369">
        <v>21.16</v>
      </c>
      <c r="AF1040" s="368">
        <v>44533</v>
      </c>
      <c r="AG1040" s="370">
        <f t="shared" ref="AG1040:AM1040" si="2079">(P1040-AG$1256)/AG$1256</f>
        <v>-1.7685168972158955E-2</v>
      </c>
      <c r="AH1040" s="370">
        <f t="shared" si="2079"/>
        <v>0.20449275362318847</v>
      </c>
      <c r="AI1040" s="370">
        <f t="shared" si="2079"/>
        <v>0.22358361105665558</v>
      </c>
      <c r="AJ1040" s="370">
        <f t="shared" si="2079"/>
        <v>0.13660978849494215</v>
      </c>
      <c r="AK1040" s="370">
        <f t="shared" si="2079"/>
        <v>8.5749747674513668E-2</v>
      </c>
      <c r="AL1040" s="370">
        <f t="shared" si="2079"/>
        <v>-0.44144000000000005</v>
      </c>
      <c r="AM1040" s="370">
        <f t="shared" si="2079"/>
        <v>2.420135527589545E-2</v>
      </c>
      <c r="BA1040" s="368">
        <v>44533</v>
      </c>
      <c r="BB1040" s="369">
        <v>56.1</v>
      </c>
      <c r="BC1040" s="369">
        <v>4538.43</v>
      </c>
      <c r="BD1040" s="86"/>
      <c r="BE1040" s="368">
        <v>44533</v>
      </c>
      <c r="BF1040" s="370">
        <f t="shared" ref="BF1040:BG1040" si="2080">(BB1040-BF$1256)/BF$1256</f>
        <v>-1.7685168972158955E-2</v>
      </c>
      <c r="BG1040" s="370">
        <f t="shared" si="2080"/>
        <v>0.20999954675973209</v>
      </c>
      <c r="BT1040" s="367">
        <v>44536</v>
      </c>
      <c r="BU1040" s="365">
        <f t="shared" si="2048"/>
        <v>3.6844000000000002E-2</v>
      </c>
      <c r="BV1040" s="365">
        <v>3.6844000000000001</v>
      </c>
    </row>
    <row r="1041" spans="2:74" ht="12" customHeight="1">
      <c r="B1041" s="367">
        <v>44532</v>
      </c>
      <c r="C1041" s="365">
        <v>56.05</v>
      </c>
      <c r="O1041" s="368">
        <v>44532</v>
      </c>
      <c r="P1041" s="369">
        <v>56.05</v>
      </c>
      <c r="Q1041" s="369">
        <v>248.8</v>
      </c>
      <c r="R1041" s="369">
        <v>126.53</v>
      </c>
      <c r="S1041" s="369">
        <v>111.42</v>
      </c>
      <c r="T1041" s="369">
        <v>32.2288</v>
      </c>
      <c r="U1041" s="369">
        <v>73.31</v>
      </c>
      <c r="V1041" s="369">
        <v>21.06</v>
      </c>
      <c r="AF1041" s="368">
        <v>44532</v>
      </c>
      <c r="AG1041" s="370">
        <f t="shared" ref="AG1041:AM1041" si="2081">(P1041-AG$1256)/AG$1256</f>
        <v>-1.8560672386622349E-2</v>
      </c>
      <c r="AH1041" s="370">
        <f t="shared" si="2081"/>
        <v>0.20193236714975851</v>
      </c>
      <c r="AI1041" s="370">
        <f t="shared" si="2081"/>
        <v>0.24024701039011964</v>
      </c>
      <c r="AJ1041" s="370">
        <f t="shared" si="2081"/>
        <v>0.1384489629099826</v>
      </c>
      <c r="AK1041" s="370">
        <f t="shared" si="2081"/>
        <v>9.8938869036252972E-2</v>
      </c>
      <c r="AL1041" s="370">
        <f t="shared" si="2081"/>
        <v>-0.41352</v>
      </c>
      <c r="AM1041" s="370">
        <f t="shared" si="2081"/>
        <v>1.936108422071629E-2</v>
      </c>
      <c r="BA1041" s="368">
        <v>44532</v>
      </c>
      <c r="BB1041" s="369">
        <v>56.05</v>
      </c>
      <c r="BC1041" s="369">
        <v>4577.1000000000004</v>
      </c>
      <c r="BD1041" s="86"/>
      <c r="BE1041" s="368">
        <v>44532</v>
      </c>
      <c r="BF1041" s="370">
        <f t="shared" ref="BF1041:BG1041" si="2082">(BB1041-BF$1256)/BF$1256</f>
        <v>-1.8560672386622349E-2</v>
      </c>
      <c r="BG1041" s="370">
        <f t="shared" si="2082"/>
        <v>0.22030942979708176</v>
      </c>
      <c r="BT1041" s="367">
        <v>44533</v>
      </c>
      <c r="BU1041" s="365">
        <f t="shared" si="2048"/>
        <v>3.7789999999999997E-2</v>
      </c>
      <c r="BV1041" s="365">
        <v>3.7789999999999999</v>
      </c>
    </row>
    <row r="1042" spans="2:74" ht="12" customHeight="1">
      <c r="B1042" s="367">
        <v>44531</v>
      </c>
      <c r="C1042" s="365">
        <v>54.35</v>
      </c>
      <c r="O1042" s="368">
        <v>44531</v>
      </c>
      <c r="P1042" s="369">
        <v>54.35</v>
      </c>
      <c r="Q1042" s="369">
        <v>244.18</v>
      </c>
      <c r="R1042" s="369">
        <v>123.22</v>
      </c>
      <c r="S1042" s="369">
        <v>108.66</v>
      </c>
      <c r="T1042" s="369">
        <v>32.041600000000003</v>
      </c>
      <c r="U1042" s="369">
        <v>70.400000000000006</v>
      </c>
      <c r="V1042" s="369">
        <v>20.38</v>
      </c>
      <c r="AF1042" s="368">
        <v>44531</v>
      </c>
      <c r="AG1042" s="370">
        <f t="shared" ref="AG1042:AM1042" si="2083">(P1042-AG$1256)/AG$1256</f>
        <v>-4.8327788478375031E-2</v>
      </c>
      <c r="AH1042" s="370">
        <f t="shared" si="2083"/>
        <v>0.17961352657004834</v>
      </c>
      <c r="AI1042" s="370">
        <f t="shared" si="2083"/>
        <v>0.20780239168790438</v>
      </c>
      <c r="AJ1042" s="370">
        <f t="shared" si="2083"/>
        <v>0.11024828854603036</v>
      </c>
      <c r="AK1042" s="370">
        <f t="shared" si="2083"/>
        <v>9.2555716195204488E-2</v>
      </c>
      <c r="AL1042" s="370">
        <f t="shared" si="2083"/>
        <v>-0.43679999999999997</v>
      </c>
      <c r="AM1042" s="370">
        <f t="shared" si="2083"/>
        <v>-1.3552758954501507E-2</v>
      </c>
      <c r="BA1042" s="368">
        <v>44531</v>
      </c>
      <c r="BB1042" s="369">
        <v>54.35</v>
      </c>
      <c r="BC1042" s="369">
        <v>4513.04</v>
      </c>
      <c r="BD1042" s="86"/>
      <c r="BE1042" s="368">
        <v>44531</v>
      </c>
      <c r="BF1042" s="370">
        <f t="shared" ref="BF1042:BG1042" si="2084">(BB1042-BF$1256)/BF$1256</f>
        <v>-4.8327788478375031E-2</v>
      </c>
      <c r="BG1042" s="370">
        <f t="shared" si="2084"/>
        <v>0.20323027005121613</v>
      </c>
      <c r="BT1042" s="367">
        <v>44532</v>
      </c>
      <c r="BU1042" s="365">
        <f t="shared" si="2048"/>
        <v>3.7823000000000002E-2</v>
      </c>
      <c r="BV1042" s="365">
        <v>3.7823000000000002</v>
      </c>
    </row>
    <row r="1043" spans="2:74" ht="12" customHeight="1">
      <c r="B1043" s="367">
        <v>44530</v>
      </c>
      <c r="C1043" s="365">
        <v>56.03</v>
      </c>
      <c r="O1043" s="368">
        <v>44530</v>
      </c>
      <c r="P1043" s="369">
        <v>56.03</v>
      </c>
      <c r="Q1043" s="369">
        <v>244.6</v>
      </c>
      <c r="R1043" s="369">
        <v>122.84</v>
      </c>
      <c r="S1043" s="369">
        <v>109.64</v>
      </c>
      <c r="T1043" s="369">
        <v>32.868200000000002</v>
      </c>
      <c r="U1043" s="369">
        <v>72.989999999999995</v>
      </c>
      <c r="V1043" s="369">
        <v>20.58</v>
      </c>
      <c r="AF1043" s="368">
        <v>44530</v>
      </c>
      <c r="AG1043" s="370">
        <f t="shared" ref="AG1043:AM1043" si="2085">(P1043-AG$1256)/AG$1256</f>
        <v>-1.8910873752407603E-2</v>
      </c>
      <c r="AH1043" s="370">
        <f t="shared" si="2085"/>
        <v>0.18164251207729465</v>
      </c>
      <c r="AI1043" s="370">
        <f t="shared" si="2085"/>
        <v>0.20407763183689481</v>
      </c>
      <c r="AJ1043" s="370">
        <f t="shared" si="2085"/>
        <v>0.12026157147236125</v>
      </c>
      <c r="AK1043" s="370">
        <f t="shared" si="2085"/>
        <v>0.12074115496876621</v>
      </c>
      <c r="AL1043" s="370">
        <f t="shared" si="2085"/>
        <v>-0.41608000000000006</v>
      </c>
      <c r="AM1043" s="370">
        <f t="shared" si="2085"/>
        <v>-3.8722168441433615E-3</v>
      </c>
      <c r="BA1043" s="368">
        <v>44530</v>
      </c>
      <c r="BB1043" s="369">
        <v>56.03</v>
      </c>
      <c r="BC1043" s="369">
        <v>4567</v>
      </c>
      <c r="BD1043" s="86"/>
      <c r="BE1043" s="368">
        <v>44530</v>
      </c>
      <c r="BF1043" s="370">
        <f t="shared" ref="BF1043:BG1043" si="2086">(BB1043-BF$1256)/BF$1256</f>
        <v>-1.8910873752407603E-2</v>
      </c>
      <c r="BG1043" s="370">
        <f t="shared" si="2086"/>
        <v>0.21761664938132705</v>
      </c>
      <c r="BT1043" s="367">
        <v>44531</v>
      </c>
      <c r="BU1043" s="365">
        <f t="shared" si="2048"/>
        <v>3.9005999999999999E-2</v>
      </c>
      <c r="BV1043" s="365">
        <v>3.9005999999999998</v>
      </c>
    </row>
    <row r="1044" spans="2:74" ht="12" customHeight="1">
      <c r="B1044" s="367">
        <v>44529</v>
      </c>
      <c r="C1044" s="365">
        <v>57.2</v>
      </c>
      <c r="O1044" s="368">
        <v>44529</v>
      </c>
      <c r="P1044" s="369">
        <v>57.2</v>
      </c>
      <c r="Q1044" s="369">
        <v>250.3</v>
      </c>
      <c r="R1044" s="369">
        <v>125.25</v>
      </c>
      <c r="S1044" s="369">
        <v>110.73</v>
      </c>
      <c r="T1044" s="369">
        <v>33.561999999999998</v>
      </c>
      <c r="U1044" s="369">
        <v>74.37</v>
      </c>
      <c r="V1044" s="369">
        <v>21.24</v>
      </c>
      <c r="AF1044" s="368">
        <v>44529</v>
      </c>
      <c r="AG1044" s="370">
        <f t="shared" ref="AG1044:AM1044" si="2087">(P1044-AG$1256)/AG$1256</f>
        <v>1.5759061460340292E-3</v>
      </c>
      <c r="AH1044" s="370">
        <f t="shared" si="2087"/>
        <v>0.20917874396135272</v>
      </c>
      <c r="AI1044" s="370">
        <f t="shared" si="2087"/>
        <v>0.22770045089198201</v>
      </c>
      <c r="AJ1044" s="370">
        <f t="shared" si="2087"/>
        <v>0.13139879431899457</v>
      </c>
      <c r="AK1044" s="370">
        <f t="shared" si="2087"/>
        <v>0.14439837420551557</v>
      </c>
      <c r="AL1044" s="370">
        <f t="shared" si="2087"/>
        <v>-0.40503999999999996</v>
      </c>
      <c r="AM1044" s="370">
        <f t="shared" si="2087"/>
        <v>2.807357212003864E-2</v>
      </c>
      <c r="BA1044" s="368">
        <v>44529</v>
      </c>
      <c r="BB1044" s="369">
        <v>57.2</v>
      </c>
      <c r="BC1044" s="369">
        <v>4655.2700000000004</v>
      </c>
      <c r="BD1044" s="86"/>
      <c r="BE1044" s="368">
        <v>44529</v>
      </c>
      <c r="BF1044" s="370">
        <f t="shared" ref="BF1044:BG1044" si="2088">(BB1044-BF$1256)/BF$1256</f>
        <v>1.5759061460340292E-3</v>
      </c>
      <c r="BG1044" s="370">
        <f t="shared" si="2088"/>
        <v>0.24115048376733322</v>
      </c>
      <c r="BT1044" s="367">
        <v>44530</v>
      </c>
      <c r="BU1044" s="365">
        <f t="shared" si="2048"/>
        <v>3.7837000000000003E-2</v>
      </c>
      <c r="BV1044" s="365">
        <v>3.7837000000000001</v>
      </c>
    </row>
    <row r="1045" spans="2:74" ht="12" customHeight="1">
      <c r="B1045" s="367">
        <v>44526</v>
      </c>
      <c r="C1045" s="365">
        <v>57.99</v>
      </c>
      <c r="O1045" s="368">
        <v>44526</v>
      </c>
      <c r="P1045" s="369">
        <v>57.99</v>
      </c>
      <c r="Q1045" s="369">
        <v>250.01</v>
      </c>
      <c r="R1045" s="369">
        <v>124.2</v>
      </c>
      <c r="S1045" s="369">
        <v>110.66</v>
      </c>
      <c r="T1045" s="369">
        <v>33.7376</v>
      </c>
      <c r="U1045" s="369">
        <v>75.89</v>
      </c>
      <c r="V1045" s="369">
        <v>21.32</v>
      </c>
      <c r="AF1045" s="368">
        <v>44526</v>
      </c>
      <c r="AG1045" s="370">
        <f t="shared" ref="AG1045:AM1045" si="2089">(P1045-AG$1256)/AG$1256</f>
        <v>1.5408860094554415E-2</v>
      </c>
      <c r="AH1045" s="370">
        <f t="shared" si="2089"/>
        <v>0.20777777777777773</v>
      </c>
      <c r="AI1045" s="370">
        <f t="shared" si="2089"/>
        <v>0.21740835130366604</v>
      </c>
      <c r="AJ1045" s="370">
        <f t="shared" si="2089"/>
        <v>0.13068355982425658</v>
      </c>
      <c r="AK1045" s="370">
        <f t="shared" si="2089"/>
        <v>0.1503859897978668</v>
      </c>
      <c r="AL1045" s="370">
        <f t="shared" si="2089"/>
        <v>-0.39288000000000001</v>
      </c>
      <c r="AM1045" s="370">
        <f t="shared" si="2089"/>
        <v>3.1945788964182001E-2</v>
      </c>
      <c r="BA1045" s="368">
        <v>44526</v>
      </c>
      <c r="BB1045" s="369">
        <v>57.99</v>
      </c>
      <c r="BC1045" s="369">
        <v>4594.62</v>
      </c>
      <c r="BD1045" s="86"/>
      <c r="BE1045" s="368">
        <v>44526</v>
      </c>
      <c r="BF1045" s="370">
        <f t="shared" ref="BF1045:BG1045" si="2090">(BB1045-BF$1256)/BF$1256</f>
        <v>1.5408860094554415E-2</v>
      </c>
      <c r="BG1045" s="370">
        <f t="shared" si="2090"/>
        <v>0.22498047067668769</v>
      </c>
      <c r="BT1045" s="367">
        <v>44529</v>
      </c>
      <c r="BU1045" s="365">
        <f t="shared" si="2048"/>
        <v>3.7062999999999999E-2</v>
      </c>
      <c r="BV1045" s="365">
        <v>3.7063000000000001</v>
      </c>
    </row>
    <row r="1046" spans="2:74" ht="12" customHeight="1">
      <c r="B1046" s="367">
        <v>44524</v>
      </c>
      <c r="C1046" s="365">
        <v>58.71</v>
      </c>
      <c r="O1046" s="368">
        <v>44524</v>
      </c>
      <c r="P1046" s="369">
        <v>58.71</v>
      </c>
      <c r="Q1046" s="369">
        <v>257.11</v>
      </c>
      <c r="R1046" s="369">
        <v>126.88</v>
      </c>
      <c r="S1046" s="369">
        <v>113.97</v>
      </c>
      <c r="T1046" s="369">
        <v>34.1586</v>
      </c>
      <c r="U1046" s="369">
        <v>78.7</v>
      </c>
      <c r="V1046" s="369">
        <v>21.9</v>
      </c>
      <c r="AF1046" s="368">
        <v>44524</v>
      </c>
      <c r="AG1046" s="370">
        <f t="shared" ref="AG1046:AM1046" si="2091">(P1046-AG$1256)/AG$1256</f>
        <v>2.8016109262826151E-2</v>
      </c>
      <c r="AH1046" s="370">
        <f t="shared" si="2091"/>
        <v>0.2420772946859904</v>
      </c>
      <c r="AI1046" s="370">
        <f t="shared" si="2091"/>
        <v>0.24367771025289159</v>
      </c>
      <c r="AJ1046" s="370">
        <f t="shared" si="2091"/>
        <v>0.164503933789721</v>
      </c>
      <c r="AK1046" s="370">
        <f t="shared" si="2091"/>
        <v>0.16474126408248993</v>
      </c>
      <c r="AL1046" s="370">
        <f t="shared" si="2091"/>
        <v>-0.37039999999999995</v>
      </c>
      <c r="AM1046" s="370">
        <f t="shared" si="2091"/>
        <v>6.0019361084220638E-2</v>
      </c>
      <c r="BA1046" s="368">
        <v>44524</v>
      </c>
      <c r="BB1046" s="369">
        <v>58.71</v>
      </c>
      <c r="BC1046" s="369">
        <v>4701.46</v>
      </c>
      <c r="BD1046" s="86"/>
      <c r="BE1046" s="368">
        <v>44524</v>
      </c>
      <c r="BF1046" s="370">
        <f t="shared" ref="BF1046:BG1046" si="2092">(BB1046-BF$1256)/BF$1256</f>
        <v>2.8016109262826151E-2</v>
      </c>
      <c r="BG1046" s="370">
        <f t="shared" si="2092"/>
        <v>0.25346528846076938</v>
      </c>
      <c r="BT1046" s="367">
        <v>44526</v>
      </c>
      <c r="BU1046" s="365">
        <f t="shared" si="2048"/>
        <v>3.6558E-2</v>
      </c>
      <c r="BV1046" s="365">
        <v>3.6558000000000002</v>
      </c>
    </row>
    <row r="1047" spans="2:74" ht="12" customHeight="1">
      <c r="B1047" s="367">
        <v>44523</v>
      </c>
      <c r="C1047" s="365">
        <v>58.52</v>
      </c>
      <c r="O1047" s="368">
        <v>44523</v>
      </c>
      <c r="P1047" s="369">
        <v>58.52</v>
      </c>
      <c r="Q1047" s="369">
        <v>255.65</v>
      </c>
      <c r="R1047" s="369">
        <v>126.59</v>
      </c>
      <c r="S1047" s="369">
        <v>113.58</v>
      </c>
      <c r="T1047" s="369">
        <v>34.169400000000003</v>
      </c>
      <c r="U1047" s="369">
        <v>77.98</v>
      </c>
      <c r="V1047" s="369">
        <v>21.88</v>
      </c>
      <c r="AF1047" s="368">
        <v>44523</v>
      </c>
      <c r="AG1047" s="370">
        <f t="shared" ref="AG1047:AM1047" si="2093">(P1047-AG$1256)/AG$1256</f>
        <v>2.4689196287865589E-2</v>
      </c>
      <c r="AH1047" s="370">
        <f t="shared" si="2093"/>
        <v>0.23502415458937201</v>
      </c>
      <c r="AI1047" s="370">
        <f t="shared" si="2093"/>
        <v>0.24083513036659487</v>
      </c>
      <c r="AJ1047" s="370">
        <f t="shared" si="2093"/>
        <v>0.16051905589046686</v>
      </c>
      <c r="AK1047" s="370">
        <f t="shared" si="2093"/>
        <v>0.16510952290024283</v>
      </c>
      <c r="AL1047" s="370">
        <f t="shared" si="2093"/>
        <v>-0.37615999999999999</v>
      </c>
      <c r="AM1047" s="370">
        <f t="shared" si="2093"/>
        <v>5.9051306873184842E-2</v>
      </c>
      <c r="BA1047" s="368">
        <v>44523</v>
      </c>
      <c r="BB1047" s="369">
        <v>58.52</v>
      </c>
      <c r="BC1047" s="369">
        <v>4690.7</v>
      </c>
      <c r="BD1047" s="86"/>
      <c r="BE1047" s="368">
        <v>44523</v>
      </c>
      <c r="BF1047" s="370">
        <f t="shared" ref="BF1047:BG1047" si="2094">(BB1047-BF$1256)/BF$1256</f>
        <v>2.4689196287865589E-2</v>
      </c>
      <c r="BG1047" s="370">
        <f t="shared" si="2094"/>
        <v>0.25059654417626243</v>
      </c>
      <c r="BT1047" s="367">
        <v>44524</v>
      </c>
      <c r="BU1047" s="365">
        <f t="shared" si="2048"/>
        <v>3.6110000000000003E-2</v>
      </c>
      <c r="BV1047" s="365">
        <v>3.6110000000000002</v>
      </c>
    </row>
    <row r="1048" spans="2:74" ht="12" customHeight="1">
      <c r="B1048" s="367">
        <v>44522</v>
      </c>
      <c r="C1048" s="365">
        <v>58.05</v>
      </c>
      <c r="O1048" s="368">
        <v>44522</v>
      </c>
      <c r="P1048" s="369">
        <v>58.05</v>
      </c>
      <c r="Q1048" s="369">
        <v>253.48</v>
      </c>
      <c r="R1048" s="369">
        <v>126.47</v>
      </c>
      <c r="S1048" s="369">
        <v>111.45</v>
      </c>
      <c r="T1048" s="369">
        <v>34.428400000000003</v>
      </c>
      <c r="U1048" s="369">
        <v>78.67</v>
      </c>
      <c r="V1048" s="369">
        <v>21.88</v>
      </c>
      <c r="AF1048" s="368">
        <v>44522</v>
      </c>
      <c r="AG1048" s="370">
        <f t="shared" ref="AG1048:AM1048" si="2095">(P1048-AG$1256)/AG$1256</f>
        <v>1.6459464191910307E-2</v>
      </c>
      <c r="AH1048" s="370">
        <f t="shared" si="2095"/>
        <v>0.22454106280193231</v>
      </c>
      <c r="AI1048" s="370">
        <f t="shared" si="2095"/>
        <v>0.23965889041364441</v>
      </c>
      <c r="AJ1048" s="370">
        <f t="shared" si="2095"/>
        <v>0.13875549197915599</v>
      </c>
      <c r="AK1048" s="370">
        <f t="shared" si="2095"/>
        <v>0.17394091491857394</v>
      </c>
      <c r="AL1048" s="370">
        <f t="shared" si="2095"/>
        <v>-0.37063999999999997</v>
      </c>
      <c r="AM1048" s="370">
        <f t="shared" si="2095"/>
        <v>5.9051306873184842E-2</v>
      </c>
      <c r="BA1048" s="368">
        <v>44522</v>
      </c>
      <c r="BB1048" s="369">
        <v>58.05</v>
      </c>
      <c r="BC1048" s="369">
        <v>4682.9399999999996</v>
      </c>
      <c r="BD1048" s="86"/>
      <c r="BE1048" s="368">
        <v>44522</v>
      </c>
      <c r="BF1048" s="370">
        <f t="shared" ref="BF1048:BG1048" si="2096">(BB1048-BF$1256)/BF$1256</f>
        <v>1.6459464191910307E-2</v>
      </c>
      <c r="BG1048" s="370">
        <f t="shared" si="2096"/>
        <v>0.24852763565881128</v>
      </c>
      <c r="BT1048" s="367">
        <v>44523</v>
      </c>
      <c r="BU1048" s="365">
        <f t="shared" si="2048"/>
        <v>3.6227000000000002E-2</v>
      </c>
      <c r="BV1048" s="365">
        <v>3.6227</v>
      </c>
    </row>
    <row r="1049" spans="2:74" ht="12" customHeight="1">
      <c r="B1049" s="367">
        <v>44519</v>
      </c>
      <c r="C1049" s="365">
        <v>57.21</v>
      </c>
      <c r="O1049" s="368">
        <v>44519</v>
      </c>
      <c r="P1049" s="369">
        <v>57.21</v>
      </c>
      <c r="Q1049" s="369">
        <v>251.95</v>
      </c>
      <c r="R1049" s="369">
        <v>126.96</v>
      </c>
      <c r="S1049" s="369">
        <v>110.78</v>
      </c>
      <c r="T1049" s="369">
        <v>35.097999999999999</v>
      </c>
      <c r="U1049" s="369">
        <v>81.93</v>
      </c>
      <c r="V1049" s="369">
        <v>21.94</v>
      </c>
      <c r="AF1049" s="368">
        <v>44519</v>
      </c>
      <c r="AG1049" s="370">
        <f t="shared" ref="AG1049:AM1049" si="2097">(P1049-AG$1256)/AG$1256</f>
        <v>1.7510068289266576E-3</v>
      </c>
      <c r="AH1049" s="370">
        <f t="shared" si="2097"/>
        <v>0.21714975845410622</v>
      </c>
      <c r="AI1049" s="370">
        <f t="shared" si="2097"/>
        <v>0.24446187022152518</v>
      </c>
      <c r="AJ1049" s="370">
        <f t="shared" si="2097"/>
        <v>0.1319096761009502</v>
      </c>
      <c r="AK1049" s="370">
        <f t="shared" si="2097"/>
        <v>0.19677296161924757</v>
      </c>
      <c r="AL1049" s="370">
        <f t="shared" si="2097"/>
        <v>-0.34455999999999992</v>
      </c>
      <c r="AM1049" s="370">
        <f t="shared" si="2097"/>
        <v>6.195546950629241E-2</v>
      </c>
      <c r="BA1049" s="368">
        <v>44519</v>
      </c>
      <c r="BB1049" s="369">
        <v>57.21</v>
      </c>
      <c r="BC1049" s="369">
        <v>4697.96</v>
      </c>
      <c r="BD1049" s="86"/>
      <c r="BE1049" s="368">
        <v>44519</v>
      </c>
      <c r="BF1049" s="370">
        <f t="shared" ref="BF1049:BG1049" si="2098">(BB1049-BF$1256)/BF$1256</f>
        <v>1.7510068289266576E-3</v>
      </c>
      <c r="BG1049" s="370">
        <f t="shared" si="2098"/>
        <v>0.2525321467325376</v>
      </c>
      <c r="BT1049" s="367">
        <v>44522</v>
      </c>
      <c r="BU1049" s="365">
        <f t="shared" si="2048"/>
        <v>3.6520000000000004E-2</v>
      </c>
      <c r="BV1049" s="365">
        <v>3.6520000000000001</v>
      </c>
    </row>
    <row r="1050" spans="2:74" ht="12" customHeight="1">
      <c r="B1050" s="367">
        <v>44518</v>
      </c>
      <c r="C1050" s="365">
        <v>56.88</v>
      </c>
      <c r="O1050" s="368">
        <v>44518</v>
      </c>
      <c r="P1050" s="369">
        <v>56.88</v>
      </c>
      <c r="Q1050" s="369">
        <v>253.48</v>
      </c>
      <c r="R1050" s="369">
        <v>127.01</v>
      </c>
      <c r="S1050" s="369">
        <v>112.9</v>
      </c>
      <c r="T1050" s="369">
        <v>35.583399999999997</v>
      </c>
      <c r="U1050" s="369">
        <v>82.94</v>
      </c>
      <c r="V1050" s="369">
        <v>21.78</v>
      </c>
      <c r="AF1050" s="368">
        <v>44518</v>
      </c>
      <c r="AG1050" s="370">
        <f t="shared" ref="AG1050:AM1050" si="2099">(P1050-AG$1256)/AG$1256</f>
        <v>-4.0273157065312008E-3</v>
      </c>
      <c r="AH1050" s="370">
        <f t="shared" si="2099"/>
        <v>0.22454106280193231</v>
      </c>
      <c r="AI1050" s="370">
        <f t="shared" si="2099"/>
        <v>0.2449519702019213</v>
      </c>
      <c r="AJ1050" s="370">
        <f t="shared" si="2099"/>
        <v>0.15357106365587003</v>
      </c>
      <c r="AK1050" s="370">
        <f t="shared" si="2099"/>
        <v>0.21332414959491516</v>
      </c>
      <c r="AL1050" s="370">
        <f t="shared" si="2099"/>
        <v>-0.33648</v>
      </c>
      <c r="AM1050" s="370">
        <f t="shared" si="2099"/>
        <v>5.4211035818005855E-2</v>
      </c>
      <c r="BA1050" s="368">
        <v>44518</v>
      </c>
      <c r="BB1050" s="369">
        <v>56.88</v>
      </c>
      <c r="BC1050" s="369">
        <v>4704.54</v>
      </c>
      <c r="BD1050" s="86"/>
      <c r="BE1050" s="368">
        <v>44518</v>
      </c>
      <c r="BF1050" s="370">
        <f t="shared" ref="BF1050:BG1050" si="2100">(BB1050-BF$1256)/BF$1256</f>
        <v>-4.0273157065312008E-3</v>
      </c>
      <c r="BG1050" s="370">
        <f t="shared" si="2100"/>
        <v>0.25428645318161336</v>
      </c>
      <c r="BT1050" s="367">
        <v>44519</v>
      </c>
      <c r="BU1050" s="365">
        <f t="shared" si="2048"/>
        <v>3.7055999999999999E-2</v>
      </c>
      <c r="BV1050" s="365">
        <v>3.7056</v>
      </c>
    </row>
    <row r="1051" spans="2:74" ht="12" customHeight="1">
      <c r="B1051" s="367">
        <v>44517</v>
      </c>
      <c r="C1051" s="365">
        <v>57.83</v>
      </c>
      <c r="O1051" s="368">
        <v>44517</v>
      </c>
      <c r="P1051" s="369">
        <v>57.83</v>
      </c>
      <c r="Q1051" s="369">
        <v>252.69</v>
      </c>
      <c r="R1051" s="369">
        <v>127.55</v>
      </c>
      <c r="S1051" s="369">
        <v>112.52</v>
      </c>
      <c r="T1051" s="369">
        <v>36.119999999999997</v>
      </c>
      <c r="U1051" s="369">
        <v>84.54</v>
      </c>
      <c r="V1051" s="369">
        <v>22.13</v>
      </c>
      <c r="AF1051" s="368">
        <v>44517</v>
      </c>
      <c r="AG1051" s="370">
        <f t="shared" ref="AG1051:AM1051" si="2101">(P1051-AG$1256)/AG$1256</f>
        <v>1.2607249168271736E-2</v>
      </c>
      <c r="AH1051" s="370">
        <f t="shared" si="2101"/>
        <v>0.22072463768115941</v>
      </c>
      <c r="AI1051" s="370">
        <f t="shared" si="2101"/>
        <v>0.25024504999019803</v>
      </c>
      <c r="AJ1051" s="370">
        <f t="shared" si="2101"/>
        <v>0.14968836211300696</v>
      </c>
      <c r="AK1051" s="370">
        <f t="shared" si="2101"/>
        <v>0.23162115715104054</v>
      </c>
      <c r="AL1051" s="370">
        <f t="shared" si="2101"/>
        <v>-0.32367999999999997</v>
      </c>
      <c r="AM1051" s="370">
        <f t="shared" si="2101"/>
        <v>7.1151984511132568E-2</v>
      </c>
      <c r="BA1051" s="368">
        <v>44517</v>
      </c>
      <c r="BB1051" s="369">
        <v>57.83</v>
      </c>
      <c r="BC1051" s="369">
        <v>4688.67</v>
      </c>
      <c r="BD1051" s="86"/>
      <c r="BE1051" s="368">
        <v>44517</v>
      </c>
      <c r="BF1051" s="370">
        <f t="shared" ref="BF1051:BG1051" si="2102">(BB1051-BF$1256)/BF$1256</f>
        <v>1.2607249168271736E-2</v>
      </c>
      <c r="BG1051" s="370">
        <f t="shared" si="2102"/>
        <v>0.25005532197388808</v>
      </c>
      <c r="BT1051" s="367">
        <v>44518</v>
      </c>
      <c r="BU1051" s="365">
        <f t="shared" si="2048"/>
        <v>3.7270999999999999E-2</v>
      </c>
      <c r="BV1051" s="365">
        <v>3.7271000000000001</v>
      </c>
    </row>
    <row r="1052" spans="2:74" ht="12" customHeight="1">
      <c r="B1052" s="367">
        <v>44516</v>
      </c>
      <c r="C1052" s="365">
        <v>57.54</v>
      </c>
      <c r="O1052" s="368">
        <v>44516</v>
      </c>
      <c r="P1052" s="369">
        <v>57.54</v>
      </c>
      <c r="Q1052" s="369">
        <v>252.46</v>
      </c>
      <c r="R1052" s="369">
        <v>127.07</v>
      </c>
      <c r="S1052" s="369">
        <v>112.23</v>
      </c>
      <c r="T1052" s="369">
        <v>36.550800000000002</v>
      </c>
      <c r="U1052" s="369">
        <v>85.27</v>
      </c>
      <c r="V1052" s="369">
        <v>21.76</v>
      </c>
      <c r="AF1052" s="368">
        <v>44516</v>
      </c>
      <c r="AG1052" s="370">
        <f t="shared" ref="AG1052:AM1052" si="2103">(P1052-AG$1256)/AG$1256</f>
        <v>7.529329364384516E-3</v>
      </c>
      <c r="AH1052" s="370">
        <f t="shared" si="2103"/>
        <v>0.21961352657004835</v>
      </c>
      <c r="AI1052" s="370">
        <f t="shared" si="2103"/>
        <v>0.24554009017839637</v>
      </c>
      <c r="AJ1052" s="370">
        <f t="shared" si="2103"/>
        <v>0.14672524777766424</v>
      </c>
      <c r="AK1052" s="370">
        <f t="shared" si="2103"/>
        <v>0.24631059221473584</v>
      </c>
      <c r="AL1052" s="370">
        <f t="shared" si="2103"/>
        <v>-0.31784000000000001</v>
      </c>
      <c r="AM1052" s="370">
        <f t="shared" si="2103"/>
        <v>5.3242981606970059E-2</v>
      </c>
      <c r="BA1052" s="368">
        <v>44516</v>
      </c>
      <c r="BB1052" s="369">
        <v>57.54</v>
      </c>
      <c r="BC1052" s="369">
        <v>4700.8999999999996</v>
      </c>
      <c r="BD1052" s="86"/>
      <c r="BE1052" s="368">
        <v>44516</v>
      </c>
      <c r="BF1052" s="370">
        <f t="shared" ref="BF1052:BG1052" si="2104">(BB1052-BF$1256)/BF$1256</f>
        <v>7.529329364384516E-3</v>
      </c>
      <c r="BG1052" s="370">
        <f t="shared" si="2104"/>
        <v>0.25331598578425218</v>
      </c>
      <c r="BT1052" s="367">
        <v>44517</v>
      </c>
      <c r="BU1052" s="365">
        <f t="shared" si="2048"/>
        <v>3.6659000000000004E-2</v>
      </c>
      <c r="BV1052" s="365">
        <v>3.6659000000000002</v>
      </c>
    </row>
    <row r="1053" spans="2:74" ht="12" customHeight="1">
      <c r="B1053" s="367">
        <v>44515</v>
      </c>
      <c r="C1053" s="365">
        <v>58.4</v>
      </c>
      <c r="O1053" s="368">
        <v>44515</v>
      </c>
      <c r="P1053" s="369">
        <v>58.4</v>
      </c>
      <c r="Q1053" s="369">
        <v>252.94</v>
      </c>
      <c r="R1053" s="369">
        <v>126.59</v>
      </c>
      <c r="S1053" s="369">
        <v>111.87</v>
      </c>
      <c r="T1053" s="369">
        <v>36.787599999999998</v>
      </c>
      <c r="U1053" s="369">
        <v>84.74</v>
      </c>
      <c r="V1053" s="369">
        <v>21.94</v>
      </c>
      <c r="AF1053" s="368">
        <v>44515</v>
      </c>
      <c r="AG1053" s="370">
        <f t="shared" ref="AG1053:AM1053" si="2105">(P1053-AG$1256)/AG$1256</f>
        <v>2.2587988093153547E-2</v>
      </c>
      <c r="AH1053" s="370">
        <f t="shared" si="2105"/>
        <v>0.22193236714975845</v>
      </c>
      <c r="AI1053" s="370">
        <f t="shared" si="2105"/>
        <v>0.24083513036659487</v>
      </c>
      <c r="AJ1053" s="370">
        <f t="shared" si="2105"/>
        <v>0.14304689894758352</v>
      </c>
      <c r="AK1053" s="370">
        <f t="shared" si="2105"/>
        <v>0.25438500777435269</v>
      </c>
      <c r="AL1053" s="370">
        <f t="shared" si="2105"/>
        <v>-0.32208000000000003</v>
      </c>
      <c r="AM1053" s="370">
        <f t="shared" si="2105"/>
        <v>6.195546950629241E-2</v>
      </c>
      <c r="BA1053" s="368">
        <v>44515</v>
      </c>
      <c r="BB1053" s="369">
        <v>58.4</v>
      </c>
      <c r="BC1053" s="369">
        <v>4682.8</v>
      </c>
      <c r="BD1053" s="86"/>
      <c r="BE1053" s="368">
        <v>44515</v>
      </c>
      <c r="BF1053" s="370">
        <f t="shared" ref="BF1053:BG1053" si="2106">(BB1053-BF$1256)/BF$1256</f>
        <v>2.2587988093153547E-2</v>
      </c>
      <c r="BG1053" s="370">
        <f t="shared" si="2106"/>
        <v>0.24849030998968216</v>
      </c>
      <c r="BT1053" s="367">
        <v>44516</v>
      </c>
      <c r="BU1053" s="365">
        <f t="shared" si="2048"/>
        <v>3.6844000000000002E-2</v>
      </c>
      <c r="BV1053" s="365">
        <v>3.6844000000000001</v>
      </c>
    </row>
    <row r="1054" spans="2:74" ht="12" customHeight="1">
      <c r="B1054" s="367">
        <v>44512</v>
      </c>
      <c r="C1054" s="365">
        <v>57.21</v>
      </c>
      <c r="O1054" s="368">
        <v>44512</v>
      </c>
      <c r="P1054" s="369">
        <v>57.21</v>
      </c>
      <c r="Q1054" s="369">
        <v>250.67</v>
      </c>
      <c r="R1054" s="369">
        <v>125.22</v>
      </c>
      <c r="S1054" s="369">
        <v>111.72</v>
      </c>
      <c r="T1054" s="369">
        <v>37.26</v>
      </c>
      <c r="U1054" s="369">
        <v>84.49</v>
      </c>
      <c r="V1054" s="369">
        <v>21.74</v>
      </c>
      <c r="AF1054" s="368">
        <v>44512</v>
      </c>
      <c r="AG1054" s="370">
        <f t="shared" ref="AG1054:AM1054" si="2107">(P1054-AG$1256)/AG$1256</f>
        <v>1.7510068289266576E-3</v>
      </c>
      <c r="AH1054" s="370">
        <f t="shared" si="2107"/>
        <v>0.21096618357487917</v>
      </c>
      <c r="AI1054" s="370">
        <f t="shared" si="2107"/>
        <v>0.2274063909037444</v>
      </c>
      <c r="AJ1054" s="370">
        <f t="shared" si="2107"/>
        <v>0.14151425360171649</v>
      </c>
      <c r="AK1054" s="370">
        <f t="shared" si="2107"/>
        <v>0.27049292124716973</v>
      </c>
      <c r="AL1054" s="370">
        <f t="shared" si="2107"/>
        <v>-0.32408000000000003</v>
      </c>
      <c r="AM1054" s="370">
        <f t="shared" si="2107"/>
        <v>5.227492739593409E-2</v>
      </c>
      <c r="BA1054" s="368">
        <v>44512</v>
      </c>
      <c r="BB1054" s="369">
        <v>57.21</v>
      </c>
      <c r="BC1054" s="369">
        <v>4682.8500000000004</v>
      </c>
      <c r="BD1054" s="86"/>
      <c r="BE1054" s="368">
        <v>44512</v>
      </c>
      <c r="BF1054" s="370">
        <f t="shared" ref="BF1054:BG1054" si="2108">(BB1054-BF$1256)/BF$1256</f>
        <v>1.7510068289266576E-3</v>
      </c>
      <c r="BG1054" s="370">
        <f t="shared" si="2108"/>
        <v>0.24850364058579982</v>
      </c>
      <c r="BT1054" s="367">
        <v>44515</v>
      </c>
      <c r="BU1054" s="365">
        <f t="shared" si="2048"/>
        <v>3.6301E-2</v>
      </c>
      <c r="BV1054" s="365">
        <v>3.6301000000000001</v>
      </c>
    </row>
    <row r="1055" spans="2:74" ht="12" customHeight="1">
      <c r="B1055" s="367">
        <v>44511</v>
      </c>
      <c r="C1055" s="365">
        <v>56.96</v>
      </c>
      <c r="O1055" s="368">
        <v>44511</v>
      </c>
      <c r="P1055" s="369">
        <v>56.96</v>
      </c>
      <c r="Q1055" s="369">
        <v>250.16</v>
      </c>
      <c r="R1055" s="369">
        <v>124.42</v>
      </c>
      <c r="S1055" s="369">
        <v>111.44</v>
      </c>
      <c r="T1055" s="369">
        <v>36.32</v>
      </c>
      <c r="U1055" s="369">
        <v>83.86</v>
      </c>
      <c r="V1055" s="369">
        <v>21.64</v>
      </c>
      <c r="AF1055" s="368">
        <v>44511</v>
      </c>
      <c r="AG1055" s="370">
        <f t="shared" ref="AG1055:AM1055" si="2109">(P1055-AG$1256)/AG$1256</f>
        <v>-2.6265102433899244E-3</v>
      </c>
      <c r="AH1055" s="370">
        <f t="shared" si="2109"/>
        <v>0.20850241545893719</v>
      </c>
      <c r="AI1055" s="370">
        <f t="shared" si="2109"/>
        <v>0.21956479121740841</v>
      </c>
      <c r="AJ1055" s="370">
        <f t="shared" si="2109"/>
        <v>0.13865331562276481</v>
      </c>
      <c r="AK1055" s="370">
        <f t="shared" si="2109"/>
        <v>0.23844076488720364</v>
      </c>
      <c r="AL1055" s="370">
        <f t="shared" si="2109"/>
        <v>-0.32912000000000002</v>
      </c>
      <c r="AM1055" s="370">
        <f t="shared" si="2109"/>
        <v>4.7434656340755103E-2</v>
      </c>
      <c r="BA1055" s="368">
        <v>44511</v>
      </c>
      <c r="BB1055" s="369">
        <v>56.96</v>
      </c>
      <c r="BC1055" s="369">
        <v>4649.2700000000004</v>
      </c>
      <c r="BD1055" s="86"/>
      <c r="BE1055" s="368">
        <v>44511</v>
      </c>
      <c r="BF1055" s="370">
        <f t="shared" ref="BF1055:BG1055" si="2110">(BB1055-BF$1256)/BF$1256</f>
        <v>-2.6265102433899244E-3</v>
      </c>
      <c r="BG1055" s="370">
        <f t="shared" si="2110"/>
        <v>0.23955081223322156</v>
      </c>
      <c r="BT1055" s="367">
        <v>44512</v>
      </c>
      <c r="BU1055" s="365">
        <f t="shared" si="2048"/>
        <v>3.7055999999999999E-2</v>
      </c>
      <c r="BV1055" s="365">
        <v>3.7056</v>
      </c>
    </row>
    <row r="1056" spans="2:74" ht="12" customHeight="1">
      <c r="B1056" s="367">
        <v>44510</v>
      </c>
      <c r="C1056" s="365">
        <v>57.68</v>
      </c>
      <c r="O1056" s="368">
        <v>44510</v>
      </c>
      <c r="P1056" s="369">
        <v>57.68</v>
      </c>
      <c r="Q1056" s="369">
        <v>253.13</v>
      </c>
      <c r="R1056" s="369">
        <v>125.8</v>
      </c>
      <c r="S1056" s="369">
        <v>113.25</v>
      </c>
      <c r="T1056" s="369">
        <v>36.240200000000002</v>
      </c>
      <c r="U1056" s="369">
        <v>83.83</v>
      </c>
      <c r="V1056" s="369">
        <v>21.4</v>
      </c>
      <c r="AF1056" s="368">
        <v>44510</v>
      </c>
      <c r="AG1056" s="370">
        <f t="shared" ref="AG1056:AM1056" si="2111">(P1056-AG$1256)/AG$1256</f>
        <v>9.9807389248818129E-3</v>
      </c>
      <c r="AH1056" s="370">
        <f t="shared" si="2111"/>
        <v>0.2228502415458937</v>
      </c>
      <c r="AI1056" s="370">
        <f t="shared" si="2111"/>
        <v>0.23309155067633799</v>
      </c>
      <c r="AJ1056" s="370">
        <f t="shared" si="2111"/>
        <v>0.15714723612955955</v>
      </c>
      <c r="AK1056" s="370">
        <f t="shared" si="2111"/>
        <v>0.23571974140047464</v>
      </c>
      <c r="AL1056" s="370">
        <f t="shared" si="2111"/>
        <v>-0.32935999999999999</v>
      </c>
      <c r="AM1056" s="370">
        <f t="shared" si="2111"/>
        <v>3.5818005808325191E-2</v>
      </c>
      <c r="BA1056" s="368">
        <v>44510</v>
      </c>
      <c r="BB1056" s="369">
        <v>57.68</v>
      </c>
      <c r="BC1056" s="369">
        <v>4646.71</v>
      </c>
      <c r="BD1056" s="86"/>
      <c r="BE1056" s="368">
        <v>44510</v>
      </c>
      <c r="BF1056" s="370">
        <f t="shared" ref="BF1056:BG1056" si="2112">(BB1056-BF$1256)/BF$1256</f>
        <v>9.9807389248818129E-3</v>
      </c>
      <c r="BG1056" s="370">
        <f t="shared" si="2112"/>
        <v>0.23886828571200047</v>
      </c>
      <c r="BT1056" s="367">
        <v>44511</v>
      </c>
      <c r="BU1056" s="365">
        <f t="shared" si="2048"/>
        <v>3.7219000000000002E-2</v>
      </c>
      <c r="BV1056" s="365">
        <v>3.7219000000000002</v>
      </c>
    </row>
    <row r="1057" spans="2:74" ht="12" customHeight="1">
      <c r="B1057" s="367">
        <v>44509</v>
      </c>
      <c r="C1057" s="365">
        <v>58.09</v>
      </c>
      <c r="O1057" s="368">
        <v>44509</v>
      </c>
      <c r="P1057" s="369">
        <v>58.09</v>
      </c>
      <c r="Q1057" s="369">
        <v>252.65</v>
      </c>
      <c r="R1057" s="369">
        <v>126.19</v>
      </c>
      <c r="S1057" s="369">
        <v>114.13</v>
      </c>
      <c r="T1057" s="369">
        <v>36.298000000000002</v>
      </c>
      <c r="U1057" s="369">
        <v>83.81</v>
      </c>
      <c r="V1057" s="369">
        <v>23.04</v>
      </c>
      <c r="AF1057" s="368">
        <v>44509</v>
      </c>
      <c r="AG1057" s="370">
        <f t="shared" ref="AG1057:AM1057" si="2113">(P1057-AG$1256)/AG$1256</f>
        <v>1.7159866923481072E-2</v>
      </c>
      <c r="AH1057" s="370">
        <f t="shared" si="2113"/>
        <v>0.22053140096618359</v>
      </c>
      <c r="AI1057" s="370">
        <f t="shared" si="2113"/>
        <v>0.23691433052342681</v>
      </c>
      <c r="AJ1057" s="370">
        <f t="shared" si="2113"/>
        <v>0.16613875549197907</v>
      </c>
      <c r="AK1057" s="370">
        <f t="shared" si="2113"/>
        <v>0.23769060803622577</v>
      </c>
      <c r="AL1057" s="370">
        <f t="shared" si="2113"/>
        <v>-0.32951999999999998</v>
      </c>
      <c r="AM1057" s="370">
        <f t="shared" si="2113"/>
        <v>0.1151984511132623</v>
      </c>
      <c r="BA1057" s="368">
        <v>44509</v>
      </c>
      <c r="BB1057" s="369">
        <v>58.09</v>
      </c>
      <c r="BC1057" s="369">
        <v>4685.25</v>
      </c>
      <c r="BD1057" s="86"/>
      <c r="BE1057" s="368">
        <v>44509</v>
      </c>
      <c r="BF1057" s="370">
        <f t="shared" ref="BF1057:BG1057" si="2114">(BB1057-BF$1256)/BF$1256</f>
        <v>1.7159866923481072E-2</v>
      </c>
      <c r="BG1057" s="370">
        <f t="shared" si="2114"/>
        <v>0.24914350919944439</v>
      </c>
      <c r="BT1057" s="367">
        <v>44510</v>
      </c>
      <c r="BU1057" s="365">
        <f t="shared" si="2048"/>
        <v>3.6755000000000003E-2</v>
      </c>
      <c r="BV1057" s="365">
        <v>3.6755</v>
      </c>
    </row>
    <row r="1058" spans="2:74" ht="12" customHeight="1">
      <c r="B1058" s="367">
        <v>44508</v>
      </c>
      <c r="C1058" s="365">
        <v>59.24</v>
      </c>
      <c r="O1058" s="368">
        <v>44508</v>
      </c>
      <c r="P1058" s="369">
        <v>59.24</v>
      </c>
      <c r="Q1058" s="369">
        <v>253.1</v>
      </c>
      <c r="R1058" s="369">
        <v>126.22</v>
      </c>
      <c r="S1058" s="369">
        <v>115.16</v>
      </c>
      <c r="T1058" s="369">
        <v>35.998199999999997</v>
      </c>
      <c r="U1058" s="369">
        <v>83.77</v>
      </c>
      <c r="V1058" s="369">
        <v>22.93</v>
      </c>
      <c r="AF1058" s="368">
        <v>44508</v>
      </c>
      <c r="AG1058" s="370">
        <f t="shared" ref="AG1058:AM1058" si="2115">(P1058-AG$1256)/AG$1256</f>
        <v>3.7296445456137327E-2</v>
      </c>
      <c r="AH1058" s="370">
        <f t="shared" si="2115"/>
        <v>0.22270531400966181</v>
      </c>
      <c r="AI1058" s="370">
        <f t="shared" si="2115"/>
        <v>0.23720839051166442</v>
      </c>
      <c r="AJ1058" s="370">
        <f t="shared" si="2115"/>
        <v>0.17666292020026556</v>
      </c>
      <c r="AK1058" s="370">
        <f t="shared" si="2115"/>
        <v>0.22746801603971725</v>
      </c>
      <c r="AL1058" s="370">
        <f t="shared" si="2115"/>
        <v>-0.32984000000000002</v>
      </c>
      <c r="AM1058" s="370">
        <f t="shared" si="2115"/>
        <v>0.10987415295256532</v>
      </c>
      <c r="BA1058" s="368">
        <v>44508</v>
      </c>
      <c r="BB1058" s="369">
        <v>59.24</v>
      </c>
      <c r="BC1058" s="369">
        <v>4701.7</v>
      </c>
      <c r="BD1058" s="86"/>
      <c r="BE1058" s="368">
        <v>44508</v>
      </c>
      <c r="BF1058" s="370">
        <f t="shared" ref="BF1058:BG1058" si="2116">(BB1058-BF$1256)/BF$1256</f>
        <v>3.7296445456137327E-2</v>
      </c>
      <c r="BG1058" s="370">
        <f t="shared" si="2116"/>
        <v>0.25352927532213382</v>
      </c>
      <c r="BT1058" s="367">
        <v>44509</v>
      </c>
      <c r="BU1058" s="365">
        <f t="shared" si="2048"/>
        <v>3.6495E-2</v>
      </c>
      <c r="BV1058" s="365">
        <v>3.6495000000000002</v>
      </c>
    </row>
    <row r="1059" spans="2:74" ht="12" customHeight="1">
      <c r="B1059" s="367">
        <v>44505</v>
      </c>
      <c r="C1059" s="365">
        <v>59.43</v>
      </c>
      <c r="O1059" s="368">
        <v>44505</v>
      </c>
      <c r="P1059" s="369">
        <v>59.43</v>
      </c>
      <c r="Q1059" s="369">
        <v>254.71</v>
      </c>
      <c r="R1059" s="369">
        <v>126.68</v>
      </c>
      <c r="S1059" s="369">
        <v>116.91</v>
      </c>
      <c r="T1059" s="369">
        <v>35.887</v>
      </c>
      <c r="U1059" s="369">
        <v>90.97</v>
      </c>
      <c r="V1059" s="369">
        <v>22.73</v>
      </c>
      <c r="AF1059" s="368">
        <v>44505</v>
      </c>
      <c r="AG1059" s="370">
        <f t="shared" ref="AG1059:AM1059" si="2117">(P1059-AG$1256)/AG$1256</f>
        <v>4.0623358431097885E-2</v>
      </c>
      <c r="AH1059" s="370">
        <f t="shared" si="2117"/>
        <v>0.23048309178743964</v>
      </c>
      <c r="AI1059" s="370">
        <f t="shared" si="2117"/>
        <v>0.24171731033130769</v>
      </c>
      <c r="AJ1059" s="370">
        <f t="shared" si="2117"/>
        <v>0.19454378256871352</v>
      </c>
      <c r="AK1059" s="370">
        <f t="shared" si="2117"/>
        <v>0.22367631413841071</v>
      </c>
      <c r="AL1059" s="370">
        <f t="shared" si="2117"/>
        <v>-0.27223999999999998</v>
      </c>
      <c r="AM1059" s="370">
        <f t="shared" si="2117"/>
        <v>0.10019361084220718</v>
      </c>
      <c r="BA1059" s="368">
        <v>44505</v>
      </c>
      <c r="BB1059" s="369">
        <v>59.43</v>
      </c>
      <c r="BC1059" s="369">
        <v>4697.53</v>
      </c>
      <c r="BD1059" s="86"/>
      <c r="BE1059" s="368">
        <v>44505</v>
      </c>
      <c r="BF1059" s="370">
        <f t="shared" ref="BF1059:BG1059" si="2118">(BB1059-BF$1256)/BF$1256</f>
        <v>4.0623358431097885E-2</v>
      </c>
      <c r="BG1059" s="370">
        <f t="shared" si="2118"/>
        <v>0.25241750360592619</v>
      </c>
      <c r="BT1059" s="367">
        <v>44508</v>
      </c>
      <c r="BU1059" s="365">
        <f t="shared" si="2048"/>
        <v>3.5786999999999999E-2</v>
      </c>
      <c r="BV1059" s="365">
        <v>3.5787</v>
      </c>
    </row>
    <row r="1060" spans="2:74" ht="12" customHeight="1">
      <c r="B1060" s="367">
        <v>44504</v>
      </c>
      <c r="C1060" s="365">
        <v>57.62</v>
      </c>
      <c r="O1060" s="368">
        <v>44504</v>
      </c>
      <c r="P1060" s="369">
        <v>57.62</v>
      </c>
      <c r="Q1060" s="369">
        <v>253.46</v>
      </c>
      <c r="R1060" s="369">
        <v>125.4</v>
      </c>
      <c r="S1060" s="369">
        <v>112.16</v>
      </c>
      <c r="T1060" s="369">
        <v>36.163200000000003</v>
      </c>
      <c r="U1060" s="369">
        <v>78.08</v>
      </c>
      <c r="V1060" s="369">
        <v>22.59</v>
      </c>
      <c r="AF1060" s="368">
        <v>44504</v>
      </c>
      <c r="AG1060" s="370">
        <f t="shared" ref="AG1060:AM1060" si="2119">(P1060-AG$1256)/AG$1256</f>
        <v>8.930134827525792E-3</v>
      </c>
      <c r="AH1060" s="370">
        <f t="shared" si="2119"/>
        <v>0.22444444444444447</v>
      </c>
      <c r="AI1060" s="370">
        <f t="shared" si="2119"/>
        <v>0.22917075083317007</v>
      </c>
      <c r="AJ1060" s="370">
        <f t="shared" si="2119"/>
        <v>0.14601001328292623</v>
      </c>
      <c r="AK1060" s="370">
        <f t="shared" si="2119"/>
        <v>0.23309419242205195</v>
      </c>
      <c r="AL1060" s="370">
        <f t="shared" si="2119"/>
        <v>-0.37536000000000003</v>
      </c>
      <c r="AM1060" s="370">
        <f t="shared" si="2119"/>
        <v>9.341723136495643E-2</v>
      </c>
      <c r="BA1060" s="368">
        <v>44504</v>
      </c>
      <c r="BB1060" s="369">
        <v>57.62</v>
      </c>
      <c r="BC1060" s="369">
        <v>4680.0600000000004</v>
      </c>
      <c r="BD1060" s="86"/>
      <c r="BE1060" s="368">
        <v>44504</v>
      </c>
      <c r="BF1060" s="370">
        <f t="shared" ref="BF1060:BG1060" si="2120">(BB1060-BF$1256)/BF$1256</f>
        <v>8.930134827525792E-3</v>
      </c>
      <c r="BG1060" s="370">
        <f t="shared" si="2120"/>
        <v>0.24775979332243792</v>
      </c>
      <c r="BT1060" s="367">
        <v>44505</v>
      </c>
      <c r="BU1060" s="365">
        <f t="shared" si="2048"/>
        <v>3.5672000000000002E-2</v>
      </c>
      <c r="BV1060" s="365">
        <v>3.5672000000000001</v>
      </c>
    </row>
    <row r="1061" spans="2:74" ht="12" customHeight="1">
      <c r="B1061" s="367">
        <v>44503</v>
      </c>
      <c r="C1061" s="365">
        <v>58.12</v>
      </c>
      <c r="O1061" s="368">
        <v>44503</v>
      </c>
      <c r="P1061" s="369">
        <v>58.12</v>
      </c>
      <c r="Q1061" s="369">
        <v>250.4</v>
      </c>
      <c r="R1061" s="369">
        <v>124.05</v>
      </c>
      <c r="S1061" s="369">
        <v>112.61</v>
      </c>
      <c r="T1061" s="369">
        <v>35.542200000000001</v>
      </c>
      <c r="U1061" s="369">
        <v>75.88</v>
      </c>
      <c r="V1061" s="369">
        <v>22.49</v>
      </c>
      <c r="AF1061" s="368">
        <v>44503</v>
      </c>
      <c r="AG1061" s="370">
        <f t="shared" ref="AG1061:AM1061" si="2121">(P1061-AG$1256)/AG$1256</f>
        <v>1.7685168972158955E-2</v>
      </c>
      <c r="AH1061" s="370">
        <f t="shared" si="2121"/>
        <v>0.2096618357487923</v>
      </c>
      <c r="AI1061" s="370">
        <f t="shared" si="2121"/>
        <v>0.21593805136247796</v>
      </c>
      <c r="AJ1061" s="370">
        <f t="shared" si="2121"/>
        <v>0.15060794932052718</v>
      </c>
      <c r="AK1061" s="370">
        <f t="shared" si="2121"/>
        <v>0.21191931040126571</v>
      </c>
      <c r="AL1061" s="370">
        <f t="shared" si="2121"/>
        <v>-0.39296000000000003</v>
      </c>
      <c r="AM1061" s="370">
        <f t="shared" si="2121"/>
        <v>8.857696030977727E-2</v>
      </c>
      <c r="BA1061" s="368">
        <v>44503</v>
      </c>
      <c r="BB1061" s="369">
        <v>58.12</v>
      </c>
      <c r="BC1061" s="369">
        <v>4660.57</v>
      </c>
      <c r="BD1061" s="86"/>
      <c r="BE1061" s="368">
        <v>44503</v>
      </c>
      <c r="BF1061" s="370">
        <f t="shared" ref="BF1061:BG1061" si="2122">(BB1061-BF$1256)/BF$1256</f>
        <v>1.7685168972158955E-2</v>
      </c>
      <c r="BG1061" s="370">
        <f t="shared" si="2122"/>
        <v>0.24256352695579833</v>
      </c>
      <c r="BT1061" s="367">
        <v>44504</v>
      </c>
      <c r="BU1061" s="365">
        <f t="shared" si="2048"/>
        <v>3.6792999999999999E-2</v>
      </c>
      <c r="BV1061" s="365">
        <v>3.6793</v>
      </c>
    </row>
    <row r="1062" spans="2:74" ht="12" customHeight="1">
      <c r="B1062" s="367">
        <v>44502</v>
      </c>
      <c r="C1062" s="365">
        <v>57.34</v>
      </c>
      <c r="O1062" s="368">
        <v>44502</v>
      </c>
      <c r="P1062" s="369">
        <v>57.34</v>
      </c>
      <c r="Q1062" s="369">
        <v>249.24</v>
      </c>
      <c r="R1062" s="369">
        <v>124.42</v>
      </c>
      <c r="S1062" s="369">
        <v>111.45</v>
      </c>
      <c r="T1062" s="369">
        <v>35.992800000000003</v>
      </c>
      <c r="U1062" s="369">
        <v>70.989999999999995</v>
      </c>
      <c r="V1062" s="369">
        <v>22.48</v>
      </c>
      <c r="AF1062" s="368">
        <v>44502</v>
      </c>
      <c r="AG1062" s="370">
        <f t="shared" ref="AG1062:AM1062" si="2123">(P1062-AG$1256)/AG$1256</f>
        <v>4.0273157065313248E-3</v>
      </c>
      <c r="AH1062" s="370">
        <f t="shared" si="2123"/>
        <v>0.2040579710144928</v>
      </c>
      <c r="AI1062" s="370">
        <f t="shared" si="2123"/>
        <v>0.21956479121740841</v>
      </c>
      <c r="AJ1062" s="370">
        <f t="shared" si="2123"/>
        <v>0.13875549197915599</v>
      </c>
      <c r="AK1062" s="370">
        <f t="shared" si="2123"/>
        <v>0.22728388663084104</v>
      </c>
      <c r="AL1062" s="370">
        <f t="shared" si="2123"/>
        <v>-0.43208000000000002</v>
      </c>
      <c r="AM1062" s="370">
        <f t="shared" si="2123"/>
        <v>8.8092933204259455E-2</v>
      </c>
      <c r="BA1062" s="368">
        <v>44502</v>
      </c>
      <c r="BB1062" s="369">
        <v>57.34</v>
      </c>
      <c r="BC1062" s="369">
        <v>4630.6499999999996</v>
      </c>
      <c r="BD1062" s="86"/>
      <c r="BE1062" s="368">
        <v>44502</v>
      </c>
      <c r="BF1062" s="370">
        <f t="shared" ref="BF1062:BG1062" si="2124">(BB1062-BF$1256)/BF$1256</f>
        <v>4.0273157065313248E-3</v>
      </c>
      <c r="BG1062" s="370">
        <f t="shared" si="2124"/>
        <v>0.23458649823902816</v>
      </c>
      <c r="BT1062" s="367">
        <v>44503</v>
      </c>
      <c r="BU1062" s="365">
        <f t="shared" si="2048"/>
        <v>3.6476000000000001E-2</v>
      </c>
      <c r="BV1062" s="365">
        <v>3.6476000000000002</v>
      </c>
    </row>
    <row r="1063" spans="2:74" ht="12" customHeight="1">
      <c r="B1063" s="367">
        <v>44501</v>
      </c>
      <c r="C1063" s="365">
        <v>57.64</v>
      </c>
      <c r="O1063" s="368">
        <v>44501</v>
      </c>
      <c r="P1063" s="369">
        <v>57.64</v>
      </c>
      <c r="Q1063" s="369">
        <v>250.58</v>
      </c>
      <c r="R1063" s="369">
        <v>126.53</v>
      </c>
      <c r="S1063" s="369">
        <v>109.8</v>
      </c>
      <c r="T1063" s="369">
        <v>36.023800000000001</v>
      </c>
      <c r="U1063" s="369">
        <v>74.41</v>
      </c>
      <c r="V1063" s="369">
        <v>22.8</v>
      </c>
      <c r="AF1063" s="368">
        <v>44501</v>
      </c>
      <c r="AG1063" s="370">
        <f t="shared" ref="AG1063:AM1063" si="2125">(P1063-AG$1256)/AG$1256</f>
        <v>9.2803361933111745E-3</v>
      </c>
      <c r="AH1063" s="370">
        <f t="shared" si="2125"/>
        <v>0.21053140096618364</v>
      </c>
      <c r="AI1063" s="370">
        <f t="shared" si="2125"/>
        <v>0.24024701039011964</v>
      </c>
      <c r="AJ1063" s="370">
        <f t="shared" si="2125"/>
        <v>0.12189639317461931</v>
      </c>
      <c r="AK1063" s="370">
        <f t="shared" si="2125"/>
        <v>0.22834092582994625</v>
      </c>
      <c r="AL1063" s="370">
        <f t="shared" si="2125"/>
        <v>-0.40472000000000002</v>
      </c>
      <c r="AM1063" s="370">
        <f t="shared" si="2125"/>
        <v>0.10358180058083255</v>
      </c>
      <c r="BA1063" s="368">
        <v>44501</v>
      </c>
      <c r="BB1063" s="369">
        <v>57.64</v>
      </c>
      <c r="BC1063" s="369">
        <v>4613.67</v>
      </c>
      <c r="BD1063" s="86"/>
      <c r="BE1063" s="368">
        <v>44501</v>
      </c>
      <c r="BF1063" s="370">
        <f t="shared" ref="BF1063:BG1063" si="2126">(BB1063-BF$1256)/BF$1256</f>
        <v>9.2803361933111745E-3</v>
      </c>
      <c r="BG1063" s="370">
        <f t="shared" si="2126"/>
        <v>0.23005942779749228</v>
      </c>
      <c r="BT1063" s="367">
        <v>44502</v>
      </c>
      <c r="BU1063" s="365">
        <f t="shared" si="2048"/>
        <v>3.6971999999999998E-2</v>
      </c>
      <c r="BV1063" s="365">
        <v>3.6972</v>
      </c>
    </row>
    <row r="1064" spans="2:74" ht="12" customHeight="1">
      <c r="B1064" s="367">
        <v>44498</v>
      </c>
      <c r="C1064" s="365">
        <v>56.64</v>
      </c>
      <c r="O1064" s="368">
        <v>44498</v>
      </c>
      <c r="P1064" s="369">
        <v>56.64</v>
      </c>
      <c r="Q1064" s="369">
        <v>245.55</v>
      </c>
      <c r="R1064" s="369">
        <v>124.94</v>
      </c>
      <c r="S1064" s="369">
        <v>106.07</v>
      </c>
      <c r="T1064" s="369">
        <v>35.580599999999997</v>
      </c>
      <c r="U1064" s="369">
        <v>69.17</v>
      </c>
      <c r="V1064" s="369">
        <v>22.3</v>
      </c>
      <c r="AF1064" s="368">
        <v>44498</v>
      </c>
      <c r="AG1064" s="370">
        <f t="shared" ref="AG1064:AM1064" si="2127">(P1064-AG$1256)/AG$1256</f>
        <v>-8.2297320959551536E-3</v>
      </c>
      <c r="AH1064" s="370">
        <f t="shared" si="2127"/>
        <v>0.18623188405797106</v>
      </c>
      <c r="AI1064" s="370">
        <f t="shared" si="2127"/>
        <v>0.2246618310135268</v>
      </c>
      <c r="AJ1064" s="370">
        <f t="shared" si="2127"/>
        <v>8.3784612240727377E-2</v>
      </c>
      <c r="AK1064" s="370">
        <f t="shared" si="2127"/>
        <v>0.21322867508660887</v>
      </c>
      <c r="AL1064" s="370">
        <f t="shared" si="2127"/>
        <v>-0.44663999999999998</v>
      </c>
      <c r="AM1064" s="370">
        <f t="shared" si="2127"/>
        <v>7.9380445304937097E-2</v>
      </c>
      <c r="BA1064" s="368">
        <v>44498</v>
      </c>
      <c r="BB1064" s="369">
        <v>56.64</v>
      </c>
      <c r="BC1064" s="369">
        <v>4605.38</v>
      </c>
      <c r="BD1064" s="86"/>
      <c r="BE1064" s="368">
        <v>44498</v>
      </c>
      <c r="BF1064" s="370">
        <f t="shared" ref="BF1064:BG1064" si="2128">(BB1064-BF$1256)/BF$1256</f>
        <v>-8.2297320959551536E-3</v>
      </c>
      <c r="BG1064" s="370">
        <f t="shared" si="2128"/>
        <v>0.22784921496119467</v>
      </c>
      <c r="BT1064" s="367">
        <v>44501</v>
      </c>
      <c r="BU1064" s="365">
        <f t="shared" si="2048"/>
        <v>3.678E-2</v>
      </c>
      <c r="BV1064" s="365">
        <v>3.6779999999999999</v>
      </c>
    </row>
    <row r="1065" spans="2:74" ht="12" customHeight="1">
      <c r="B1065" s="367">
        <v>44497</v>
      </c>
      <c r="C1065" s="365">
        <v>56.82</v>
      </c>
      <c r="O1065" s="368">
        <v>44497</v>
      </c>
      <c r="P1065" s="369">
        <v>56.82</v>
      </c>
      <c r="Q1065" s="369">
        <v>245.5</v>
      </c>
      <c r="R1065" s="369">
        <v>125.88</v>
      </c>
      <c r="S1065" s="369">
        <v>113.2</v>
      </c>
      <c r="T1065" s="369">
        <v>35.552599999999998</v>
      </c>
      <c r="U1065" s="369">
        <v>69.77</v>
      </c>
      <c r="V1065" s="369">
        <v>22.27</v>
      </c>
      <c r="AF1065" s="368">
        <v>44497</v>
      </c>
      <c r="AG1065" s="370">
        <f t="shared" ref="AG1065:AM1065" si="2129">(P1065-AG$1256)/AG$1256</f>
        <v>-5.07791980388722E-3</v>
      </c>
      <c r="AH1065" s="370">
        <f t="shared" si="2129"/>
        <v>0.1859903381642512</v>
      </c>
      <c r="AI1065" s="370">
        <f t="shared" si="2129"/>
        <v>0.23387571064497159</v>
      </c>
      <c r="AJ1065" s="370">
        <f t="shared" si="2129"/>
        <v>0.15663635434760395</v>
      </c>
      <c r="AK1065" s="370">
        <f t="shared" si="2129"/>
        <v>0.21227393000354608</v>
      </c>
      <c r="AL1065" s="370">
        <f t="shared" si="2129"/>
        <v>-0.44184000000000001</v>
      </c>
      <c r="AM1065" s="370">
        <f t="shared" si="2129"/>
        <v>7.792836398838332E-2</v>
      </c>
      <c r="BA1065" s="368">
        <v>44497</v>
      </c>
      <c r="BB1065" s="369">
        <v>56.82</v>
      </c>
      <c r="BC1065" s="369">
        <v>4596.42</v>
      </c>
      <c r="BD1065" s="86"/>
      <c r="BE1065" s="368">
        <v>44497</v>
      </c>
      <c r="BF1065" s="370">
        <f t="shared" ref="BF1065:BG1065" si="2130">(BB1065-BF$1256)/BF$1256</f>
        <v>-5.07791980388722E-3</v>
      </c>
      <c r="BG1065" s="370">
        <f t="shared" si="2130"/>
        <v>0.22546037213692124</v>
      </c>
      <c r="BT1065" s="367">
        <v>44498</v>
      </c>
      <c r="BU1065" s="365">
        <f t="shared" si="2048"/>
        <v>3.7429000000000004E-2</v>
      </c>
      <c r="BV1065" s="365">
        <v>3.7429000000000001</v>
      </c>
    </row>
    <row r="1066" spans="2:74" ht="12" customHeight="1">
      <c r="B1066" s="367">
        <v>44496</v>
      </c>
      <c r="C1066" s="365">
        <v>56.55</v>
      </c>
      <c r="O1066" s="368">
        <v>44496</v>
      </c>
      <c r="P1066" s="369">
        <v>56.55</v>
      </c>
      <c r="Q1066" s="369">
        <v>242.73</v>
      </c>
      <c r="R1066" s="369">
        <v>125.79</v>
      </c>
      <c r="S1066" s="369">
        <v>113.51</v>
      </c>
      <c r="T1066" s="369">
        <v>35.321199999999997</v>
      </c>
      <c r="U1066" s="369">
        <v>69.849999999999994</v>
      </c>
      <c r="V1066" s="369">
        <v>22.01</v>
      </c>
      <c r="AF1066" s="368">
        <v>44496</v>
      </c>
      <c r="AG1066" s="370">
        <f t="shared" ref="AG1066:AM1066" si="2131">(P1066-AG$1256)/AG$1256</f>
        <v>-9.8056382419891841E-3</v>
      </c>
      <c r="AH1066" s="370">
        <f t="shared" si="2131"/>
        <v>0.17260869565217388</v>
      </c>
      <c r="AI1066" s="370">
        <f t="shared" si="2131"/>
        <v>0.23299353068025888</v>
      </c>
      <c r="AJ1066" s="370">
        <f t="shared" si="2131"/>
        <v>0.15980382139572902</v>
      </c>
      <c r="AK1066" s="370">
        <f t="shared" si="2131"/>
        <v>0.20438364385280544</v>
      </c>
      <c r="AL1066" s="370">
        <f t="shared" si="2131"/>
        <v>-0.44120000000000004</v>
      </c>
      <c r="AM1066" s="370">
        <f t="shared" si="2131"/>
        <v>6.5343659244917779E-2</v>
      </c>
      <c r="BA1066" s="368">
        <v>44496</v>
      </c>
      <c r="BB1066" s="369">
        <v>56.55</v>
      </c>
      <c r="BC1066" s="369">
        <v>4551.68</v>
      </c>
      <c r="BD1066" s="86"/>
      <c r="BE1066" s="368">
        <v>44496</v>
      </c>
      <c r="BF1066" s="370">
        <f t="shared" ref="BF1066:BG1066" si="2132">(BB1066-BF$1256)/BF$1256</f>
        <v>-9.8056382419891841E-3</v>
      </c>
      <c r="BG1066" s="370">
        <f t="shared" si="2132"/>
        <v>0.21353215473089535</v>
      </c>
      <c r="BT1066" s="367">
        <v>44497</v>
      </c>
      <c r="BU1066" s="365">
        <f t="shared" si="2048"/>
        <v>3.7311000000000004E-2</v>
      </c>
      <c r="BV1066" s="365">
        <v>3.7311000000000001</v>
      </c>
    </row>
    <row r="1067" spans="2:74" ht="12" customHeight="1">
      <c r="B1067" s="367">
        <v>44495</v>
      </c>
      <c r="C1067" s="365">
        <v>57.63</v>
      </c>
      <c r="O1067" s="368">
        <v>44495</v>
      </c>
      <c r="P1067" s="369">
        <v>57.63</v>
      </c>
      <c r="Q1067" s="369">
        <v>236.42</v>
      </c>
      <c r="R1067" s="369">
        <v>126.18</v>
      </c>
      <c r="S1067" s="369">
        <v>114.92</v>
      </c>
      <c r="T1067" s="369">
        <v>34.9696</v>
      </c>
      <c r="U1067" s="369">
        <v>70.75</v>
      </c>
      <c r="V1067" s="369">
        <v>22.13</v>
      </c>
      <c r="AF1067" s="368">
        <v>44495</v>
      </c>
      <c r="AG1067" s="370">
        <f t="shared" ref="AG1067:AM1067" si="2133">(P1067-AG$1256)/AG$1256</f>
        <v>9.1052355104185457E-3</v>
      </c>
      <c r="AH1067" s="370">
        <f t="shared" si="2133"/>
        <v>0.14212560386473425</v>
      </c>
      <c r="AI1067" s="370">
        <f t="shared" si="2133"/>
        <v>0.2368163105273477</v>
      </c>
      <c r="AJ1067" s="370">
        <f t="shared" si="2133"/>
        <v>0.17421068764687847</v>
      </c>
      <c r="AK1067" s="370">
        <f t="shared" si="2133"/>
        <v>0.19239477345263095</v>
      </c>
      <c r="AL1067" s="370">
        <f t="shared" si="2133"/>
        <v>-0.434</v>
      </c>
      <c r="AM1067" s="370">
        <f t="shared" si="2133"/>
        <v>7.1151984511132568E-2</v>
      </c>
      <c r="BA1067" s="368">
        <v>44495</v>
      </c>
      <c r="BB1067" s="369">
        <v>57.63</v>
      </c>
      <c r="BC1067" s="369">
        <v>4574.79</v>
      </c>
      <c r="BD1067" s="86"/>
      <c r="BE1067" s="368">
        <v>44495</v>
      </c>
      <c r="BF1067" s="370">
        <f t="shared" ref="BF1067:BG1067" si="2134">(BB1067-BF$1256)/BF$1256</f>
        <v>9.1052355104185457E-3</v>
      </c>
      <c r="BG1067" s="370">
        <f t="shared" si="2134"/>
        <v>0.21969355625644868</v>
      </c>
      <c r="BT1067" s="367">
        <v>44496</v>
      </c>
      <c r="BU1067" s="365">
        <f t="shared" si="2048"/>
        <v>3.7489000000000001E-2</v>
      </c>
      <c r="BV1067" s="365">
        <v>3.7488999999999999</v>
      </c>
    </row>
    <row r="1068" spans="2:74" ht="12" customHeight="1">
      <c r="B1068" s="367">
        <v>44494</v>
      </c>
      <c r="C1068" s="365">
        <v>58.85</v>
      </c>
      <c r="O1068" s="368">
        <v>44494</v>
      </c>
      <c r="P1068" s="369">
        <v>58.85</v>
      </c>
      <c r="Q1068" s="369">
        <v>237.34</v>
      </c>
      <c r="R1068" s="369">
        <v>125.94</v>
      </c>
      <c r="S1068" s="369">
        <v>114.71</v>
      </c>
      <c r="T1068" s="369">
        <v>35.499600000000001</v>
      </c>
      <c r="U1068" s="369">
        <v>72.05</v>
      </c>
      <c r="V1068" s="369">
        <v>22.34</v>
      </c>
      <c r="AF1068" s="368">
        <v>44494</v>
      </c>
      <c r="AG1068" s="370">
        <f t="shared" ref="AG1068:AM1068" si="2135">(P1068-AG$1256)/AG$1256</f>
        <v>3.0467518823323447E-2</v>
      </c>
      <c r="AH1068" s="370">
        <f t="shared" si="2135"/>
        <v>0.14657004830917877</v>
      </c>
      <c r="AI1068" s="370">
        <f t="shared" si="2135"/>
        <v>0.23446383062144679</v>
      </c>
      <c r="AJ1068" s="370">
        <f t="shared" si="2135"/>
        <v>0.17206498416266464</v>
      </c>
      <c r="AK1068" s="370">
        <f t="shared" si="2135"/>
        <v>0.21046673395346296</v>
      </c>
      <c r="AL1068" s="370">
        <f t="shared" si="2135"/>
        <v>-0.42360000000000003</v>
      </c>
      <c r="AM1068" s="370">
        <f t="shared" si="2135"/>
        <v>8.1316553727008703E-2</v>
      </c>
      <c r="BA1068" s="368">
        <v>44494</v>
      </c>
      <c r="BB1068" s="369">
        <v>58.85</v>
      </c>
      <c r="BC1068" s="369">
        <v>4566.4799999999996</v>
      </c>
      <c r="BD1068" s="86"/>
      <c r="BE1068" s="368">
        <v>44494</v>
      </c>
      <c r="BF1068" s="370">
        <f t="shared" ref="BF1068:BG1068" si="2136">(BB1068-BF$1256)/BF$1256</f>
        <v>3.0467518823323447E-2</v>
      </c>
      <c r="BG1068" s="370">
        <f t="shared" si="2136"/>
        <v>0.2174780111817039</v>
      </c>
      <c r="BT1068" s="367">
        <v>44495</v>
      </c>
      <c r="BU1068" s="365">
        <f t="shared" si="2048"/>
        <v>3.6785999999999999E-2</v>
      </c>
      <c r="BV1068" s="365">
        <v>3.6785999999999999</v>
      </c>
    </row>
    <row r="1069" spans="2:74" ht="12" customHeight="1">
      <c r="B1069" s="367">
        <v>44491</v>
      </c>
      <c r="C1069" s="365">
        <v>61.96</v>
      </c>
      <c r="O1069" s="368">
        <v>44491</v>
      </c>
      <c r="P1069" s="369">
        <v>61.96</v>
      </c>
      <c r="Q1069" s="369">
        <v>238.44</v>
      </c>
      <c r="R1069" s="369">
        <v>126.57</v>
      </c>
      <c r="S1069" s="369">
        <v>114.55</v>
      </c>
      <c r="T1069" s="369">
        <v>35.844200000000001</v>
      </c>
      <c r="U1069" s="369">
        <v>70.680000000000007</v>
      </c>
      <c r="V1069" s="369">
        <v>22.59</v>
      </c>
      <c r="AF1069" s="368">
        <v>44491</v>
      </c>
      <c r="AG1069" s="370">
        <f t="shared" ref="AG1069:AM1069" si="2137">(P1069-AG$1256)/AG$1256</f>
        <v>8.492383120294171E-2</v>
      </c>
      <c r="AH1069" s="370">
        <f t="shared" si="2137"/>
        <v>0.15188405797101448</v>
      </c>
      <c r="AI1069" s="370">
        <f t="shared" si="2137"/>
        <v>0.24063909037443637</v>
      </c>
      <c r="AJ1069" s="370">
        <f t="shared" si="2137"/>
        <v>0.17043016246040657</v>
      </c>
      <c r="AK1069" s="370">
        <f t="shared" si="2137"/>
        <v>0.22221691808287183</v>
      </c>
      <c r="AL1069" s="370">
        <f t="shared" si="2137"/>
        <v>-0.43455999999999995</v>
      </c>
      <c r="AM1069" s="370">
        <f t="shared" si="2137"/>
        <v>9.341723136495643E-2</v>
      </c>
      <c r="BA1069" s="368">
        <v>44491</v>
      </c>
      <c r="BB1069" s="369">
        <v>61.96</v>
      </c>
      <c r="BC1069" s="369">
        <v>4544.8999999999996</v>
      </c>
      <c r="BD1069" s="86"/>
      <c r="BE1069" s="368">
        <v>44491</v>
      </c>
      <c r="BF1069" s="370">
        <f t="shared" ref="BF1069:BG1069" si="2138">(BB1069-BF$1256)/BF$1256</f>
        <v>8.492383120294171E-2</v>
      </c>
      <c r="BG1069" s="370">
        <f t="shared" si="2138"/>
        <v>0.211724525897349</v>
      </c>
      <c r="BT1069" s="367">
        <v>44494</v>
      </c>
      <c r="BU1069" s="365">
        <f t="shared" si="2048"/>
        <v>3.6024E-2</v>
      </c>
      <c r="BV1069" s="365">
        <v>3.6023999999999998</v>
      </c>
    </row>
    <row r="1070" spans="2:74" ht="12" customHeight="1">
      <c r="B1070" s="367">
        <v>44490</v>
      </c>
      <c r="C1070" s="365">
        <v>61.49</v>
      </c>
      <c r="O1070" s="368">
        <v>44490</v>
      </c>
      <c r="P1070" s="369">
        <v>61.49</v>
      </c>
      <c r="Q1070" s="369">
        <v>241.4</v>
      </c>
      <c r="R1070" s="369">
        <v>126.78</v>
      </c>
      <c r="S1070" s="369">
        <v>114.44</v>
      </c>
      <c r="T1070" s="369">
        <v>36.876600000000003</v>
      </c>
      <c r="U1070" s="369">
        <v>72.819999999999993</v>
      </c>
      <c r="V1070" s="369">
        <v>22.42</v>
      </c>
      <c r="AF1070" s="368">
        <v>44490</v>
      </c>
      <c r="AG1070" s="370">
        <f t="shared" ref="AG1070:AM1070" si="2139">(P1070-AG$1256)/AG$1256</f>
        <v>7.669409910698656E-2</v>
      </c>
      <c r="AH1070" s="370">
        <f t="shared" si="2139"/>
        <v>0.16618357487922708</v>
      </c>
      <c r="AI1070" s="370">
        <f t="shared" si="2139"/>
        <v>0.24269751029209966</v>
      </c>
      <c r="AJ1070" s="370">
        <f t="shared" si="2139"/>
        <v>0.16930622254010413</v>
      </c>
      <c r="AK1070" s="370">
        <f t="shared" si="2139"/>
        <v>0.25741973321694545</v>
      </c>
      <c r="AL1070" s="370">
        <f t="shared" si="2139"/>
        <v>-0.41744000000000003</v>
      </c>
      <c r="AM1070" s="370">
        <f t="shared" si="2139"/>
        <v>8.5188770571152053E-2</v>
      </c>
      <c r="BA1070" s="368">
        <v>44490</v>
      </c>
      <c r="BB1070" s="369">
        <v>61.49</v>
      </c>
      <c r="BC1070" s="369">
        <v>4549.78</v>
      </c>
      <c r="BD1070" s="86"/>
      <c r="BE1070" s="368">
        <v>44490</v>
      </c>
      <c r="BF1070" s="370">
        <f t="shared" ref="BF1070:BG1070" si="2140">(BB1070-BF$1256)/BF$1256</f>
        <v>7.669409910698656E-2</v>
      </c>
      <c r="BG1070" s="370">
        <f t="shared" si="2140"/>
        <v>0.2130255920784265</v>
      </c>
      <c r="BT1070" s="367">
        <v>44491</v>
      </c>
      <c r="BU1070" s="365">
        <f t="shared" si="2048"/>
        <v>3.4216000000000003E-2</v>
      </c>
      <c r="BV1070" s="365">
        <v>3.4216000000000002</v>
      </c>
    </row>
    <row r="1071" spans="2:74" ht="12" customHeight="1">
      <c r="B1071" s="367">
        <v>44489</v>
      </c>
      <c r="C1071" s="365">
        <v>60.98</v>
      </c>
      <c r="O1071" s="368">
        <v>44489</v>
      </c>
      <c r="P1071" s="369">
        <v>60.98</v>
      </c>
      <c r="Q1071" s="369">
        <v>239.72</v>
      </c>
      <c r="R1071" s="369">
        <v>125.88</v>
      </c>
      <c r="S1071" s="369">
        <v>113.86</v>
      </c>
      <c r="T1071" s="369">
        <v>36.461799999999997</v>
      </c>
      <c r="U1071" s="369">
        <v>73.959999999999994</v>
      </c>
      <c r="V1071" s="369">
        <v>22.38</v>
      </c>
      <c r="AF1071" s="368">
        <v>44489</v>
      </c>
      <c r="AG1071" s="370">
        <f t="shared" ref="AG1071:AM1071" si="2141">(P1071-AG$1256)/AG$1256</f>
        <v>6.7763964279460645E-2</v>
      </c>
      <c r="AH1071" s="370">
        <f t="shared" si="2141"/>
        <v>0.15806763285024153</v>
      </c>
      <c r="AI1071" s="370">
        <f t="shared" si="2141"/>
        <v>0.23387571064497159</v>
      </c>
      <c r="AJ1071" s="370">
        <f t="shared" si="2141"/>
        <v>0.16337999386941857</v>
      </c>
      <c r="AK1071" s="370">
        <f t="shared" si="2141"/>
        <v>0.24327586677214311</v>
      </c>
      <c r="AL1071" s="370">
        <f t="shared" si="2141"/>
        <v>-0.40832000000000007</v>
      </c>
      <c r="AM1071" s="370">
        <f t="shared" si="2141"/>
        <v>8.3252662149080295E-2</v>
      </c>
      <c r="BA1071" s="368">
        <v>44489</v>
      </c>
      <c r="BB1071" s="369">
        <v>60.98</v>
      </c>
      <c r="BC1071" s="369">
        <v>4536.1899999999996</v>
      </c>
      <c r="BD1071" s="86"/>
      <c r="BE1071" s="368">
        <v>44489</v>
      </c>
      <c r="BF1071" s="370">
        <f t="shared" ref="BF1071:BG1071" si="2142">(BB1071-BF$1256)/BF$1256</f>
        <v>6.7763964279460645E-2</v>
      </c>
      <c r="BG1071" s="370">
        <f t="shared" si="2142"/>
        <v>0.20940233605366354</v>
      </c>
      <c r="BT1071" s="367">
        <v>44490</v>
      </c>
      <c r="BU1071" s="365">
        <f t="shared" si="2048"/>
        <v>3.4477000000000001E-2</v>
      </c>
      <c r="BV1071" s="365">
        <v>3.4477000000000002</v>
      </c>
    </row>
    <row r="1072" spans="2:74" ht="12" customHeight="1">
      <c r="B1072" s="367">
        <v>44488</v>
      </c>
      <c r="C1072" s="365">
        <v>61.13</v>
      </c>
      <c r="O1072" s="368">
        <v>44488</v>
      </c>
      <c r="P1072" s="369">
        <v>61.13</v>
      </c>
      <c r="Q1072" s="369">
        <v>242.77</v>
      </c>
      <c r="R1072" s="369">
        <v>125.71</v>
      </c>
      <c r="S1072" s="369">
        <v>113.49</v>
      </c>
      <c r="T1072" s="369">
        <v>36.822800000000001</v>
      </c>
      <c r="U1072" s="369">
        <v>76.790000000000006</v>
      </c>
      <c r="V1072" s="369">
        <v>22.09</v>
      </c>
      <c r="AF1072" s="368">
        <v>44488</v>
      </c>
      <c r="AG1072" s="370">
        <f t="shared" ref="AG1072:AM1072" si="2143">(P1072-AG$1256)/AG$1256</f>
        <v>7.0390474522850688E-2</v>
      </c>
      <c r="AH1072" s="370">
        <f t="shared" si="2143"/>
        <v>0.1728019323671498</v>
      </c>
      <c r="AI1072" s="370">
        <f t="shared" si="2143"/>
        <v>0.23220937071162515</v>
      </c>
      <c r="AJ1072" s="370">
        <f t="shared" si="2143"/>
        <v>0.15959946868294667</v>
      </c>
      <c r="AK1072" s="370">
        <f t="shared" si="2143"/>
        <v>0.25558525873591748</v>
      </c>
      <c r="AL1072" s="370">
        <f t="shared" si="2143"/>
        <v>-0.38567999999999997</v>
      </c>
      <c r="AM1072" s="370">
        <f t="shared" si="2143"/>
        <v>6.9215876089060976E-2</v>
      </c>
      <c r="BA1072" s="368">
        <v>44488</v>
      </c>
      <c r="BB1072" s="369">
        <v>61.13</v>
      </c>
      <c r="BC1072" s="369">
        <v>4519.63</v>
      </c>
      <c r="BD1072" s="86"/>
      <c r="BE1072" s="368">
        <v>44488</v>
      </c>
      <c r="BF1072" s="370">
        <f t="shared" ref="BF1072:BG1072" si="2144">(BB1072-BF$1256)/BF$1256</f>
        <v>7.0390474522850688E-2</v>
      </c>
      <c r="BG1072" s="370">
        <f t="shared" si="2144"/>
        <v>0.20498724261951548</v>
      </c>
      <c r="BT1072" s="367">
        <v>44489</v>
      </c>
      <c r="BU1072" s="365">
        <f t="shared" si="2048"/>
        <v>3.4765000000000004E-2</v>
      </c>
      <c r="BV1072" s="365">
        <v>3.4765000000000001</v>
      </c>
    </row>
    <row r="1073" spans="2:74" ht="12" customHeight="1">
      <c r="B1073" s="367">
        <v>44487</v>
      </c>
      <c r="C1073" s="365">
        <v>60.88</v>
      </c>
      <c r="O1073" s="368">
        <v>44487</v>
      </c>
      <c r="P1073" s="369">
        <v>60.88</v>
      </c>
      <c r="Q1073" s="369">
        <v>242.26</v>
      </c>
      <c r="R1073" s="369">
        <v>126.45</v>
      </c>
      <c r="S1073" s="369">
        <v>113.37</v>
      </c>
      <c r="T1073" s="369">
        <v>37.053400000000003</v>
      </c>
      <c r="U1073" s="369">
        <v>75.92</v>
      </c>
      <c r="V1073" s="369">
        <v>22.14</v>
      </c>
      <c r="AF1073" s="368">
        <v>44487</v>
      </c>
      <c r="AG1073" s="370">
        <f t="shared" ref="AG1073:AM1073" si="2145">(P1073-AG$1256)/AG$1256</f>
        <v>6.6012957450534107E-2</v>
      </c>
      <c r="AH1073" s="370">
        <f t="shared" si="2145"/>
        <v>0.17033816425120768</v>
      </c>
      <c r="AI1073" s="370">
        <f t="shared" si="2145"/>
        <v>0.23946285042148607</v>
      </c>
      <c r="AJ1073" s="370">
        <f t="shared" si="2145"/>
        <v>0.15837335240625319</v>
      </c>
      <c r="AK1073" s="370">
        <f t="shared" si="2145"/>
        <v>0.26344826645571351</v>
      </c>
      <c r="AL1073" s="370">
        <f t="shared" si="2145"/>
        <v>-0.39263999999999999</v>
      </c>
      <c r="AM1073" s="370">
        <f t="shared" si="2145"/>
        <v>7.163601161665055E-2</v>
      </c>
      <c r="BA1073" s="368">
        <v>44487</v>
      </c>
      <c r="BB1073" s="369">
        <v>60.88</v>
      </c>
      <c r="BC1073" s="369">
        <v>4486.46</v>
      </c>
      <c r="BD1073" s="86"/>
      <c r="BE1073" s="368">
        <v>44487</v>
      </c>
      <c r="BF1073" s="370">
        <f t="shared" ref="BF1073:BG1073" si="2146">(BB1073-BF$1256)/BF$1256</f>
        <v>6.6012957450534107E-2</v>
      </c>
      <c r="BG1073" s="370">
        <f t="shared" si="2146"/>
        <v>0.19614372515510151</v>
      </c>
      <c r="BT1073" s="367">
        <v>44488</v>
      </c>
      <c r="BU1073" s="365">
        <f t="shared" si="2048"/>
        <v>3.4680000000000002E-2</v>
      </c>
      <c r="BV1073" s="365">
        <v>3.468</v>
      </c>
    </row>
    <row r="1074" spans="2:74" ht="12" customHeight="1">
      <c r="B1074" s="367">
        <v>44484</v>
      </c>
      <c r="C1074" s="365">
        <v>61.37</v>
      </c>
      <c r="O1074" s="368">
        <v>44484</v>
      </c>
      <c r="P1074" s="369">
        <v>61.37</v>
      </c>
      <c r="Q1074" s="369">
        <v>242.25</v>
      </c>
      <c r="R1074" s="369">
        <v>125.21</v>
      </c>
      <c r="S1074" s="369">
        <v>111.45</v>
      </c>
      <c r="T1074" s="369">
        <v>36.618600000000001</v>
      </c>
      <c r="U1074" s="369">
        <v>75.430000000000007</v>
      </c>
      <c r="V1074" s="369">
        <v>22.14</v>
      </c>
      <c r="AF1074" s="368">
        <v>44484</v>
      </c>
      <c r="AG1074" s="370">
        <f t="shared" ref="AG1074:AM1074" si="2147">(P1074-AG$1256)/AG$1256</f>
        <v>7.4592890912274529E-2</v>
      </c>
      <c r="AH1074" s="370">
        <f t="shared" si="2147"/>
        <v>0.17028985507246377</v>
      </c>
      <c r="AI1074" s="370">
        <f t="shared" si="2147"/>
        <v>0.22730837090766515</v>
      </c>
      <c r="AJ1074" s="370">
        <f t="shared" si="2147"/>
        <v>0.13875549197915599</v>
      </c>
      <c r="AK1074" s="370">
        <f t="shared" si="2147"/>
        <v>0.24862243923729505</v>
      </c>
      <c r="AL1074" s="370">
        <f t="shared" si="2147"/>
        <v>-0.39655999999999997</v>
      </c>
      <c r="AM1074" s="370">
        <f t="shared" si="2147"/>
        <v>7.163601161665055E-2</v>
      </c>
      <c r="BA1074" s="368">
        <v>44484</v>
      </c>
      <c r="BB1074" s="369">
        <v>61.37</v>
      </c>
      <c r="BC1074" s="369">
        <v>4471.37</v>
      </c>
      <c r="BD1074" s="86"/>
      <c r="BE1074" s="368">
        <v>44484</v>
      </c>
      <c r="BF1074" s="370">
        <f t="shared" ref="BF1074:BG1074" si="2148">(BB1074-BF$1256)/BF$1256</f>
        <v>7.4592890912274529E-2</v>
      </c>
      <c r="BG1074" s="370">
        <f t="shared" si="2148"/>
        <v>0.19212055124681063</v>
      </c>
      <c r="BT1074" s="367">
        <v>44487</v>
      </c>
      <c r="BU1074" s="365">
        <f t="shared" si="2048"/>
        <v>3.4823E-2</v>
      </c>
      <c r="BV1074" s="365">
        <v>3.4823</v>
      </c>
    </row>
    <row r="1075" spans="2:74" ht="12" customHeight="1">
      <c r="B1075" s="367">
        <v>44483</v>
      </c>
      <c r="C1075" s="365">
        <v>61.72</v>
      </c>
      <c r="O1075" s="368">
        <v>44483</v>
      </c>
      <c r="P1075" s="369">
        <v>61.72</v>
      </c>
      <c r="Q1075" s="369">
        <v>244.55</v>
      </c>
      <c r="R1075" s="369">
        <v>125.05</v>
      </c>
      <c r="S1075" s="369">
        <v>111.87</v>
      </c>
      <c r="T1075" s="369">
        <v>36.813800000000001</v>
      </c>
      <c r="U1075" s="369">
        <v>76.77</v>
      </c>
      <c r="V1075" s="369">
        <v>22.32</v>
      </c>
      <c r="AF1075" s="368">
        <v>44483</v>
      </c>
      <c r="AG1075" s="370">
        <f t="shared" ref="AG1075:AM1075" si="2149">(P1075-AG$1256)/AG$1256</f>
        <v>8.0721414813517758E-2</v>
      </c>
      <c r="AH1075" s="370">
        <f t="shared" si="2149"/>
        <v>0.18140096618357493</v>
      </c>
      <c r="AI1075" s="370">
        <f t="shared" si="2149"/>
        <v>0.22574005097039798</v>
      </c>
      <c r="AJ1075" s="370">
        <f t="shared" si="2149"/>
        <v>0.14304689894758352</v>
      </c>
      <c r="AK1075" s="370">
        <f t="shared" si="2149"/>
        <v>0.25527837638779016</v>
      </c>
      <c r="AL1075" s="370">
        <f t="shared" si="2149"/>
        <v>-0.38584000000000002</v>
      </c>
      <c r="AM1075" s="370">
        <f t="shared" si="2149"/>
        <v>8.0348499515972907E-2</v>
      </c>
      <c r="BA1075" s="368">
        <v>44483</v>
      </c>
      <c r="BB1075" s="369">
        <v>61.72</v>
      </c>
      <c r="BC1075" s="369">
        <v>4438.26</v>
      </c>
      <c r="BD1075" s="86"/>
      <c r="BE1075" s="368">
        <v>44483</v>
      </c>
      <c r="BF1075" s="370">
        <f t="shared" ref="BF1075:BG1075" si="2150">(BB1075-BF$1256)/BF$1256</f>
        <v>8.0721414813517758E-2</v>
      </c>
      <c r="BG1075" s="370">
        <f t="shared" si="2150"/>
        <v>0.18329303049773787</v>
      </c>
      <c r="BT1075" s="367">
        <v>44484</v>
      </c>
      <c r="BU1075" s="365">
        <f t="shared" si="2048"/>
        <v>3.4544999999999999E-2</v>
      </c>
      <c r="BV1075" s="365">
        <v>3.4544999999999999</v>
      </c>
    </row>
    <row r="1076" spans="2:74" ht="12" customHeight="1">
      <c r="B1076" s="367">
        <v>44482</v>
      </c>
      <c r="C1076" s="365">
        <v>61</v>
      </c>
      <c r="O1076" s="368">
        <v>44482</v>
      </c>
      <c r="P1076" s="369">
        <v>61</v>
      </c>
      <c r="Q1076" s="369">
        <v>242.65</v>
      </c>
      <c r="R1076" s="369">
        <v>123.52</v>
      </c>
      <c r="S1076" s="369">
        <v>110.76</v>
      </c>
      <c r="T1076" s="369">
        <v>36.210999999999999</v>
      </c>
      <c r="U1076" s="369">
        <v>74.88</v>
      </c>
      <c r="V1076" s="369">
        <v>22.01</v>
      </c>
      <c r="AF1076" s="368">
        <v>44482</v>
      </c>
      <c r="AG1076" s="370">
        <f t="shared" ref="AG1076:AM1076" si="2151">(P1076-AG$1256)/AG$1256</f>
        <v>6.8114165645246028E-2</v>
      </c>
      <c r="AH1076" s="370">
        <f t="shared" si="2151"/>
        <v>0.17222222222222225</v>
      </c>
      <c r="AI1076" s="370">
        <f t="shared" si="2151"/>
        <v>0.21074299157028034</v>
      </c>
      <c r="AJ1076" s="370">
        <f t="shared" si="2151"/>
        <v>0.13170532338816798</v>
      </c>
      <c r="AK1076" s="370">
        <f t="shared" si="2151"/>
        <v>0.23472407867099473</v>
      </c>
      <c r="AL1076" s="370">
        <f t="shared" si="2151"/>
        <v>-0.40096000000000004</v>
      </c>
      <c r="AM1076" s="370">
        <f t="shared" si="2151"/>
        <v>6.5343659244917779E-2</v>
      </c>
      <c r="BA1076" s="368">
        <v>44482</v>
      </c>
      <c r="BB1076" s="369">
        <v>61</v>
      </c>
      <c r="BC1076" s="369">
        <v>4363.8</v>
      </c>
      <c r="BD1076" s="86"/>
      <c r="BE1076" s="368">
        <v>44482</v>
      </c>
      <c r="BF1076" s="370">
        <f t="shared" ref="BF1076:BG1076" si="2152">(BB1076-BF$1256)/BF$1256</f>
        <v>6.8114165645246028E-2</v>
      </c>
      <c r="BG1076" s="370">
        <f t="shared" si="2152"/>
        <v>0.16344110675941212</v>
      </c>
      <c r="BT1076" s="367">
        <v>44483</v>
      </c>
      <c r="BU1076" s="365">
        <f t="shared" si="2048"/>
        <v>3.4348999999999998E-2</v>
      </c>
      <c r="BV1076" s="365">
        <v>3.4348999999999998</v>
      </c>
    </row>
    <row r="1077" spans="2:74" ht="12" customHeight="1">
      <c r="B1077" s="367">
        <v>44481</v>
      </c>
      <c r="C1077" s="365">
        <v>61.4</v>
      </c>
      <c r="O1077" s="368">
        <v>44481</v>
      </c>
      <c r="P1077" s="369">
        <v>61.4</v>
      </c>
      <c r="Q1077" s="369">
        <v>244.52</v>
      </c>
      <c r="R1077" s="369">
        <v>122.36</v>
      </c>
      <c r="S1077" s="369">
        <v>111</v>
      </c>
      <c r="T1077" s="369">
        <v>36.071399999999997</v>
      </c>
      <c r="U1077" s="369">
        <v>75.27</v>
      </c>
      <c r="V1077" s="369">
        <v>21.73</v>
      </c>
      <c r="AF1077" s="368">
        <v>44481</v>
      </c>
      <c r="AG1077" s="370">
        <f t="shared" ref="AG1077:AM1077" si="2153">(P1077-AG$1256)/AG$1256</f>
        <v>7.511819296095254E-2</v>
      </c>
      <c r="AH1077" s="370">
        <f t="shared" si="2153"/>
        <v>0.18125603864734305</v>
      </c>
      <c r="AI1077" s="370">
        <f t="shared" si="2153"/>
        <v>0.19937267202509315</v>
      </c>
      <c r="AJ1077" s="370">
        <f t="shared" si="2153"/>
        <v>0.13415755594155507</v>
      </c>
      <c r="AK1077" s="370">
        <f t="shared" si="2153"/>
        <v>0.2299639924711529</v>
      </c>
      <c r="AL1077" s="370">
        <f t="shared" si="2153"/>
        <v>-0.39784000000000003</v>
      </c>
      <c r="AM1077" s="370">
        <f t="shared" si="2153"/>
        <v>5.1790900290416275E-2</v>
      </c>
      <c r="BA1077" s="368">
        <v>44481</v>
      </c>
      <c r="BB1077" s="369">
        <v>61.4</v>
      </c>
      <c r="BC1077" s="369">
        <v>4350.6499999999996</v>
      </c>
      <c r="BD1077" s="86"/>
      <c r="BE1077" s="368">
        <v>44481</v>
      </c>
      <c r="BF1077" s="370">
        <f t="shared" ref="BF1077:BG1077" si="2154">(BB1077-BF$1256)/BF$1256</f>
        <v>7.511819296095254E-2</v>
      </c>
      <c r="BG1077" s="370">
        <f t="shared" si="2154"/>
        <v>0.15993515998048391</v>
      </c>
      <c r="BT1077" s="367">
        <v>44482</v>
      </c>
      <c r="BU1077" s="365">
        <f t="shared" si="2048"/>
        <v>3.4754E-2</v>
      </c>
      <c r="BV1077" s="365">
        <v>3.4754</v>
      </c>
    </row>
    <row r="1078" spans="2:74" ht="12" customHeight="1">
      <c r="B1078" s="367">
        <v>44480</v>
      </c>
      <c r="C1078" s="365">
        <v>61.67</v>
      </c>
      <c r="O1078" s="368">
        <v>44480</v>
      </c>
      <c r="P1078" s="369">
        <v>61.67</v>
      </c>
      <c r="Q1078" s="369">
        <v>246.58</v>
      </c>
      <c r="R1078" s="369">
        <v>122</v>
      </c>
      <c r="S1078" s="369">
        <v>110.94</v>
      </c>
      <c r="T1078" s="369">
        <v>35.677199999999999</v>
      </c>
      <c r="U1078" s="369">
        <v>75.77</v>
      </c>
      <c r="V1078" s="369">
        <v>21.95</v>
      </c>
      <c r="AF1078" s="368">
        <v>44480</v>
      </c>
      <c r="AG1078" s="370">
        <f t="shared" ref="AG1078:AM1078" si="2155">(P1078-AG$1256)/AG$1256</f>
        <v>7.9845911399054503E-2</v>
      </c>
      <c r="AH1078" s="370">
        <f t="shared" si="2155"/>
        <v>0.1912077294685991</v>
      </c>
      <c r="AI1078" s="370">
        <f t="shared" si="2155"/>
        <v>0.19584395216624195</v>
      </c>
      <c r="AJ1078" s="370">
        <f t="shared" si="2155"/>
        <v>0.13354449780320826</v>
      </c>
      <c r="AK1078" s="370">
        <f t="shared" si="2155"/>
        <v>0.21652254562317566</v>
      </c>
      <c r="AL1078" s="370">
        <f t="shared" si="2155"/>
        <v>-0.39384000000000002</v>
      </c>
      <c r="AM1078" s="370">
        <f t="shared" si="2155"/>
        <v>6.2439496611810218E-2</v>
      </c>
      <c r="BA1078" s="368">
        <v>44480</v>
      </c>
      <c r="BB1078" s="369">
        <v>61.67</v>
      </c>
      <c r="BC1078" s="369">
        <v>4361.1899999999996</v>
      </c>
      <c r="BD1078" s="86"/>
      <c r="BE1078" s="368">
        <v>44480</v>
      </c>
      <c r="BF1078" s="370">
        <f t="shared" ref="BF1078:BG1078" si="2156">(BB1078-BF$1256)/BF$1256</f>
        <v>7.9845911399054503E-2</v>
      </c>
      <c r="BG1078" s="370">
        <f t="shared" si="2156"/>
        <v>0.1627452496420734</v>
      </c>
      <c r="BT1078" s="367">
        <v>44481</v>
      </c>
      <c r="BU1078" s="365">
        <f t="shared" si="2048"/>
        <v>3.4527999999999996E-2</v>
      </c>
      <c r="BV1078" s="365">
        <v>3.4527999999999999</v>
      </c>
    </row>
    <row r="1079" spans="2:74" ht="12" customHeight="1">
      <c r="B1079" s="367">
        <v>44477</v>
      </c>
      <c r="C1079" s="365">
        <v>62.23</v>
      </c>
      <c r="O1079" s="368">
        <v>44477</v>
      </c>
      <c r="P1079" s="369">
        <v>62.23</v>
      </c>
      <c r="Q1079" s="369">
        <v>247.7</v>
      </c>
      <c r="R1079" s="369">
        <v>123.39</v>
      </c>
      <c r="S1079" s="369">
        <v>111.22</v>
      </c>
      <c r="T1079" s="369">
        <v>36.352200000000003</v>
      </c>
      <c r="U1079" s="369">
        <v>78.150000000000006</v>
      </c>
      <c r="V1079" s="369">
        <v>22.15</v>
      </c>
      <c r="AF1079" s="368">
        <v>44477</v>
      </c>
      <c r="AG1079" s="370">
        <f t="shared" ref="AG1079:AM1079" si="2157">(P1079-AG$1256)/AG$1256</f>
        <v>8.9651549641043562E-2</v>
      </c>
      <c r="AH1079" s="370">
        <f t="shared" si="2157"/>
        <v>0.19661835748792264</v>
      </c>
      <c r="AI1079" s="370">
        <f t="shared" si="2157"/>
        <v>0.20946873162125079</v>
      </c>
      <c r="AJ1079" s="370">
        <f t="shared" si="2157"/>
        <v>0.13640543578215994</v>
      </c>
      <c r="AK1079" s="370">
        <f t="shared" si="2157"/>
        <v>0.239538721732726</v>
      </c>
      <c r="AL1079" s="370">
        <f t="shared" si="2157"/>
        <v>-0.37479999999999997</v>
      </c>
      <c r="AM1079" s="370">
        <f t="shared" si="2157"/>
        <v>7.2120038722168364E-2</v>
      </c>
      <c r="BA1079" s="368">
        <v>44477</v>
      </c>
      <c r="BB1079" s="369">
        <v>62.23</v>
      </c>
      <c r="BC1079" s="369">
        <v>4391.34</v>
      </c>
      <c r="BD1079" s="86"/>
      <c r="BE1079" s="368">
        <v>44477</v>
      </c>
      <c r="BF1079" s="370">
        <f t="shared" ref="BF1079:BG1079" si="2158">(BB1079-BF$1256)/BF$1256</f>
        <v>8.9651549641043562E-2</v>
      </c>
      <c r="BG1079" s="370">
        <f t="shared" si="2158"/>
        <v>0.17078359910098465</v>
      </c>
      <c r="BT1079" s="367">
        <v>44480</v>
      </c>
      <c r="BU1079" s="365">
        <f t="shared" si="2048"/>
        <v>3.4376999999999998E-2</v>
      </c>
      <c r="BV1079" s="365">
        <v>3.4377</v>
      </c>
    </row>
    <row r="1080" spans="2:74" ht="12" customHeight="1">
      <c r="B1080" s="367">
        <v>44476</v>
      </c>
      <c r="C1080" s="365">
        <v>61.81</v>
      </c>
      <c r="O1080" s="368">
        <v>44476</v>
      </c>
      <c r="P1080" s="369">
        <v>61.81</v>
      </c>
      <c r="Q1080" s="369">
        <v>248.32</v>
      </c>
      <c r="R1080" s="369">
        <v>125.22</v>
      </c>
      <c r="S1080" s="369">
        <v>112.21</v>
      </c>
      <c r="T1080" s="369">
        <v>36.933399999999999</v>
      </c>
      <c r="U1080" s="369">
        <v>78.03</v>
      </c>
      <c r="V1080" s="369">
        <v>22.27</v>
      </c>
      <c r="AF1080" s="368">
        <v>44476</v>
      </c>
      <c r="AG1080" s="370">
        <f t="shared" ref="AG1080:AM1080" si="2159">(P1080-AG$1256)/AG$1256</f>
        <v>8.2297320959551792E-2</v>
      </c>
      <c r="AH1080" s="370">
        <f t="shared" si="2159"/>
        <v>0.19961352657004827</v>
      </c>
      <c r="AI1080" s="370">
        <f t="shared" si="2159"/>
        <v>0.2274063909037444</v>
      </c>
      <c r="AJ1080" s="370">
        <f t="shared" si="2159"/>
        <v>0.14652089506488186</v>
      </c>
      <c r="AK1080" s="370">
        <f t="shared" si="2159"/>
        <v>0.25935650181401554</v>
      </c>
      <c r="AL1080" s="370">
        <f t="shared" si="2159"/>
        <v>-0.37575999999999998</v>
      </c>
      <c r="AM1080" s="370">
        <f t="shared" si="2159"/>
        <v>7.792836398838332E-2</v>
      </c>
      <c r="BA1080" s="368">
        <v>44476</v>
      </c>
      <c r="BB1080" s="369">
        <v>61.81</v>
      </c>
      <c r="BC1080" s="369">
        <v>4399.76</v>
      </c>
      <c r="BD1080" s="86"/>
      <c r="BE1080" s="368">
        <v>44476</v>
      </c>
      <c r="BF1080" s="370">
        <f t="shared" ref="BF1080:BG1080" si="2160">(BB1080-BF$1256)/BF$1256</f>
        <v>8.2297320959551792E-2</v>
      </c>
      <c r="BG1080" s="370">
        <f t="shared" si="2160"/>
        <v>0.17302847148718803</v>
      </c>
      <c r="BT1080" s="367">
        <v>44477</v>
      </c>
      <c r="BU1080" s="365">
        <f t="shared" si="2048"/>
        <v>3.4067E-2</v>
      </c>
      <c r="BV1080" s="365">
        <v>3.4066999999999998</v>
      </c>
    </row>
    <row r="1081" spans="2:74" ht="12" customHeight="1">
      <c r="B1081" s="367">
        <v>44475</v>
      </c>
      <c r="C1081" s="365">
        <v>60.75</v>
      </c>
      <c r="O1081" s="368">
        <v>44475</v>
      </c>
      <c r="P1081" s="369">
        <v>60.75</v>
      </c>
      <c r="Q1081" s="369">
        <v>247.1</v>
      </c>
      <c r="R1081" s="369">
        <v>123.66</v>
      </c>
      <c r="S1081" s="369">
        <v>111.64</v>
      </c>
      <c r="T1081" s="369">
        <v>36.677799999999998</v>
      </c>
      <c r="U1081" s="369">
        <v>78.28</v>
      </c>
      <c r="V1081" s="369">
        <v>22.18</v>
      </c>
      <c r="AF1081" s="368">
        <v>44475</v>
      </c>
      <c r="AG1081" s="370">
        <f t="shared" ref="AG1081:AM1081" si="2161">(P1081-AG$1256)/AG$1256</f>
        <v>6.3736648572929447E-2</v>
      </c>
      <c r="AH1081" s="370">
        <f t="shared" si="2161"/>
        <v>0.19371980676328499</v>
      </c>
      <c r="AI1081" s="370">
        <f t="shared" si="2161"/>
        <v>0.21211527151538914</v>
      </c>
      <c r="AJ1081" s="370">
        <f t="shared" si="2161"/>
        <v>0.14069684275058747</v>
      </c>
      <c r="AK1081" s="370">
        <f t="shared" si="2161"/>
        <v>0.2506410431271992</v>
      </c>
      <c r="AL1081" s="370">
        <f t="shared" si="2161"/>
        <v>-0.37375999999999998</v>
      </c>
      <c r="AM1081" s="370">
        <f t="shared" si="2161"/>
        <v>7.3572120038722141E-2</v>
      </c>
      <c r="BA1081" s="368">
        <v>44475</v>
      </c>
      <c r="BB1081" s="369">
        <v>60.75</v>
      </c>
      <c r="BC1081" s="369">
        <v>4363.55</v>
      </c>
      <c r="BD1081" s="86"/>
      <c r="BE1081" s="368">
        <v>44475</v>
      </c>
      <c r="BF1081" s="370">
        <f t="shared" ref="BF1081:BG1081" si="2162">(BB1081-BF$1256)/BF$1256</f>
        <v>6.3736648572929447E-2</v>
      </c>
      <c r="BG1081" s="370">
        <f t="shared" si="2162"/>
        <v>0.16337445377882415</v>
      </c>
      <c r="BT1081" s="367">
        <v>44476</v>
      </c>
      <c r="BU1081" s="365">
        <f t="shared" si="2048"/>
        <v>3.4298999999999996E-2</v>
      </c>
      <c r="BV1081" s="365">
        <v>3.4298999999999999</v>
      </c>
    </row>
    <row r="1082" spans="2:74" ht="12" customHeight="1">
      <c r="B1082" s="367">
        <v>44474</v>
      </c>
      <c r="C1082" s="365">
        <v>61.68</v>
      </c>
      <c r="O1082" s="368">
        <v>44474</v>
      </c>
      <c r="P1082" s="369">
        <v>61.68</v>
      </c>
      <c r="Q1082" s="369">
        <v>245.22</v>
      </c>
      <c r="R1082" s="369">
        <v>123.6</v>
      </c>
      <c r="S1082" s="369">
        <v>110.85</v>
      </c>
      <c r="T1082" s="369">
        <v>36.602400000000003</v>
      </c>
      <c r="U1082" s="369">
        <v>78.34</v>
      </c>
      <c r="V1082" s="369">
        <v>22.04</v>
      </c>
      <c r="AF1082" s="368">
        <v>44474</v>
      </c>
      <c r="AG1082" s="370">
        <f t="shared" ref="AG1082:AM1082" si="2163">(P1082-AG$1256)/AG$1256</f>
        <v>8.0021012081947132E-2</v>
      </c>
      <c r="AH1082" s="370">
        <f t="shared" si="2163"/>
        <v>0.18463768115942028</v>
      </c>
      <c r="AI1082" s="370">
        <f t="shared" si="2163"/>
        <v>0.21152715153891394</v>
      </c>
      <c r="AJ1082" s="370">
        <f t="shared" si="2163"/>
        <v>0.13262491059568804</v>
      </c>
      <c r="AK1082" s="370">
        <f t="shared" si="2163"/>
        <v>0.24807005101066593</v>
      </c>
      <c r="AL1082" s="370">
        <f t="shared" si="2163"/>
        <v>-0.37327999999999995</v>
      </c>
      <c r="AM1082" s="370">
        <f t="shared" si="2163"/>
        <v>6.6795740561471389E-2</v>
      </c>
      <c r="BA1082" s="368">
        <v>44474</v>
      </c>
      <c r="BB1082" s="369">
        <v>61.68</v>
      </c>
      <c r="BC1082" s="369">
        <v>4345.72</v>
      </c>
      <c r="BD1082" s="86"/>
      <c r="BE1082" s="368">
        <v>44474</v>
      </c>
      <c r="BF1082" s="370">
        <f t="shared" ref="BF1082:BG1082" si="2164">(BB1082-BF$1256)/BF$1256</f>
        <v>8.0021012081947132E-2</v>
      </c>
      <c r="BG1082" s="370">
        <f t="shared" si="2164"/>
        <v>0.15862076320328899</v>
      </c>
      <c r="BT1082" s="367">
        <v>44475</v>
      </c>
      <c r="BU1082" s="365">
        <f t="shared" si="2048"/>
        <v>3.4896999999999997E-2</v>
      </c>
      <c r="BV1082" s="365">
        <v>3.4897</v>
      </c>
    </row>
    <row r="1083" spans="2:74" ht="12" customHeight="1">
      <c r="B1083" s="367">
        <v>44473</v>
      </c>
      <c r="C1083" s="365">
        <v>61.95</v>
      </c>
      <c r="O1083" s="368">
        <v>44473</v>
      </c>
      <c r="P1083" s="369">
        <v>61.95</v>
      </c>
      <c r="Q1083" s="369">
        <v>243.08</v>
      </c>
      <c r="R1083" s="369">
        <v>123.04</v>
      </c>
      <c r="S1083" s="369">
        <v>111.46</v>
      </c>
      <c r="T1083" s="369">
        <v>36.095399999999998</v>
      </c>
      <c r="U1083" s="369">
        <v>77.239999999999995</v>
      </c>
      <c r="V1083" s="369">
        <v>22.19</v>
      </c>
      <c r="AF1083" s="368">
        <v>44473</v>
      </c>
      <c r="AG1083" s="370">
        <f t="shared" ref="AG1083:AM1083" si="2165">(P1083-AG$1256)/AG$1256</f>
        <v>8.4748730520049095E-2</v>
      </c>
      <c r="AH1083" s="370">
        <f t="shared" si="2165"/>
        <v>0.17429951690821263</v>
      </c>
      <c r="AI1083" s="370">
        <f t="shared" si="2165"/>
        <v>0.20603803175847885</v>
      </c>
      <c r="AJ1083" s="370">
        <f t="shared" si="2165"/>
        <v>0.13885766833554702</v>
      </c>
      <c r="AK1083" s="370">
        <f t="shared" si="2165"/>
        <v>0.23078234539949249</v>
      </c>
      <c r="AL1083" s="370">
        <f t="shared" si="2165"/>
        <v>-0.38208000000000003</v>
      </c>
      <c r="AM1083" s="370">
        <f t="shared" si="2165"/>
        <v>7.4056147144240136E-2</v>
      </c>
      <c r="BA1083" s="368">
        <v>44473</v>
      </c>
      <c r="BB1083" s="369">
        <v>61.95</v>
      </c>
      <c r="BC1083" s="369">
        <v>4300.46</v>
      </c>
      <c r="BD1083" s="86"/>
      <c r="BE1083" s="368">
        <v>44473</v>
      </c>
      <c r="BF1083" s="370">
        <f t="shared" ref="BF1083:BG1083" si="2166">(BB1083-BF$1256)/BF$1256</f>
        <v>8.4748730520049095E-2</v>
      </c>
      <c r="BG1083" s="370">
        <f t="shared" si="2166"/>
        <v>0.14655390759763998</v>
      </c>
      <c r="BT1083" s="367">
        <v>44474</v>
      </c>
      <c r="BU1083" s="365">
        <f t="shared" si="2048"/>
        <v>3.4370999999999999E-2</v>
      </c>
      <c r="BV1083" s="365">
        <v>3.4371</v>
      </c>
    </row>
    <row r="1084" spans="2:74" ht="12" customHeight="1">
      <c r="B1084" s="367">
        <v>44470</v>
      </c>
      <c r="C1084" s="365">
        <v>62.28</v>
      </c>
      <c r="O1084" s="368">
        <v>44470</v>
      </c>
      <c r="P1084" s="369">
        <v>62.28</v>
      </c>
      <c r="Q1084" s="369">
        <v>242.93</v>
      </c>
      <c r="R1084" s="369">
        <v>123.64</v>
      </c>
      <c r="S1084" s="369">
        <v>112.92</v>
      </c>
      <c r="T1084" s="369">
        <v>36.572000000000003</v>
      </c>
      <c r="U1084" s="369">
        <v>81.44</v>
      </c>
      <c r="V1084" s="369">
        <v>22.3</v>
      </c>
      <c r="AF1084" s="368">
        <v>44470</v>
      </c>
      <c r="AG1084" s="370">
        <f t="shared" ref="AG1084:AM1084" si="2167">(P1084-AG$1256)/AG$1256</f>
        <v>9.0527053055506942E-2</v>
      </c>
      <c r="AH1084" s="370">
        <f t="shared" si="2167"/>
        <v>0.17357487922705317</v>
      </c>
      <c r="AI1084" s="370">
        <f t="shared" si="2167"/>
        <v>0.21191923152323081</v>
      </c>
      <c r="AJ1084" s="370">
        <f t="shared" si="2167"/>
        <v>0.15377541636865225</v>
      </c>
      <c r="AK1084" s="370">
        <f t="shared" si="2167"/>
        <v>0.24703347063476913</v>
      </c>
      <c r="AL1084" s="370">
        <f t="shared" si="2167"/>
        <v>-0.34848000000000001</v>
      </c>
      <c r="AM1084" s="370">
        <f t="shared" si="2167"/>
        <v>7.9380445304937097E-2</v>
      </c>
      <c r="BA1084" s="368">
        <v>44470</v>
      </c>
      <c r="BB1084" s="369">
        <v>62.28</v>
      </c>
      <c r="BC1084" s="369">
        <v>4357.04</v>
      </c>
      <c r="BD1084" s="86"/>
      <c r="BE1084" s="368">
        <v>44470</v>
      </c>
      <c r="BF1084" s="370">
        <f t="shared" ref="BF1084:BG1084" si="2168">(BB1084-BF$1256)/BF$1256</f>
        <v>9.0527053055506942E-2</v>
      </c>
      <c r="BG1084" s="370">
        <f t="shared" si="2168"/>
        <v>0.16163881016431292</v>
      </c>
      <c r="BT1084" s="367">
        <v>44473</v>
      </c>
      <c r="BU1084" s="365">
        <f t="shared" si="2048"/>
        <v>3.4221000000000001E-2</v>
      </c>
      <c r="BV1084" s="365">
        <v>3.4220999999999999</v>
      </c>
    </row>
    <row r="1085" spans="2:74" ht="12" customHeight="1">
      <c r="B1085" s="367">
        <v>44469</v>
      </c>
      <c r="C1085" s="365">
        <v>61.19</v>
      </c>
      <c r="O1085" s="368">
        <v>44469</v>
      </c>
      <c r="P1085" s="369">
        <v>61.19</v>
      </c>
      <c r="Q1085" s="369">
        <v>241.11</v>
      </c>
      <c r="R1085" s="369">
        <v>122.31</v>
      </c>
      <c r="S1085" s="369">
        <v>110.31</v>
      </c>
      <c r="T1085" s="369">
        <v>36.3504</v>
      </c>
      <c r="U1085" s="369">
        <v>78.459999999999994</v>
      </c>
      <c r="V1085" s="369">
        <v>21.68</v>
      </c>
      <c r="AF1085" s="368">
        <v>44469</v>
      </c>
      <c r="AG1085" s="370">
        <f t="shared" ref="AG1085:AM1085" si="2169">(P1085-AG$1256)/AG$1256</f>
        <v>7.1441078620206586E-2</v>
      </c>
      <c r="AH1085" s="370">
        <f t="shared" si="2169"/>
        <v>0.16478260869565223</v>
      </c>
      <c r="AI1085" s="370">
        <f t="shared" si="2169"/>
        <v>0.1988825720446972</v>
      </c>
      <c r="AJ1085" s="370">
        <f t="shared" si="2169"/>
        <v>0.12710738735056704</v>
      </c>
      <c r="AK1085" s="370">
        <f t="shared" si="2169"/>
        <v>0.23947734526310044</v>
      </c>
      <c r="AL1085" s="370">
        <f t="shared" si="2169"/>
        <v>-0.37232000000000004</v>
      </c>
      <c r="AM1085" s="370">
        <f t="shared" si="2169"/>
        <v>4.9370764762826695E-2</v>
      </c>
      <c r="BA1085" s="368">
        <v>44469</v>
      </c>
      <c r="BB1085" s="369">
        <v>61.19</v>
      </c>
      <c r="BC1085" s="369">
        <v>4307.54</v>
      </c>
      <c r="BD1085" s="86"/>
      <c r="BE1085" s="368">
        <v>44469</v>
      </c>
      <c r="BF1085" s="370">
        <f t="shared" ref="BF1085:BG1085" si="2170">(BB1085-BF$1256)/BF$1256</f>
        <v>7.1441078620206586E-2</v>
      </c>
      <c r="BG1085" s="370">
        <f t="shared" si="2170"/>
        <v>0.14844152000789171</v>
      </c>
      <c r="BT1085" s="367">
        <v>44470</v>
      </c>
      <c r="BU1085" s="365">
        <f t="shared" si="2048"/>
        <v>3.4040000000000001E-2</v>
      </c>
      <c r="BV1085" s="365">
        <v>3.4039999999999999</v>
      </c>
    </row>
    <row r="1086" spans="2:74" ht="12" customHeight="1">
      <c r="B1086" s="367">
        <v>44468</v>
      </c>
      <c r="C1086" s="365">
        <v>61.64</v>
      </c>
      <c r="O1086" s="368">
        <v>44468</v>
      </c>
      <c r="P1086" s="369">
        <v>61.64</v>
      </c>
      <c r="Q1086" s="369">
        <v>244.28</v>
      </c>
      <c r="R1086" s="369">
        <v>123.04</v>
      </c>
      <c r="S1086" s="369">
        <v>112.17</v>
      </c>
      <c r="T1086" s="369">
        <v>36.930799999999998</v>
      </c>
      <c r="U1086" s="369">
        <v>79.66</v>
      </c>
      <c r="V1086" s="369">
        <v>21.87</v>
      </c>
      <c r="AF1086" s="368">
        <v>44468</v>
      </c>
      <c r="AG1086" s="370">
        <f t="shared" ref="AG1086:AM1086" si="2171">(P1086-AG$1256)/AG$1256</f>
        <v>7.9320609350376492E-2</v>
      </c>
      <c r="AH1086" s="370">
        <f t="shared" si="2171"/>
        <v>0.18009661835748794</v>
      </c>
      <c r="AI1086" s="370">
        <f t="shared" si="2171"/>
        <v>0.20603803175847885</v>
      </c>
      <c r="AJ1086" s="370">
        <f t="shared" si="2171"/>
        <v>0.14611218963931744</v>
      </c>
      <c r="AK1086" s="370">
        <f t="shared" si="2171"/>
        <v>0.2592678469134454</v>
      </c>
      <c r="AL1086" s="370">
        <f t="shared" si="2171"/>
        <v>-0.36272000000000004</v>
      </c>
      <c r="AM1086" s="370">
        <f t="shared" si="2171"/>
        <v>5.8567279767667027E-2</v>
      </c>
      <c r="BA1086" s="368">
        <v>44468</v>
      </c>
      <c r="BB1086" s="369">
        <v>61.64</v>
      </c>
      <c r="BC1086" s="369">
        <v>4359.46</v>
      </c>
      <c r="BD1086" s="86"/>
      <c r="BE1086" s="368">
        <v>44468</v>
      </c>
      <c r="BF1086" s="370">
        <f t="shared" ref="BF1086:BG1086" si="2172">(BB1086-BF$1256)/BF$1256</f>
        <v>7.9320609350376492E-2</v>
      </c>
      <c r="BG1086" s="370">
        <f t="shared" si="2172"/>
        <v>0.16228401101640463</v>
      </c>
      <c r="BT1086" s="367">
        <v>44469</v>
      </c>
      <c r="BU1086" s="365">
        <f t="shared" si="2048"/>
        <v>3.4645999999999996E-2</v>
      </c>
      <c r="BV1086" s="365">
        <v>3.4645999999999999</v>
      </c>
    </row>
    <row r="1087" spans="2:74" ht="12" customHeight="1">
      <c r="B1087" s="367">
        <v>44467</v>
      </c>
      <c r="C1087" s="365">
        <v>61.53</v>
      </c>
      <c r="O1087" s="368">
        <v>44467</v>
      </c>
      <c r="P1087" s="369">
        <v>61.53</v>
      </c>
      <c r="Q1087" s="369">
        <v>243.77</v>
      </c>
      <c r="R1087" s="369">
        <v>122.54</v>
      </c>
      <c r="S1087" s="369">
        <v>111.71</v>
      </c>
      <c r="T1087" s="369">
        <v>36.787999999999997</v>
      </c>
      <c r="U1087" s="369">
        <v>81.66</v>
      </c>
      <c r="V1087" s="369">
        <v>21.89</v>
      </c>
      <c r="AF1087" s="368">
        <v>44467</v>
      </c>
      <c r="AG1087" s="370">
        <f t="shared" ref="AG1087:AM1087" si="2173">(P1087-AG$1256)/AG$1256</f>
        <v>7.73945018385572E-2</v>
      </c>
      <c r="AH1087" s="370">
        <f t="shared" si="2173"/>
        <v>0.17763285024154593</v>
      </c>
      <c r="AI1087" s="370">
        <f t="shared" si="2173"/>
        <v>0.20113703195451882</v>
      </c>
      <c r="AJ1087" s="370">
        <f t="shared" si="2173"/>
        <v>0.14141207724532531</v>
      </c>
      <c r="AK1087" s="370">
        <f t="shared" si="2173"/>
        <v>0.25439864698982501</v>
      </c>
      <c r="AL1087" s="370">
        <f t="shared" si="2173"/>
        <v>-0.34672000000000003</v>
      </c>
      <c r="AM1087" s="370">
        <f t="shared" si="2173"/>
        <v>5.953533397870283E-2</v>
      </c>
      <c r="BA1087" s="368">
        <v>44467</v>
      </c>
      <c r="BB1087" s="369">
        <v>61.53</v>
      </c>
      <c r="BC1087" s="369">
        <v>4352.63</v>
      </c>
      <c r="BD1087" s="86"/>
      <c r="BE1087" s="368">
        <v>44467</v>
      </c>
      <c r="BF1087" s="370">
        <f t="shared" ref="BF1087:BG1087" si="2174">(BB1087-BF$1256)/BF$1256</f>
        <v>7.73945018385572E-2</v>
      </c>
      <c r="BG1087" s="370">
        <f t="shared" si="2174"/>
        <v>0.1604630515867409</v>
      </c>
      <c r="BT1087" s="367">
        <v>44468</v>
      </c>
      <c r="BU1087" s="365">
        <f t="shared" si="2048"/>
        <v>3.4393E-2</v>
      </c>
      <c r="BV1087" s="365">
        <v>3.4392999999999998</v>
      </c>
    </row>
    <row r="1088" spans="2:74" ht="12" customHeight="1">
      <c r="B1088" s="367">
        <v>44466</v>
      </c>
      <c r="C1088" s="365">
        <v>63.09</v>
      </c>
      <c r="O1088" s="368">
        <v>44466</v>
      </c>
      <c r="P1088" s="369">
        <v>63.09</v>
      </c>
      <c r="Q1088" s="369">
        <v>248.11</v>
      </c>
      <c r="R1088" s="369">
        <v>125.57</v>
      </c>
      <c r="S1088" s="369">
        <v>113.68</v>
      </c>
      <c r="T1088" s="369">
        <v>37.99</v>
      </c>
      <c r="U1088" s="369">
        <v>83.82</v>
      </c>
      <c r="V1088" s="369">
        <v>22.71</v>
      </c>
      <c r="AF1088" s="368">
        <v>44466</v>
      </c>
      <c r="AG1088" s="370">
        <f t="shared" ref="AG1088:AM1088" si="2175">(P1088-AG$1256)/AG$1256</f>
        <v>0.10471020836981271</v>
      </c>
      <c r="AH1088" s="370">
        <f t="shared" si="2175"/>
        <v>0.19859903381642519</v>
      </c>
      <c r="AI1088" s="370">
        <f t="shared" si="2175"/>
        <v>0.23083709076651635</v>
      </c>
      <c r="AJ1088" s="370">
        <f t="shared" si="2175"/>
        <v>0.16154081945437826</v>
      </c>
      <c r="AK1088" s="370">
        <f t="shared" si="2175"/>
        <v>0.2953844894841649</v>
      </c>
      <c r="AL1088" s="370">
        <f t="shared" si="2175"/>
        <v>-0.32944000000000007</v>
      </c>
      <c r="AM1088" s="370">
        <f t="shared" si="2175"/>
        <v>9.9225556631171385E-2</v>
      </c>
      <c r="BA1088" s="368">
        <v>44466</v>
      </c>
      <c r="BB1088" s="369">
        <v>63.09</v>
      </c>
      <c r="BC1088" s="369">
        <v>4443.1099999999997</v>
      </c>
      <c r="BD1088" s="86"/>
      <c r="BE1088" s="368">
        <v>44466</v>
      </c>
      <c r="BF1088" s="370">
        <f t="shared" ref="BF1088:BG1088" si="2176">(BB1088-BF$1256)/BF$1256</f>
        <v>0.10471020836981271</v>
      </c>
      <c r="BG1088" s="370">
        <f t="shared" si="2176"/>
        <v>0.18458609832114464</v>
      </c>
      <c r="BT1088" s="367">
        <v>44467</v>
      </c>
      <c r="BU1088" s="365">
        <f t="shared" si="2048"/>
        <v>3.4455E-2</v>
      </c>
      <c r="BV1088" s="365">
        <v>3.4455</v>
      </c>
    </row>
    <row r="1089" spans="2:74" ht="12" customHeight="1">
      <c r="B1089" s="367">
        <v>44463</v>
      </c>
      <c r="C1089" s="365">
        <v>62.45</v>
      </c>
      <c r="O1089" s="368">
        <v>44463</v>
      </c>
      <c r="P1089" s="369">
        <v>62.45</v>
      </c>
      <c r="Q1089" s="369">
        <v>246.42</v>
      </c>
      <c r="R1089" s="369">
        <v>125.52</v>
      </c>
      <c r="S1089" s="369">
        <v>114.11</v>
      </c>
      <c r="T1089" s="369">
        <v>38.744399999999999</v>
      </c>
      <c r="U1089" s="369">
        <v>86</v>
      </c>
      <c r="V1089" s="369">
        <v>22.83</v>
      </c>
      <c r="AF1089" s="368">
        <v>44463</v>
      </c>
      <c r="AG1089" s="370">
        <f t="shared" ref="AG1089:AM1089" si="2177">(P1089-AG$1256)/AG$1256</f>
        <v>9.3503764664682257E-2</v>
      </c>
      <c r="AH1089" s="370">
        <f t="shared" si="2177"/>
        <v>0.19043478260869559</v>
      </c>
      <c r="AI1089" s="370">
        <f t="shared" si="2177"/>
        <v>0.23034699078612036</v>
      </c>
      <c r="AJ1089" s="370">
        <f t="shared" si="2177"/>
        <v>0.16593440277919683</v>
      </c>
      <c r="AK1089" s="370">
        <f t="shared" si="2177"/>
        <v>0.32110804986497166</v>
      </c>
      <c r="AL1089" s="370">
        <f t="shared" si="2177"/>
        <v>-0.312</v>
      </c>
      <c r="AM1089" s="370">
        <f t="shared" si="2177"/>
        <v>0.10503388189738616</v>
      </c>
      <c r="BA1089" s="368">
        <v>44463</v>
      </c>
      <c r="BB1089" s="369">
        <v>62.45</v>
      </c>
      <c r="BC1089" s="369">
        <v>4455.4799999999996</v>
      </c>
      <c r="BD1089" s="86"/>
      <c r="BE1089" s="368">
        <v>44463</v>
      </c>
      <c r="BF1089" s="370">
        <f t="shared" ref="BF1089:BG1089" si="2178">(BB1089-BF$1256)/BF$1256</f>
        <v>9.3503764664682257E-2</v>
      </c>
      <c r="BG1089" s="370">
        <f t="shared" si="2178"/>
        <v>0.18788408780063817</v>
      </c>
      <c r="BT1089" s="367">
        <v>44466</v>
      </c>
      <c r="BU1089" s="365">
        <f t="shared" si="2048"/>
        <v>3.3603000000000001E-2</v>
      </c>
      <c r="BV1089" s="365">
        <v>3.3603000000000001</v>
      </c>
    </row>
    <row r="1090" spans="2:74" ht="12" customHeight="1">
      <c r="B1090" s="367">
        <v>44462</v>
      </c>
      <c r="C1090" s="365">
        <v>62.9</v>
      </c>
      <c r="O1090" s="368">
        <v>44462</v>
      </c>
      <c r="P1090" s="369">
        <v>62.9</v>
      </c>
      <c r="Q1090" s="369">
        <v>244.78</v>
      </c>
      <c r="R1090" s="369">
        <v>124.98</v>
      </c>
      <c r="S1090" s="369">
        <v>114.14</v>
      </c>
      <c r="T1090" s="369">
        <v>38.881</v>
      </c>
      <c r="U1090" s="369">
        <v>83.56</v>
      </c>
      <c r="V1090" s="369">
        <v>22.42</v>
      </c>
      <c r="AF1090" s="368">
        <v>44462</v>
      </c>
      <c r="AG1090" s="370">
        <f t="shared" ref="AG1090:AM1090" si="2179">(P1090-AG$1256)/AG$1256</f>
        <v>0.10138329539485202</v>
      </c>
      <c r="AH1090" s="370">
        <f t="shared" si="2179"/>
        <v>0.18251207729468599</v>
      </c>
      <c r="AI1090" s="370">
        <f t="shared" si="2179"/>
        <v>0.22505391099784364</v>
      </c>
      <c r="AJ1090" s="370">
        <f t="shared" si="2179"/>
        <v>0.16624093184837024</v>
      </c>
      <c r="AK1090" s="370">
        <f t="shared" si="2179"/>
        <v>0.32576584194877106</v>
      </c>
      <c r="AL1090" s="370">
        <f t="shared" si="2179"/>
        <v>-0.33151999999999998</v>
      </c>
      <c r="AM1090" s="370">
        <f t="shared" si="2179"/>
        <v>8.5188770571152053E-2</v>
      </c>
      <c r="BA1090" s="368">
        <v>44462</v>
      </c>
      <c r="BB1090" s="369">
        <v>62.9</v>
      </c>
      <c r="BC1090" s="369">
        <v>4448.9799999999996</v>
      </c>
      <c r="BD1090" s="86"/>
      <c r="BE1090" s="368">
        <v>44462</v>
      </c>
      <c r="BF1090" s="370">
        <f t="shared" ref="BF1090:BG1090" si="2180">(BB1090-BF$1256)/BF$1256</f>
        <v>0.10138329539485202</v>
      </c>
      <c r="BG1090" s="370">
        <f t="shared" si="2180"/>
        <v>0.18615111030535053</v>
      </c>
      <c r="BT1090" s="367">
        <v>44463</v>
      </c>
      <c r="BU1090" s="365">
        <f t="shared" si="2048"/>
        <v>3.3946999999999998E-2</v>
      </c>
      <c r="BV1090" s="365">
        <v>3.3946999999999998</v>
      </c>
    </row>
    <row r="1091" spans="2:74" ht="12" customHeight="1">
      <c r="B1091" s="367">
        <v>44461</v>
      </c>
      <c r="C1091" s="365">
        <v>62.82</v>
      </c>
      <c r="O1091" s="368">
        <v>44461</v>
      </c>
      <c r="P1091" s="369">
        <v>62.82</v>
      </c>
      <c r="Q1091" s="369">
        <v>243.13</v>
      </c>
      <c r="R1091" s="369">
        <v>125.55</v>
      </c>
      <c r="S1091" s="369">
        <v>113.07</v>
      </c>
      <c r="T1091" s="369">
        <v>38.700800000000001</v>
      </c>
      <c r="U1091" s="369">
        <v>81.55</v>
      </c>
      <c r="V1091" s="369">
        <v>21.84</v>
      </c>
      <c r="AF1091" s="368">
        <v>44461</v>
      </c>
      <c r="AG1091" s="370">
        <f t="shared" ref="AG1091:AM1091" si="2181">(P1091-AG$1256)/AG$1256</f>
        <v>9.9982489931710744E-2</v>
      </c>
      <c r="AH1091" s="370">
        <f t="shared" si="2181"/>
        <v>0.17454106280193235</v>
      </c>
      <c r="AI1091" s="370">
        <f t="shared" si="2181"/>
        <v>0.23064105077435798</v>
      </c>
      <c r="AJ1091" s="370">
        <f t="shared" si="2181"/>
        <v>0.15530806171451914</v>
      </c>
      <c r="AK1091" s="370">
        <f t="shared" si="2181"/>
        <v>0.31962137537848823</v>
      </c>
      <c r="AL1091" s="370">
        <f t="shared" si="2181"/>
        <v>-0.34760000000000002</v>
      </c>
      <c r="AM1091" s="370">
        <f t="shared" si="2181"/>
        <v>5.711519845111325E-2</v>
      </c>
      <c r="BA1091" s="368">
        <v>44461</v>
      </c>
      <c r="BB1091" s="369">
        <v>62.82</v>
      </c>
      <c r="BC1091" s="369">
        <v>4395.6400000000003</v>
      </c>
      <c r="BD1091" s="86"/>
      <c r="BE1091" s="368">
        <v>44461</v>
      </c>
      <c r="BF1091" s="370">
        <f t="shared" ref="BF1091:BG1091" si="2182">(BB1091-BF$1256)/BF$1256</f>
        <v>9.9982489931710744E-2</v>
      </c>
      <c r="BG1091" s="370">
        <f t="shared" si="2182"/>
        <v>0.17193003036709806</v>
      </c>
      <c r="BT1091" s="367">
        <v>44462</v>
      </c>
      <c r="BU1091" s="365">
        <f t="shared" si="2048"/>
        <v>3.3703999999999998E-2</v>
      </c>
      <c r="BV1091" s="365">
        <v>3.3704000000000001</v>
      </c>
    </row>
    <row r="1092" spans="2:74" ht="12" customHeight="1">
      <c r="B1092" s="367">
        <v>44460</v>
      </c>
      <c r="C1092" s="365">
        <v>62.37</v>
      </c>
      <c r="O1092" s="368">
        <v>44460</v>
      </c>
      <c r="P1092" s="369">
        <v>62.37</v>
      </c>
      <c r="Q1092" s="369">
        <v>240.5</v>
      </c>
      <c r="R1092" s="369">
        <v>124.85</v>
      </c>
      <c r="S1092" s="369">
        <v>112.22</v>
      </c>
      <c r="T1092" s="369">
        <v>37.948399999999999</v>
      </c>
      <c r="U1092" s="369">
        <v>81.86</v>
      </c>
      <c r="V1092" s="369">
        <v>21.79</v>
      </c>
      <c r="AF1092" s="368">
        <v>44460</v>
      </c>
      <c r="AG1092" s="370">
        <f t="shared" ref="AG1092:AM1092" si="2183">(P1092-AG$1256)/AG$1256</f>
        <v>9.2102959201540852E-2</v>
      </c>
      <c r="AH1092" s="370">
        <f t="shared" si="2183"/>
        <v>0.16183574879227053</v>
      </c>
      <c r="AI1092" s="370">
        <f t="shared" si="2183"/>
        <v>0.22377965104881395</v>
      </c>
      <c r="AJ1092" s="370">
        <f t="shared" si="2183"/>
        <v>0.14662307142127307</v>
      </c>
      <c r="AK1092" s="370">
        <f t="shared" si="2183"/>
        <v>0.29396601107504289</v>
      </c>
      <c r="AL1092" s="370">
        <f t="shared" si="2183"/>
        <v>-0.34511999999999998</v>
      </c>
      <c r="AM1092" s="370">
        <f t="shared" si="2183"/>
        <v>5.469506292352367E-2</v>
      </c>
      <c r="BA1092" s="368">
        <v>44460</v>
      </c>
      <c r="BB1092" s="369">
        <v>62.37</v>
      </c>
      <c r="BC1092" s="369">
        <v>4354.1899999999996</v>
      </c>
      <c r="BD1092" s="86"/>
      <c r="BE1092" s="368">
        <v>44460</v>
      </c>
      <c r="BF1092" s="370">
        <f t="shared" ref="BF1092:BG1092" si="2184">(BB1092-BF$1256)/BF$1256</f>
        <v>9.2102959201540852E-2</v>
      </c>
      <c r="BG1092" s="370">
        <f t="shared" si="2184"/>
        <v>0.16087896618560979</v>
      </c>
      <c r="BT1092" s="367">
        <v>44461</v>
      </c>
      <c r="BU1092" s="365">
        <f t="shared" si="2048"/>
        <v>3.3746999999999999E-2</v>
      </c>
      <c r="BV1092" s="365">
        <v>3.3746999999999998</v>
      </c>
    </row>
    <row r="1093" spans="2:74" ht="12" customHeight="1">
      <c r="B1093" s="367">
        <v>44459</v>
      </c>
      <c r="C1093" s="365">
        <v>61.69</v>
      </c>
      <c r="O1093" s="368">
        <v>44459</v>
      </c>
      <c r="P1093" s="369">
        <v>61.69</v>
      </c>
      <c r="Q1093" s="369">
        <v>239.09</v>
      </c>
      <c r="R1093" s="369">
        <v>125.59</v>
      </c>
      <c r="S1093" s="369">
        <v>111.82</v>
      </c>
      <c r="T1093" s="369">
        <v>37.686599999999999</v>
      </c>
      <c r="U1093" s="369">
        <v>82.09</v>
      </c>
      <c r="V1093" s="369">
        <v>21.89</v>
      </c>
      <c r="AF1093" s="368">
        <v>44459</v>
      </c>
      <c r="AG1093" s="370">
        <f t="shared" ref="AG1093:AM1093" si="2185">(P1093-AG$1256)/AG$1256</f>
        <v>8.0196112764839747E-2</v>
      </c>
      <c r="AH1093" s="370">
        <f t="shared" si="2185"/>
        <v>0.15502415458937199</v>
      </c>
      <c r="AI1093" s="370">
        <f t="shared" si="2185"/>
        <v>0.23103313075867485</v>
      </c>
      <c r="AJ1093" s="370">
        <f t="shared" si="2185"/>
        <v>0.14253601716562775</v>
      </c>
      <c r="AK1093" s="370">
        <f t="shared" si="2185"/>
        <v>0.28503914454840545</v>
      </c>
      <c r="AL1093" s="370">
        <f t="shared" si="2185"/>
        <v>-0.34327999999999997</v>
      </c>
      <c r="AM1093" s="370">
        <f t="shared" si="2185"/>
        <v>5.953533397870283E-2</v>
      </c>
      <c r="BA1093" s="368">
        <v>44459</v>
      </c>
      <c r="BB1093" s="369">
        <v>61.69</v>
      </c>
      <c r="BC1093" s="369">
        <v>4357.7299999999996</v>
      </c>
      <c r="BD1093" s="86"/>
      <c r="BE1093" s="368">
        <v>44459</v>
      </c>
      <c r="BF1093" s="370">
        <f t="shared" ref="BF1093:BG1093" si="2186">(BB1093-BF$1256)/BF$1256</f>
        <v>8.0196112764839747E-2</v>
      </c>
      <c r="BG1093" s="370">
        <f t="shared" si="2186"/>
        <v>0.16182277239073567</v>
      </c>
      <c r="BT1093" s="367">
        <v>44460</v>
      </c>
      <c r="BU1093" s="365">
        <f t="shared" si="2048"/>
        <v>3.3991E-2</v>
      </c>
      <c r="BV1093" s="365">
        <v>3.3990999999999998</v>
      </c>
    </row>
    <row r="1094" spans="2:74" ht="12" customHeight="1">
      <c r="B1094" s="367">
        <v>44456</v>
      </c>
      <c r="C1094" s="365">
        <v>62.92</v>
      </c>
      <c r="O1094" s="368">
        <v>44456</v>
      </c>
      <c r="P1094" s="369">
        <v>62.92</v>
      </c>
      <c r="Q1094" s="369">
        <v>242.49</v>
      </c>
      <c r="R1094" s="369">
        <v>127.09</v>
      </c>
      <c r="S1094" s="369">
        <v>113.41</v>
      </c>
      <c r="T1094" s="369">
        <v>38.180399999999999</v>
      </c>
      <c r="U1094" s="369">
        <v>83.97</v>
      </c>
      <c r="V1094" s="369">
        <v>22.39</v>
      </c>
      <c r="AF1094" s="368">
        <v>44456</v>
      </c>
      <c r="AG1094" s="370">
        <f t="shared" ref="AG1094:AM1094" si="2187">(P1094-AG$1256)/AG$1256</f>
        <v>0.10173349676063741</v>
      </c>
      <c r="AH1094" s="370">
        <f t="shared" si="2187"/>
        <v>0.17144927536231888</v>
      </c>
      <c r="AI1094" s="370">
        <f t="shared" si="2187"/>
        <v>0.24573613017055487</v>
      </c>
      <c r="AJ1094" s="370">
        <f t="shared" si="2187"/>
        <v>0.15878205783181762</v>
      </c>
      <c r="AK1094" s="370">
        <f t="shared" si="2187"/>
        <v>0.30187675604899195</v>
      </c>
      <c r="AL1094" s="370">
        <f t="shared" si="2187"/>
        <v>-0.32824000000000003</v>
      </c>
      <c r="AM1094" s="370">
        <f t="shared" si="2187"/>
        <v>8.3736689254598276E-2</v>
      </c>
      <c r="BA1094" s="368">
        <v>44456</v>
      </c>
      <c r="BB1094" s="369">
        <v>62.92</v>
      </c>
      <c r="BC1094" s="369">
        <v>4432.99</v>
      </c>
      <c r="BD1094" s="86"/>
      <c r="BE1094" s="368">
        <v>44456</v>
      </c>
      <c r="BF1094" s="370">
        <f t="shared" ref="BF1094:BG1094" si="2188">(BB1094-BF$1256)/BF$1256</f>
        <v>0.10173349676063741</v>
      </c>
      <c r="BG1094" s="370">
        <f t="shared" si="2188"/>
        <v>0.181887985666943</v>
      </c>
      <c r="BT1094" s="367">
        <v>44459</v>
      </c>
      <c r="BU1094" s="365">
        <f t="shared" si="2048"/>
        <v>3.4365E-2</v>
      </c>
      <c r="BV1094" s="365">
        <v>3.4365000000000001</v>
      </c>
    </row>
    <row r="1095" spans="2:74" ht="12" customHeight="1">
      <c r="B1095" s="367">
        <v>44455</v>
      </c>
      <c r="C1095" s="365">
        <v>63.09</v>
      </c>
      <c r="O1095" s="368">
        <v>44455</v>
      </c>
      <c r="P1095" s="369">
        <v>63.09</v>
      </c>
      <c r="Q1095" s="369">
        <v>243.21</v>
      </c>
      <c r="R1095" s="369">
        <v>127.94</v>
      </c>
      <c r="S1095" s="369">
        <v>114.67</v>
      </c>
      <c r="T1095" s="369">
        <v>38.357599999999998</v>
      </c>
      <c r="U1095" s="369">
        <v>85.48</v>
      </c>
      <c r="V1095" s="369">
        <v>22.52</v>
      </c>
      <c r="AF1095" s="368">
        <v>44455</v>
      </c>
      <c r="AG1095" s="370">
        <f t="shared" ref="AG1095:AM1095" si="2189">(P1095-AG$1256)/AG$1256</f>
        <v>0.10471020836981271</v>
      </c>
      <c r="AH1095" s="370">
        <f t="shared" si="2189"/>
        <v>0.17492753623188409</v>
      </c>
      <c r="AI1095" s="370">
        <f t="shared" si="2189"/>
        <v>0.25406782983728682</v>
      </c>
      <c r="AJ1095" s="370">
        <f t="shared" si="2189"/>
        <v>0.17165627873710021</v>
      </c>
      <c r="AK1095" s="370">
        <f t="shared" si="2189"/>
        <v>0.30791892850323238</v>
      </c>
      <c r="AL1095" s="370">
        <f t="shared" si="2189"/>
        <v>-0.31615999999999994</v>
      </c>
      <c r="AM1095" s="370">
        <f t="shared" si="2189"/>
        <v>9.0029041626331047E-2</v>
      </c>
      <c r="BA1095" s="368">
        <v>44455</v>
      </c>
      <c r="BB1095" s="369">
        <v>63.09</v>
      </c>
      <c r="BC1095" s="369">
        <v>4473.75</v>
      </c>
      <c r="BD1095" s="86"/>
      <c r="BE1095" s="368">
        <v>44455</v>
      </c>
      <c r="BF1095" s="370">
        <f t="shared" ref="BF1095:BG1095" si="2190">(BB1095-BF$1256)/BF$1256</f>
        <v>0.10471020836981271</v>
      </c>
      <c r="BG1095" s="370">
        <f t="shared" si="2190"/>
        <v>0.1927550876220083</v>
      </c>
      <c r="BT1095" s="367">
        <v>44456</v>
      </c>
      <c r="BU1095" s="365">
        <f t="shared" si="2048"/>
        <v>3.3694000000000002E-2</v>
      </c>
      <c r="BV1095" s="365">
        <v>3.3694000000000002</v>
      </c>
    </row>
    <row r="1096" spans="2:74" ht="12" customHeight="1">
      <c r="B1096" s="367">
        <v>44454</v>
      </c>
      <c r="C1096" s="365">
        <v>64.03</v>
      </c>
      <c r="O1096" s="368">
        <v>44454</v>
      </c>
      <c r="P1096" s="369">
        <v>64.03</v>
      </c>
      <c r="Q1096" s="369">
        <v>240.98</v>
      </c>
      <c r="R1096" s="369">
        <v>128.49</v>
      </c>
      <c r="S1096" s="369">
        <v>114.64</v>
      </c>
      <c r="T1096" s="369">
        <v>37.601599999999998</v>
      </c>
      <c r="U1096" s="369">
        <v>82</v>
      </c>
      <c r="V1096" s="369">
        <v>22.44</v>
      </c>
      <c r="AF1096" s="368">
        <v>44454</v>
      </c>
      <c r="AG1096" s="370">
        <f t="shared" ref="AG1096:AM1096" si="2191">(P1096-AG$1256)/AG$1256</f>
        <v>0.12116967256172302</v>
      </c>
      <c r="AH1096" s="370">
        <f t="shared" si="2191"/>
        <v>0.16415458937198063</v>
      </c>
      <c r="AI1096" s="370">
        <f t="shared" si="2191"/>
        <v>0.25945892962164296</v>
      </c>
      <c r="AJ1096" s="370">
        <f t="shared" si="2191"/>
        <v>0.17134974966792679</v>
      </c>
      <c r="AK1096" s="370">
        <f t="shared" si="2191"/>
        <v>0.28214081126053614</v>
      </c>
      <c r="AL1096" s="370">
        <f t="shared" si="2191"/>
        <v>-0.34399999999999997</v>
      </c>
      <c r="AM1096" s="370">
        <f t="shared" si="2191"/>
        <v>8.6156824782187863E-2</v>
      </c>
      <c r="BA1096" s="368">
        <v>44454</v>
      </c>
      <c r="BB1096" s="369">
        <v>64.03</v>
      </c>
      <c r="BC1096" s="369">
        <v>4480.7</v>
      </c>
      <c r="BD1096" s="86"/>
      <c r="BE1096" s="368">
        <v>44454</v>
      </c>
      <c r="BF1096" s="370">
        <f t="shared" ref="BF1096:BG1096" si="2192">(BB1096-BF$1256)/BF$1256</f>
        <v>0.12116967256172302</v>
      </c>
      <c r="BG1096" s="370">
        <f t="shared" si="2192"/>
        <v>0.19460804048235425</v>
      </c>
      <c r="BT1096" s="367">
        <v>44455</v>
      </c>
      <c r="BU1096" s="365">
        <f t="shared" si="2048"/>
        <v>3.3603000000000001E-2</v>
      </c>
      <c r="BV1096" s="365">
        <v>3.3603000000000001</v>
      </c>
    </row>
    <row r="1097" spans="2:74" ht="12" customHeight="1">
      <c r="B1097" s="367">
        <v>44453</v>
      </c>
      <c r="C1097" s="365">
        <v>64.63</v>
      </c>
      <c r="O1097" s="368">
        <v>44453</v>
      </c>
      <c r="P1097" s="369">
        <v>64.63</v>
      </c>
      <c r="Q1097" s="369">
        <v>241.13</v>
      </c>
      <c r="R1097" s="369">
        <v>128.99</v>
      </c>
      <c r="S1097" s="369">
        <v>118.86</v>
      </c>
      <c r="T1097" s="369">
        <v>37.195799999999998</v>
      </c>
      <c r="U1097" s="369">
        <v>82.35</v>
      </c>
      <c r="V1097" s="369">
        <v>22.46</v>
      </c>
      <c r="AF1097" s="368">
        <v>44453</v>
      </c>
      <c r="AG1097" s="370">
        <f t="shared" ref="AG1097:AM1097" si="2193">(P1097-AG$1256)/AG$1256</f>
        <v>0.13167571353528271</v>
      </c>
      <c r="AH1097" s="370">
        <f t="shared" si="2193"/>
        <v>0.16487922705314006</v>
      </c>
      <c r="AI1097" s="370">
        <f t="shared" si="2193"/>
        <v>0.26435992942560294</v>
      </c>
      <c r="AJ1097" s="370">
        <f t="shared" si="2193"/>
        <v>0.21446817206498411</v>
      </c>
      <c r="AK1097" s="370">
        <f t="shared" si="2193"/>
        <v>0.26830382716386142</v>
      </c>
      <c r="AL1097" s="370">
        <f t="shared" si="2193"/>
        <v>-0.34120000000000006</v>
      </c>
      <c r="AM1097" s="370">
        <f t="shared" si="2193"/>
        <v>8.7124878993223659E-2</v>
      </c>
      <c r="BA1097" s="368">
        <v>44453</v>
      </c>
      <c r="BB1097" s="369">
        <v>64.63</v>
      </c>
      <c r="BC1097" s="369">
        <v>4443.05</v>
      </c>
      <c r="BD1097" s="86"/>
      <c r="BE1097" s="368">
        <v>44453</v>
      </c>
      <c r="BF1097" s="370">
        <f t="shared" ref="BF1097:BG1097" si="2194">(BB1097-BF$1256)/BF$1256</f>
        <v>0.13167571353528271</v>
      </c>
      <c r="BG1097" s="370">
        <f t="shared" si="2194"/>
        <v>0.18457010160580367</v>
      </c>
      <c r="BT1097" s="367">
        <v>44454</v>
      </c>
      <c r="BU1097" s="365">
        <f t="shared" si="2048"/>
        <v>3.3109E-2</v>
      </c>
      <c r="BV1097" s="365">
        <v>3.3109000000000002</v>
      </c>
    </row>
    <row r="1098" spans="2:74" ht="12" customHeight="1">
      <c r="B1098" s="367">
        <v>44452</v>
      </c>
      <c r="C1098" s="365">
        <v>65.06</v>
      </c>
      <c r="O1098" s="368">
        <v>44452</v>
      </c>
      <c r="P1098" s="369">
        <v>65.06</v>
      </c>
      <c r="Q1098" s="369">
        <v>241.21</v>
      </c>
      <c r="R1098" s="369">
        <v>129.05000000000001</v>
      </c>
      <c r="S1098" s="369">
        <v>119.18</v>
      </c>
      <c r="T1098" s="369">
        <v>37.343800000000002</v>
      </c>
      <c r="U1098" s="369">
        <v>84.55</v>
      </c>
      <c r="V1098" s="369">
        <v>22.46</v>
      </c>
      <c r="AF1098" s="368">
        <v>44452</v>
      </c>
      <c r="AG1098" s="370">
        <f t="shared" ref="AG1098:AM1098" si="2195">(P1098-AG$1256)/AG$1256</f>
        <v>0.13920504289966737</v>
      </c>
      <c r="AH1098" s="370">
        <f t="shared" si="2195"/>
        <v>0.16526570048309183</v>
      </c>
      <c r="AI1098" s="370">
        <f t="shared" si="2195"/>
        <v>0.26494804940207817</v>
      </c>
      <c r="AJ1098" s="370">
        <f t="shared" si="2195"/>
        <v>0.21773781546950038</v>
      </c>
      <c r="AK1098" s="370">
        <f t="shared" si="2195"/>
        <v>0.27335033688862215</v>
      </c>
      <c r="AL1098" s="370">
        <f t="shared" si="2195"/>
        <v>-0.3236</v>
      </c>
      <c r="AM1098" s="370">
        <f t="shared" si="2195"/>
        <v>8.7124878993223659E-2</v>
      </c>
      <c r="BA1098" s="368">
        <v>44452</v>
      </c>
      <c r="BB1098" s="369">
        <v>65.06</v>
      </c>
      <c r="BC1098" s="369">
        <v>4468.7299999999996</v>
      </c>
      <c r="BD1098" s="86"/>
      <c r="BE1098" s="368">
        <v>44452</v>
      </c>
      <c r="BF1098" s="370">
        <f t="shared" ref="BF1098:BG1098" si="2196">(BB1098-BF$1256)/BF$1256</f>
        <v>0.13920504289966737</v>
      </c>
      <c r="BG1098" s="370">
        <f t="shared" si="2196"/>
        <v>0.19141669577180143</v>
      </c>
      <c r="BT1098" s="367">
        <v>44453</v>
      </c>
      <c r="BU1098" s="365">
        <f t="shared" si="2048"/>
        <v>3.2801999999999998E-2</v>
      </c>
      <c r="BV1098" s="365">
        <v>3.2801999999999998</v>
      </c>
    </row>
    <row r="1099" spans="2:74" ht="12" customHeight="1">
      <c r="B1099" s="367">
        <v>44449</v>
      </c>
      <c r="C1099" s="365">
        <v>64.89</v>
      </c>
      <c r="O1099" s="368">
        <v>44449</v>
      </c>
      <c r="P1099" s="369">
        <v>64.89</v>
      </c>
      <c r="Q1099" s="369">
        <v>239.18</v>
      </c>
      <c r="R1099" s="369">
        <v>129.88999999999999</v>
      </c>
      <c r="S1099" s="369">
        <v>119.34</v>
      </c>
      <c r="T1099" s="369">
        <v>38.020600000000002</v>
      </c>
      <c r="U1099" s="369">
        <v>82.16</v>
      </c>
      <c r="V1099" s="369">
        <v>22.4</v>
      </c>
      <c r="AF1099" s="368">
        <v>44449</v>
      </c>
      <c r="AG1099" s="370">
        <f t="shared" ref="AG1099:AM1099" si="2197">(P1099-AG$1256)/AG$1256</f>
        <v>0.13622833129049206</v>
      </c>
      <c r="AH1099" s="370">
        <f t="shared" si="2197"/>
        <v>0.15545893719806766</v>
      </c>
      <c r="AI1099" s="370">
        <f t="shared" si="2197"/>
        <v>0.27318172907273075</v>
      </c>
      <c r="AJ1099" s="370">
        <f t="shared" si="2197"/>
        <v>0.21937263717175842</v>
      </c>
      <c r="AK1099" s="370">
        <f t="shared" si="2197"/>
        <v>0.2964278894677978</v>
      </c>
      <c r="AL1099" s="370">
        <f t="shared" si="2197"/>
        <v>-0.34272000000000002</v>
      </c>
      <c r="AM1099" s="370">
        <f t="shared" si="2197"/>
        <v>8.4220716360116091E-2</v>
      </c>
      <c r="BA1099" s="368">
        <v>44449</v>
      </c>
      <c r="BB1099" s="369">
        <v>64.89</v>
      </c>
      <c r="BC1099" s="369">
        <v>4458.58</v>
      </c>
      <c r="BD1099" s="86"/>
      <c r="BE1099" s="368">
        <v>44449</v>
      </c>
      <c r="BF1099" s="370">
        <f t="shared" ref="BF1099:BG1099" si="2198">(BB1099-BF$1256)/BF$1256</f>
        <v>0.13622833129049206</v>
      </c>
      <c r="BG1099" s="370">
        <f t="shared" si="2198"/>
        <v>0.18871058475992927</v>
      </c>
      <c r="BT1099" s="367">
        <v>44452</v>
      </c>
      <c r="BU1099" s="365">
        <f t="shared" si="2048"/>
        <v>3.2585000000000003E-2</v>
      </c>
      <c r="BV1099" s="365">
        <v>3.2585000000000002</v>
      </c>
    </row>
    <row r="1100" spans="2:74" ht="12" customHeight="1">
      <c r="B1100" s="367">
        <v>44448</v>
      </c>
      <c r="C1100" s="365">
        <v>64.45</v>
      </c>
      <c r="O1100" s="368">
        <v>44448</v>
      </c>
      <c r="P1100" s="369">
        <v>64.45</v>
      </c>
      <c r="Q1100" s="369">
        <v>238.61</v>
      </c>
      <c r="R1100" s="369">
        <v>129.25</v>
      </c>
      <c r="S1100" s="369">
        <v>118.79</v>
      </c>
      <c r="T1100" s="369">
        <v>38.194000000000003</v>
      </c>
      <c r="U1100" s="369">
        <v>84.49</v>
      </c>
      <c r="V1100" s="369">
        <v>22.82</v>
      </c>
      <c r="AF1100" s="368">
        <v>44448</v>
      </c>
      <c r="AG1100" s="370">
        <f t="shared" ref="AG1100:AM1100" si="2199">(P1100-AG$1256)/AG$1256</f>
        <v>0.12852390124321492</v>
      </c>
      <c r="AH1100" s="370">
        <f t="shared" si="2199"/>
        <v>0.15270531400966189</v>
      </c>
      <c r="AI1100" s="370">
        <f t="shared" si="2199"/>
        <v>0.26690844932366209</v>
      </c>
      <c r="AJ1100" s="370">
        <f t="shared" si="2199"/>
        <v>0.21375293757024624</v>
      </c>
      <c r="AK1100" s="370">
        <f t="shared" si="2199"/>
        <v>0.3023404893750512</v>
      </c>
      <c r="AL1100" s="370">
        <f t="shared" si="2199"/>
        <v>-0.32408000000000003</v>
      </c>
      <c r="AM1100" s="370">
        <f t="shared" si="2199"/>
        <v>0.10454985479186835</v>
      </c>
      <c r="BA1100" s="368">
        <v>44448</v>
      </c>
      <c r="BB1100" s="369">
        <v>64.45</v>
      </c>
      <c r="BC1100" s="369">
        <v>4493.28</v>
      </c>
      <c r="BD1100" s="86"/>
      <c r="BE1100" s="368">
        <v>44448</v>
      </c>
      <c r="BF1100" s="370">
        <f t="shared" ref="BF1100:BG1100" si="2200">(BB1100-BF$1256)/BF$1256</f>
        <v>0.12852390124321492</v>
      </c>
      <c r="BG1100" s="370">
        <f t="shared" si="2200"/>
        <v>0.19796201846554168</v>
      </c>
      <c r="BT1100" s="367">
        <v>44449</v>
      </c>
      <c r="BU1100" s="365">
        <f t="shared" si="2048"/>
        <v>3.2670999999999999E-2</v>
      </c>
      <c r="BV1100" s="365">
        <v>3.2671000000000001</v>
      </c>
    </row>
    <row r="1101" spans="2:74" ht="12" customHeight="1">
      <c r="B1101" s="367">
        <v>44447</v>
      </c>
      <c r="C1101" s="365">
        <v>64.3</v>
      </c>
      <c r="O1101" s="368">
        <v>44447</v>
      </c>
      <c r="P1101" s="369">
        <v>64.3</v>
      </c>
      <c r="Q1101" s="369">
        <v>238.62</v>
      </c>
      <c r="R1101" s="369">
        <v>130.19</v>
      </c>
      <c r="S1101" s="369">
        <v>118.04</v>
      </c>
      <c r="T1101" s="369">
        <v>38.113999999999997</v>
      </c>
      <c r="U1101" s="369">
        <v>84.76</v>
      </c>
      <c r="V1101" s="369">
        <v>22.92</v>
      </c>
      <c r="AF1101" s="368">
        <v>44447</v>
      </c>
      <c r="AG1101" s="370">
        <f t="shared" ref="AG1101:AM1101" si="2201">(P1101-AG$1256)/AG$1256</f>
        <v>0.12589739099982486</v>
      </c>
      <c r="AH1101" s="370">
        <f t="shared" si="2201"/>
        <v>0.15275362318840582</v>
      </c>
      <c r="AI1101" s="370">
        <f t="shared" si="2201"/>
        <v>0.27612232895510685</v>
      </c>
      <c r="AJ1101" s="370">
        <f t="shared" si="2201"/>
        <v>0.20608971084091143</v>
      </c>
      <c r="AK1101" s="370">
        <f t="shared" si="2201"/>
        <v>0.29961264628058581</v>
      </c>
      <c r="AL1101" s="370">
        <f t="shared" si="2201"/>
        <v>-0.32191999999999998</v>
      </c>
      <c r="AM1101" s="370">
        <f t="shared" si="2201"/>
        <v>0.10939012584704751</v>
      </c>
      <c r="BA1101" s="368">
        <v>44447</v>
      </c>
      <c r="BB1101" s="369">
        <v>64.3</v>
      </c>
      <c r="BC1101" s="369">
        <v>4514.07</v>
      </c>
      <c r="BD1101" s="86"/>
      <c r="BE1101" s="368">
        <v>44447</v>
      </c>
      <c r="BF1101" s="370">
        <f t="shared" ref="BF1101:BG1101" si="2202">(BB1101-BF$1256)/BF$1256</f>
        <v>0.12589739099982486</v>
      </c>
      <c r="BG1101" s="370">
        <f t="shared" si="2202"/>
        <v>0.20350488033123859</v>
      </c>
      <c r="BT1101" s="367">
        <v>44448</v>
      </c>
      <c r="BU1101" s="365">
        <f t="shared" si="2048"/>
        <v>3.2894E-2</v>
      </c>
      <c r="BV1101" s="365">
        <v>3.2894000000000001</v>
      </c>
    </row>
    <row r="1102" spans="2:74" ht="12" customHeight="1">
      <c r="B1102" s="367">
        <v>44446</v>
      </c>
      <c r="C1102" s="365">
        <v>63.81</v>
      </c>
      <c r="O1102" s="368">
        <v>44446</v>
      </c>
      <c r="P1102" s="369">
        <v>63.81</v>
      </c>
      <c r="Q1102" s="369">
        <v>236.19</v>
      </c>
      <c r="R1102" s="369">
        <v>128.83000000000001</v>
      </c>
      <c r="S1102" s="369">
        <v>115.79</v>
      </c>
      <c r="T1102" s="369">
        <v>37.8964</v>
      </c>
      <c r="U1102" s="369">
        <v>86.14</v>
      </c>
      <c r="V1102" s="369">
        <v>22.71</v>
      </c>
      <c r="AF1102" s="368">
        <v>44446</v>
      </c>
      <c r="AG1102" s="370">
        <f t="shared" ref="AG1102:AM1102" si="2203">(P1102-AG$1256)/AG$1256</f>
        <v>0.11731745753808445</v>
      </c>
      <c r="AH1102" s="370">
        <f t="shared" si="2203"/>
        <v>0.14101449275362318</v>
      </c>
      <c r="AI1102" s="370">
        <f t="shared" si="2203"/>
        <v>0.2627916094883358</v>
      </c>
      <c r="AJ1102" s="370">
        <f t="shared" si="2203"/>
        <v>0.18310003065290692</v>
      </c>
      <c r="AK1102" s="370">
        <f t="shared" si="2203"/>
        <v>0.29219291306364054</v>
      </c>
      <c r="AL1102" s="370">
        <f t="shared" si="2203"/>
        <v>-0.31087999999999999</v>
      </c>
      <c r="AM1102" s="370">
        <f t="shared" si="2203"/>
        <v>9.9225556631171385E-2</v>
      </c>
      <c r="BA1102" s="368">
        <v>44446</v>
      </c>
      <c r="BB1102" s="369">
        <v>63.81</v>
      </c>
      <c r="BC1102" s="369">
        <v>4520.03</v>
      </c>
      <c r="BD1102" s="86"/>
      <c r="BE1102" s="368">
        <v>44446</v>
      </c>
      <c r="BF1102" s="370">
        <f t="shared" ref="BF1102:BG1102" si="2204">(BB1102-BF$1256)/BF$1256</f>
        <v>0.11731745753808445</v>
      </c>
      <c r="BG1102" s="370">
        <f t="shared" si="2204"/>
        <v>0.20509388738845619</v>
      </c>
      <c r="BT1102" s="367">
        <v>44447</v>
      </c>
      <c r="BU1102" s="365">
        <f t="shared" si="2048"/>
        <v>3.2969999999999999E-2</v>
      </c>
      <c r="BV1102" s="365">
        <v>3.2970000000000002</v>
      </c>
    </row>
    <row r="1103" spans="2:74" ht="12" customHeight="1">
      <c r="B1103" s="367">
        <v>44442</v>
      </c>
      <c r="C1103" s="365">
        <v>64.28</v>
      </c>
      <c r="O1103" s="368">
        <v>44442</v>
      </c>
      <c r="P1103" s="369">
        <v>64.28</v>
      </c>
      <c r="Q1103" s="369">
        <v>238.82</v>
      </c>
      <c r="R1103" s="369">
        <v>130.91999999999999</v>
      </c>
      <c r="S1103" s="369">
        <v>117.19</v>
      </c>
      <c r="T1103" s="369">
        <v>38.400199999999998</v>
      </c>
      <c r="U1103" s="369">
        <v>85.36</v>
      </c>
      <c r="V1103" s="369">
        <v>22.9</v>
      </c>
      <c r="AF1103" s="368">
        <v>44442</v>
      </c>
      <c r="AG1103" s="370">
        <f t="shared" ref="AG1103:AM1103" si="2205">(P1103-AG$1256)/AG$1256</f>
        <v>0.1255471896340396</v>
      </c>
      <c r="AH1103" s="370">
        <f t="shared" si="2205"/>
        <v>0.15371980676328498</v>
      </c>
      <c r="AI1103" s="370">
        <f t="shared" si="2205"/>
        <v>0.28327778866888836</v>
      </c>
      <c r="AJ1103" s="370">
        <f t="shared" si="2205"/>
        <v>0.1974047205476652</v>
      </c>
      <c r="AK1103" s="370">
        <f t="shared" si="2205"/>
        <v>0.3093715049510351</v>
      </c>
      <c r="AL1103" s="370">
        <f t="shared" si="2205"/>
        <v>-0.31712000000000001</v>
      </c>
      <c r="AM1103" s="370">
        <f t="shared" si="2205"/>
        <v>0.10842207163601154</v>
      </c>
      <c r="BA1103" s="368">
        <v>44442</v>
      </c>
      <c r="BB1103" s="369">
        <v>64.28</v>
      </c>
      <c r="BC1103" s="369">
        <v>4535.43</v>
      </c>
      <c r="BD1103" s="86"/>
      <c r="BE1103" s="368">
        <v>44442</v>
      </c>
      <c r="BF1103" s="370">
        <f t="shared" ref="BF1103:BG1103" si="2206">(BB1103-BF$1256)/BF$1256</f>
        <v>0.1255471896340396</v>
      </c>
      <c r="BG1103" s="370">
        <f t="shared" si="2206"/>
        <v>0.20919971099267626</v>
      </c>
      <c r="BT1103" s="367">
        <v>44446</v>
      </c>
      <c r="BU1103" s="365">
        <f t="shared" si="2048"/>
        <v>3.3224000000000004E-2</v>
      </c>
      <c r="BV1103" s="365">
        <v>3.3224</v>
      </c>
    </row>
    <row r="1104" spans="2:74" ht="12" customHeight="1">
      <c r="B1104" s="367">
        <v>44441</v>
      </c>
      <c r="C1104" s="365">
        <v>64.69</v>
      </c>
      <c r="O1104" s="368">
        <v>44441</v>
      </c>
      <c r="P1104" s="369">
        <v>64.69</v>
      </c>
      <c r="Q1104" s="369">
        <v>239.87</v>
      </c>
      <c r="R1104" s="369">
        <v>131.27000000000001</v>
      </c>
      <c r="S1104" s="369">
        <v>117.37</v>
      </c>
      <c r="T1104" s="369">
        <v>38.055999999999997</v>
      </c>
      <c r="U1104" s="369">
        <v>86.54</v>
      </c>
      <c r="V1104" s="369">
        <v>23.02</v>
      </c>
      <c r="AF1104" s="368">
        <v>44441</v>
      </c>
      <c r="AG1104" s="370">
        <f t="shared" ref="AG1104:AM1104" si="2207">(P1104-AG$1256)/AG$1256</f>
        <v>0.13272631763263873</v>
      </c>
      <c r="AH1104" s="370">
        <f t="shared" si="2207"/>
        <v>0.15879227053140099</v>
      </c>
      <c r="AI1104" s="370">
        <f t="shared" si="2207"/>
        <v>0.28670848853166059</v>
      </c>
      <c r="AJ1104" s="370">
        <f t="shared" si="2207"/>
        <v>0.19924389496270561</v>
      </c>
      <c r="AK1104" s="370">
        <f t="shared" si="2207"/>
        <v>0.29763496003709849</v>
      </c>
      <c r="AL1104" s="370">
        <f t="shared" si="2207"/>
        <v>-0.30767999999999995</v>
      </c>
      <c r="AM1104" s="370">
        <f t="shared" si="2207"/>
        <v>0.1142303969022265</v>
      </c>
      <c r="BA1104" s="368">
        <v>44441</v>
      </c>
      <c r="BB1104" s="369">
        <v>64.69</v>
      </c>
      <c r="BC1104" s="369">
        <v>4536.95</v>
      </c>
      <c r="BD1104" s="86"/>
      <c r="BE1104" s="368">
        <v>44441</v>
      </c>
      <c r="BF1104" s="370">
        <f t="shared" ref="BF1104:BG1104" si="2208">(BB1104-BF$1256)/BF$1256</f>
        <v>0.13272631763263873</v>
      </c>
      <c r="BG1104" s="370">
        <f t="shared" si="2208"/>
        <v>0.20960496111465107</v>
      </c>
      <c r="BT1104" s="367">
        <v>44442</v>
      </c>
      <c r="BU1104" s="365">
        <f t="shared" si="2048"/>
        <v>3.2980999999999996E-2</v>
      </c>
      <c r="BV1104" s="365">
        <v>3.2980999999999998</v>
      </c>
    </row>
    <row r="1105" spans="2:74" ht="12" customHeight="1">
      <c r="B1105" s="367">
        <v>44440</v>
      </c>
      <c r="C1105" s="365">
        <v>64.67</v>
      </c>
      <c r="O1105" s="368">
        <v>44440</v>
      </c>
      <c r="P1105" s="369">
        <v>64.67</v>
      </c>
      <c r="Q1105" s="369">
        <v>238.15</v>
      </c>
      <c r="R1105" s="369">
        <v>131.55000000000001</v>
      </c>
      <c r="S1105" s="369">
        <v>117.45</v>
      </c>
      <c r="T1105" s="369">
        <v>37.966799999999999</v>
      </c>
      <c r="U1105" s="369">
        <v>87.81</v>
      </c>
      <c r="V1105" s="369">
        <v>23.14</v>
      </c>
      <c r="AF1105" s="368">
        <v>44440</v>
      </c>
      <c r="AG1105" s="370">
        <f t="shared" ref="AG1105:AM1105" si="2209">(P1105-AG$1256)/AG$1256</f>
        <v>0.13237611626685347</v>
      </c>
      <c r="AH1105" s="370">
        <f t="shared" si="2209"/>
        <v>0.15048309178743965</v>
      </c>
      <c r="AI1105" s="370">
        <f t="shared" si="2209"/>
        <v>0.28945304842187825</v>
      </c>
      <c r="AJ1105" s="370">
        <f t="shared" si="2209"/>
        <v>0.20006130581383466</v>
      </c>
      <c r="AK1105" s="370">
        <f t="shared" si="2209"/>
        <v>0.29459341498676989</v>
      </c>
      <c r="AL1105" s="370">
        <f t="shared" si="2209"/>
        <v>-0.29752000000000001</v>
      </c>
      <c r="AM1105" s="370">
        <f t="shared" si="2209"/>
        <v>0.12003872216844146</v>
      </c>
      <c r="BA1105" s="368">
        <v>44440</v>
      </c>
      <c r="BB1105" s="369">
        <v>64.67</v>
      </c>
      <c r="BC1105" s="369">
        <v>4524.09</v>
      </c>
      <c r="BD1105" s="86"/>
      <c r="BE1105" s="368">
        <v>44440</v>
      </c>
      <c r="BF1105" s="370">
        <f t="shared" ref="BF1105:BG1105" si="2210">(BB1105-BF$1256)/BF$1256</f>
        <v>0.13237611626685347</v>
      </c>
      <c r="BG1105" s="370">
        <f t="shared" si="2210"/>
        <v>0.20617633179320519</v>
      </c>
      <c r="BT1105" s="367">
        <v>44441</v>
      </c>
      <c r="BU1105" s="365">
        <f t="shared" si="2048"/>
        <v>3.2772000000000003E-2</v>
      </c>
      <c r="BV1105" s="365">
        <v>3.2772000000000001</v>
      </c>
    </row>
    <row r="1106" spans="2:74" ht="12" customHeight="1">
      <c r="B1106" s="367">
        <v>44439</v>
      </c>
      <c r="C1106" s="365">
        <v>64.209999999999994</v>
      </c>
      <c r="O1106" s="368">
        <v>44439</v>
      </c>
      <c r="P1106" s="369">
        <v>64.209999999999994</v>
      </c>
      <c r="Q1106" s="369">
        <v>237.46</v>
      </c>
      <c r="R1106" s="369">
        <v>131.03</v>
      </c>
      <c r="S1106" s="369">
        <v>117.49</v>
      </c>
      <c r="T1106" s="369">
        <v>38.066600000000001</v>
      </c>
      <c r="U1106" s="369">
        <v>86.75</v>
      </c>
      <c r="V1106" s="369">
        <v>23.02</v>
      </c>
      <c r="AF1106" s="368">
        <v>44439</v>
      </c>
      <c r="AG1106" s="370">
        <f t="shared" ref="AG1106:AM1106" si="2211">(P1106-AG$1256)/AG$1256</f>
        <v>0.12432148485379083</v>
      </c>
      <c r="AH1106" s="370">
        <f t="shared" si="2211"/>
        <v>0.14714975845410633</v>
      </c>
      <c r="AI1106" s="370">
        <f t="shared" si="2211"/>
        <v>0.28435600862575972</v>
      </c>
      <c r="AJ1106" s="370">
        <f t="shared" si="2211"/>
        <v>0.20047001123939909</v>
      </c>
      <c r="AK1106" s="370">
        <f t="shared" si="2211"/>
        <v>0.2979963992471153</v>
      </c>
      <c r="AL1106" s="370">
        <f t="shared" si="2211"/>
        <v>-0.30599999999999999</v>
      </c>
      <c r="AM1106" s="370">
        <f t="shared" si="2211"/>
        <v>0.1142303969022265</v>
      </c>
      <c r="BA1106" s="368">
        <v>44439</v>
      </c>
      <c r="BB1106" s="369">
        <v>64.209999999999994</v>
      </c>
      <c r="BC1106" s="369">
        <v>4522.68</v>
      </c>
      <c r="BD1106" s="86"/>
      <c r="BE1106" s="368">
        <v>44439</v>
      </c>
      <c r="BF1106" s="370">
        <f t="shared" ref="BF1106:BG1106" si="2212">(BB1106-BF$1256)/BF$1256</f>
        <v>0.12432148485379083</v>
      </c>
      <c r="BG1106" s="370">
        <f t="shared" si="2212"/>
        <v>0.20580040898268898</v>
      </c>
      <c r="BT1106" s="367">
        <v>44440</v>
      </c>
      <c r="BU1106" s="365">
        <f t="shared" si="2048"/>
        <v>3.2781999999999999E-2</v>
      </c>
      <c r="BV1106" s="365">
        <v>3.2782</v>
      </c>
    </row>
    <row r="1107" spans="2:74" ht="12" customHeight="1">
      <c r="B1107" s="367">
        <v>44438</v>
      </c>
      <c r="C1107" s="365">
        <v>63.94</v>
      </c>
      <c r="O1107" s="368">
        <v>44438</v>
      </c>
      <c r="P1107" s="369">
        <v>63.94</v>
      </c>
      <c r="Q1107" s="369">
        <v>236.59</v>
      </c>
      <c r="R1107" s="369">
        <v>130.69</v>
      </c>
      <c r="S1107" s="369">
        <v>115.61</v>
      </c>
      <c r="T1107" s="369">
        <v>38.321399999999997</v>
      </c>
      <c r="U1107" s="369">
        <v>86.15</v>
      </c>
      <c r="V1107" s="369">
        <v>22.81</v>
      </c>
      <c r="AF1107" s="368">
        <v>44438</v>
      </c>
      <c r="AG1107" s="370">
        <f t="shared" ref="AG1107:AM1107" si="2213">(P1107-AG$1256)/AG$1256</f>
        <v>0.11959376641568899</v>
      </c>
      <c r="AH1107" s="370">
        <f t="shared" si="2213"/>
        <v>0.14294685990338166</v>
      </c>
      <c r="AI1107" s="370">
        <f t="shared" si="2213"/>
        <v>0.28102332875906688</v>
      </c>
      <c r="AJ1107" s="370">
        <f t="shared" si="2213"/>
        <v>0.1812608562378665</v>
      </c>
      <c r="AK1107" s="370">
        <f t="shared" si="2213"/>
        <v>0.30668457950298683</v>
      </c>
      <c r="AL1107" s="370">
        <f t="shared" si="2213"/>
        <v>-0.31079999999999997</v>
      </c>
      <c r="AM1107" s="370">
        <f t="shared" si="2213"/>
        <v>0.10406582768635037</v>
      </c>
      <c r="BA1107" s="368">
        <v>44438</v>
      </c>
      <c r="BB1107" s="369">
        <v>63.94</v>
      </c>
      <c r="BC1107" s="369">
        <v>4528.79</v>
      </c>
      <c r="BD1107" s="86"/>
      <c r="BE1107" s="368">
        <v>44438</v>
      </c>
      <c r="BF1107" s="370">
        <f t="shared" ref="BF1107:BG1107" si="2214">(BB1107-BF$1256)/BF$1256</f>
        <v>0.11959376641568899</v>
      </c>
      <c r="BG1107" s="370">
        <f t="shared" si="2214"/>
        <v>0.20742940782825925</v>
      </c>
      <c r="BT1107" s="367">
        <v>44439</v>
      </c>
      <c r="BU1107" s="365">
        <f t="shared" si="2048"/>
        <v>3.3016999999999998E-2</v>
      </c>
      <c r="BV1107" s="365">
        <v>3.3016999999999999</v>
      </c>
    </row>
    <row r="1108" spans="2:74" ht="12" customHeight="1">
      <c r="B1108" s="367">
        <v>44435</v>
      </c>
      <c r="C1108" s="365">
        <v>64.61</v>
      </c>
      <c r="O1108" s="368">
        <v>44435</v>
      </c>
      <c r="P1108" s="369">
        <v>64.61</v>
      </c>
      <c r="Q1108" s="369">
        <v>237.48</v>
      </c>
      <c r="R1108" s="369">
        <v>131.69999999999999</v>
      </c>
      <c r="S1108" s="369">
        <v>115.12</v>
      </c>
      <c r="T1108" s="369">
        <v>38.378999999999998</v>
      </c>
      <c r="U1108" s="369">
        <v>88.03</v>
      </c>
      <c r="V1108" s="369">
        <v>23.34</v>
      </c>
      <c r="AF1108" s="368">
        <v>44435</v>
      </c>
      <c r="AG1108" s="370">
        <f t="shared" ref="AG1108:AM1108" si="2215">(P1108-AG$1256)/AG$1256</f>
        <v>0.13132551216949745</v>
      </c>
      <c r="AH1108" s="370">
        <f t="shared" si="2215"/>
        <v>0.14724637681159417</v>
      </c>
      <c r="AI1108" s="370">
        <f t="shared" si="2215"/>
        <v>0.29092334836306599</v>
      </c>
      <c r="AJ1108" s="370">
        <f t="shared" si="2215"/>
        <v>0.17625421477470113</v>
      </c>
      <c r="AK1108" s="370">
        <f t="shared" si="2215"/>
        <v>0.30864862653100178</v>
      </c>
      <c r="AL1108" s="370">
        <f t="shared" si="2215"/>
        <v>-0.29575999999999997</v>
      </c>
      <c r="AM1108" s="370">
        <f t="shared" si="2215"/>
        <v>0.1297192642787996</v>
      </c>
      <c r="BA1108" s="368">
        <v>44435</v>
      </c>
      <c r="BB1108" s="369">
        <v>64.61</v>
      </c>
      <c r="BC1108" s="369">
        <v>4509.37</v>
      </c>
      <c r="BD1108" s="86"/>
      <c r="BE1108" s="368">
        <v>44435</v>
      </c>
      <c r="BF1108" s="370">
        <f t="shared" ref="BF1108:BG1108" si="2216">(BB1108-BF$1256)/BF$1256</f>
        <v>0.13132551216949745</v>
      </c>
      <c r="BG1108" s="370">
        <f t="shared" si="2216"/>
        <v>0.2022518042961845</v>
      </c>
      <c r="BT1108" s="367">
        <v>44438</v>
      </c>
      <c r="BU1108" s="365">
        <f t="shared" si="2048"/>
        <v>3.3155999999999998E-2</v>
      </c>
      <c r="BV1108" s="365">
        <v>3.3155999999999999</v>
      </c>
    </row>
    <row r="1109" spans="2:74" ht="12" customHeight="1">
      <c r="B1109" s="367">
        <v>44434</v>
      </c>
      <c r="C1109" s="365">
        <v>64.17</v>
      </c>
      <c r="O1109" s="368">
        <v>44434</v>
      </c>
      <c r="P1109" s="369">
        <v>64.17</v>
      </c>
      <c r="Q1109" s="369">
        <v>236.95</v>
      </c>
      <c r="R1109" s="369">
        <v>131.4</v>
      </c>
      <c r="S1109" s="369">
        <v>114.32</v>
      </c>
      <c r="T1109" s="369">
        <v>38.130600000000001</v>
      </c>
      <c r="U1109" s="369">
        <v>85.61</v>
      </c>
      <c r="V1109" s="369">
        <v>23.18</v>
      </c>
      <c r="AF1109" s="368">
        <v>44434</v>
      </c>
      <c r="AG1109" s="370">
        <f t="shared" ref="AG1109:AM1109" si="2217">(P1109-AG$1256)/AG$1256</f>
        <v>0.12362108212222032</v>
      </c>
      <c r="AH1109" s="370">
        <f t="shared" si="2217"/>
        <v>0.14468599033816421</v>
      </c>
      <c r="AI1109" s="370">
        <f t="shared" si="2217"/>
        <v>0.28798274848069016</v>
      </c>
      <c r="AJ1109" s="370">
        <f t="shared" si="2217"/>
        <v>0.16808010626341052</v>
      </c>
      <c r="AK1109" s="370">
        <f t="shared" si="2217"/>
        <v>0.30017867372268747</v>
      </c>
      <c r="AL1109" s="370">
        <f t="shared" si="2217"/>
        <v>-0.31512000000000001</v>
      </c>
      <c r="AM1109" s="370">
        <f t="shared" si="2217"/>
        <v>0.12197483059051305</v>
      </c>
      <c r="BA1109" s="368">
        <v>44434</v>
      </c>
      <c r="BB1109" s="369">
        <v>64.17</v>
      </c>
      <c r="BC1109" s="369">
        <v>4470</v>
      </c>
      <c r="BD1109" s="86"/>
      <c r="BE1109" s="368">
        <v>44434</v>
      </c>
      <c r="BF1109" s="370">
        <f t="shared" ref="BF1109:BG1109" si="2218">(BB1109-BF$1256)/BF$1256</f>
        <v>0.12362108212222032</v>
      </c>
      <c r="BG1109" s="370">
        <f t="shared" si="2218"/>
        <v>0.19175529291318849</v>
      </c>
      <c r="BT1109" s="367">
        <v>44435</v>
      </c>
      <c r="BU1109" s="365">
        <f t="shared" si="2048"/>
        <v>3.2812000000000001E-2</v>
      </c>
      <c r="BV1109" s="365">
        <v>3.2812000000000001</v>
      </c>
    </row>
    <row r="1110" spans="2:74" ht="12" customHeight="1">
      <c r="B1110" s="367">
        <v>44433</v>
      </c>
      <c r="C1110" s="365">
        <v>64.11</v>
      </c>
      <c r="O1110" s="368">
        <v>44433</v>
      </c>
      <c r="P1110" s="369">
        <v>64.11</v>
      </c>
      <c r="Q1110" s="369">
        <v>238.83</v>
      </c>
      <c r="R1110" s="369">
        <v>134.44</v>
      </c>
      <c r="S1110" s="369">
        <v>115.57</v>
      </c>
      <c r="T1110" s="369">
        <v>38.49</v>
      </c>
      <c r="U1110" s="369">
        <v>86.86</v>
      </c>
      <c r="V1110" s="369">
        <v>23.37</v>
      </c>
      <c r="AF1110" s="368">
        <v>44433</v>
      </c>
      <c r="AG1110" s="370">
        <f t="shared" ref="AG1110:AM1110" si="2219">(P1110-AG$1256)/AG$1256</f>
        <v>0.1225704780248643</v>
      </c>
      <c r="AH1110" s="370">
        <f t="shared" si="2219"/>
        <v>0.15376811594202905</v>
      </c>
      <c r="AI1110" s="370">
        <f t="shared" si="2219"/>
        <v>0.31778082728876694</v>
      </c>
      <c r="AJ1110" s="370">
        <f t="shared" si="2219"/>
        <v>0.18085215081230191</v>
      </c>
      <c r="AK1110" s="370">
        <f t="shared" si="2219"/>
        <v>0.31243350882457244</v>
      </c>
      <c r="AL1110" s="370">
        <f t="shared" si="2219"/>
        <v>-0.30512</v>
      </c>
      <c r="AM1110" s="370">
        <f t="shared" si="2219"/>
        <v>0.13117134559535337</v>
      </c>
      <c r="BA1110" s="368">
        <v>44433</v>
      </c>
      <c r="BB1110" s="369">
        <v>64.11</v>
      </c>
      <c r="BC1110" s="369">
        <v>4496.1899999999996</v>
      </c>
      <c r="BD1110" s="86"/>
      <c r="BE1110" s="368">
        <v>44433</v>
      </c>
      <c r="BF1110" s="370">
        <f t="shared" ref="BF1110:BG1110" si="2220">(BB1110-BF$1256)/BF$1256</f>
        <v>0.1225704780248643</v>
      </c>
      <c r="BG1110" s="370">
        <f t="shared" si="2220"/>
        <v>0.19873785915958581</v>
      </c>
      <c r="BT1110" s="367">
        <v>44434</v>
      </c>
      <c r="BU1110" s="365">
        <f t="shared" si="2048"/>
        <v>3.3037000000000004E-2</v>
      </c>
      <c r="BV1110" s="365">
        <v>3.3037000000000001</v>
      </c>
    </row>
    <row r="1111" spans="2:74" ht="12" customHeight="1">
      <c r="B1111" s="367">
        <v>44432</v>
      </c>
      <c r="C1111" s="365">
        <v>63.88</v>
      </c>
      <c r="O1111" s="368">
        <v>44432</v>
      </c>
      <c r="P1111" s="369">
        <v>63.88</v>
      </c>
      <c r="Q1111" s="369">
        <v>238.43</v>
      </c>
      <c r="R1111" s="369">
        <v>133.54</v>
      </c>
      <c r="S1111" s="369">
        <v>115.08</v>
      </c>
      <c r="T1111" s="369">
        <v>38.410400000000003</v>
      </c>
      <c r="U1111" s="369">
        <v>87.24</v>
      </c>
      <c r="V1111" s="369">
        <v>23.26</v>
      </c>
      <c r="AF1111" s="368">
        <v>44432</v>
      </c>
      <c r="AG1111" s="370">
        <f t="shared" ref="AG1111:AM1111" si="2221">(P1111-AG$1256)/AG$1256</f>
        <v>0.1185431623183331</v>
      </c>
      <c r="AH1111" s="370">
        <f t="shared" si="2221"/>
        <v>0.15183574879227058</v>
      </c>
      <c r="AI1111" s="370">
        <f t="shared" si="2221"/>
        <v>0.30895902764163885</v>
      </c>
      <c r="AJ1111" s="370">
        <f t="shared" si="2221"/>
        <v>0.17584550934913654</v>
      </c>
      <c r="AK1111" s="370">
        <f t="shared" si="2221"/>
        <v>0.30971930494557959</v>
      </c>
      <c r="AL1111" s="370">
        <f t="shared" si="2221"/>
        <v>-0.30208000000000002</v>
      </c>
      <c r="AM1111" s="370">
        <f t="shared" si="2221"/>
        <v>0.12584704743465641</v>
      </c>
      <c r="BA1111" s="368">
        <v>44432</v>
      </c>
      <c r="BB1111" s="369">
        <v>63.88</v>
      </c>
      <c r="BC1111" s="369">
        <v>4486.2299999999996</v>
      </c>
      <c r="BD1111" s="86"/>
      <c r="BE1111" s="368">
        <v>44432</v>
      </c>
      <c r="BF1111" s="370">
        <f t="shared" ref="BF1111:BG1111" si="2222">(BB1111-BF$1256)/BF$1256</f>
        <v>0.1185431623183331</v>
      </c>
      <c r="BG1111" s="370">
        <f t="shared" si="2222"/>
        <v>0.19608240441296043</v>
      </c>
      <c r="BT1111" s="367">
        <v>44433</v>
      </c>
      <c r="BU1111" s="365">
        <f t="shared" si="2048"/>
        <v>3.3068E-2</v>
      </c>
      <c r="BV1111" s="365">
        <v>3.3068</v>
      </c>
    </row>
    <row r="1112" spans="2:74" ht="12" customHeight="1">
      <c r="B1112" s="367">
        <v>44431</v>
      </c>
      <c r="C1112" s="365">
        <v>63.55</v>
      </c>
      <c r="O1112" s="368">
        <v>44431</v>
      </c>
      <c r="P1112" s="369">
        <v>63.55</v>
      </c>
      <c r="Q1112" s="369">
        <v>239.66</v>
      </c>
      <c r="R1112" s="369">
        <v>134.9</v>
      </c>
      <c r="S1112" s="369">
        <v>115.15</v>
      </c>
      <c r="T1112" s="369">
        <v>38.24</v>
      </c>
      <c r="U1112" s="369">
        <v>85.18</v>
      </c>
      <c r="V1112" s="369">
        <v>23.77</v>
      </c>
      <c r="AF1112" s="368">
        <v>44431</v>
      </c>
      <c r="AG1112" s="370">
        <f t="shared" ref="AG1112:AM1112" si="2223">(P1112-AG$1256)/AG$1256</f>
        <v>0.11276483978287512</v>
      </c>
      <c r="AH1112" s="370">
        <f t="shared" si="2223"/>
        <v>0.15777777777777777</v>
      </c>
      <c r="AI1112" s="370">
        <f t="shared" si="2223"/>
        <v>0.32228974710841024</v>
      </c>
      <c r="AJ1112" s="370">
        <f t="shared" si="2223"/>
        <v>0.17656074384387452</v>
      </c>
      <c r="AK1112" s="370">
        <f t="shared" si="2223"/>
        <v>0.30390899915436864</v>
      </c>
      <c r="AL1112" s="370">
        <f t="shared" si="2223"/>
        <v>-0.31855999999999995</v>
      </c>
      <c r="AM1112" s="370">
        <f t="shared" si="2223"/>
        <v>0.15053242981606968</v>
      </c>
      <c r="BA1112" s="368">
        <v>44431</v>
      </c>
      <c r="BB1112" s="369">
        <v>63.55</v>
      </c>
      <c r="BC1112" s="369">
        <v>4479.53</v>
      </c>
      <c r="BD1112" s="86"/>
      <c r="BE1112" s="368">
        <v>44431</v>
      </c>
      <c r="BF1112" s="370">
        <f t="shared" ref="BF1112:BG1112" si="2224">(BB1112-BF$1256)/BF$1256</f>
        <v>0.11276483978287512</v>
      </c>
      <c r="BG1112" s="370">
        <f t="shared" si="2224"/>
        <v>0.19429610453320245</v>
      </c>
      <c r="BT1112" s="367">
        <v>44432</v>
      </c>
      <c r="BU1112" s="365">
        <f t="shared" si="2048"/>
        <v>3.3187000000000001E-2</v>
      </c>
      <c r="BV1112" s="365">
        <v>3.3187000000000002</v>
      </c>
    </row>
    <row r="1113" spans="2:74" ht="12" customHeight="1">
      <c r="B1113" s="367">
        <v>44428</v>
      </c>
      <c r="C1113" s="365">
        <v>62.6</v>
      </c>
      <c r="O1113" s="368">
        <v>44428</v>
      </c>
      <c r="P1113" s="369">
        <v>62.6</v>
      </c>
      <c r="Q1113" s="369">
        <v>238.49</v>
      </c>
      <c r="R1113" s="369">
        <v>134.46</v>
      </c>
      <c r="S1113" s="369">
        <v>114.63</v>
      </c>
      <c r="T1113" s="369">
        <v>37.830800000000004</v>
      </c>
      <c r="U1113" s="369">
        <v>84.15</v>
      </c>
      <c r="V1113" s="369">
        <v>23.72</v>
      </c>
      <c r="AF1113" s="368">
        <v>44428</v>
      </c>
      <c r="AG1113" s="370">
        <f t="shared" ref="AG1113:AM1113" si="2225">(P1113-AG$1256)/AG$1256</f>
        <v>9.6130274908072175E-2</v>
      </c>
      <c r="AH1113" s="370">
        <f t="shared" si="2225"/>
        <v>0.15212560386473434</v>
      </c>
      <c r="AI1113" s="370">
        <f t="shared" si="2225"/>
        <v>0.31797686728092545</v>
      </c>
      <c r="AJ1113" s="370">
        <f t="shared" si="2225"/>
        <v>0.17124757331153562</v>
      </c>
      <c r="AK1113" s="370">
        <f t="shared" si="2225"/>
        <v>0.28995608172617915</v>
      </c>
      <c r="AL1113" s="370">
        <f t="shared" si="2225"/>
        <v>-0.32679999999999998</v>
      </c>
      <c r="AM1113" s="370">
        <f t="shared" si="2225"/>
        <v>0.14811229428848008</v>
      </c>
      <c r="BA1113" s="368">
        <v>44428</v>
      </c>
      <c r="BB1113" s="369">
        <v>62.6</v>
      </c>
      <c r="BC1113" s="369">
        <v>4441.67</v>
      </c>
      <c r="BD1113" s="86"/>
      <c r="BE1113" s="368">
        <v>44428</v>
      </c>
      <c r="BF1113" s="370">
        <f t="shared" ref="BF1113:BG1113" si="2226">(BB1113-BF$1256)/BF$1256</f>
        <v>9.6130274908072175E-2</v>
      </c>
      <c r="BG1113" s="370">
        <f t="shared" si="2226"/>
        <v>0.18420217715295795</v>
      </c>
      <c r="BT1113" s="367">
        <v>44431</v>
      </c>
      <c r="BU1113" s="365">
        <f t="shared" si="2048"/>
        <v>3.3360000000000001E-2</v>
      </c>
      <c r="BV1113" s="365">
        <v>3.3359999999999999</v>
      </c>
    </row>
    <row r="1114" spans="2:74" ht="12" customHeight="1">
      <c r="B1114" s="367">
        <v>44427</v>
      </c>
      <c r="C1114" s="365">
        <v>62.69</v>
      </c>
      <c r="O1114" s="368">
        <v>44427</v>
      </c>
      <c r="P1114" s="369">
        <v>62.69</v>
      </c>
      <c r="Q1114" s="369">
        <v>237.23</v>
      </c>
      <c r="R1114" s="369">
        <v>133.96</v>
      </c>
      <c r="S1114" s="369">
        <v>114.32</v>
      </c>
      <c r="T1114" s="369">
        <v>37.4148</v>
      </c>
      <c r="U1114" s="369">
        <v>83.59</v>
      </c>
      <c r="V1114" s="369">
        <v>23.77</v>
      </c>
      <c r="AF1114" s="368">
        <v>44427</v>
      </c>
      <c r="AG1114" s="370">
        <f t="shared" ref="AG1114:AM1114" si="2227">(P1114-AG$1256)/AG$1256</f>
        <v>9.7706181054106084E-2</v>
      </c>
      <c r="AH1114" s="370">
        <f t="shared" si="2227"/>
        <v>0.14603864734299513</v>
      </c>
      <c r="AI1114" s="370">
        <f t="shared" si="2227"/>
        <v>0.31307586747696542</v>
      </c>
      <c r="AJ1114" s="370">
        <f t="shared" si="2227"/>
        <v>0.16808010626341052</v>
      </c>
      <c r="AK1114" s="370">
        <f t="shared" si="2227"/>
        <v>0.27577129763495994</v>
      </c>
      <c r="AL1114" s="370">
        <f t="shared" si="2227"/>
        <v>-0.33127999999999996</v>
      </c>
      <c r="AM1114" s="370">
        <f t="shared" si="2227"/>
        <v>0.15053242981606968</v>
      </c>
      <c r="BA1114" s="368">
        <v>44427</v>
      </c>
      <c r="BB1114" s="369">
        <v>62.69</v>
      </c>
      <c r="BC1114" s="369">
        <v>4405.8</v>
      </c>
      <c r="BD1114" s="86"/>
      <c r="BE1114" s="368">
        <v>44427</v>
      </c>
      <c r="BF1114" s="370">
        <f t="shared" ref="BF1114:BG1114" si="2228">(BB1114-BF$1256)/BF$1256</f>
        <v>9.7706181054106084E-2</v>
      </c>
      <c r="BG1114" s="370">
        <f t="shared" si="2228"/>
        <v>0.17463880749819377</v>
      </c>
      <c r="BT1114" s="367">
        <v>44428</v>
      </c>
      <c r="BU1114" s="365">
        <f t="shared" si="2048"/>
        <v>3.3866E-2</v>
      </c>
      <c r="BV1114" s="365">
        <v>3.3866000000000001</v>
      </c>
    </row>
    <row r="1115" spans="2:74" ht="12" customHeight="1">
      <c r="B1115" s="367">
        <v>44426</v>
      </c>
      <c r="C1115" s="365">
        <v>64</v>
      </c>
      <c r="O1115" s="368">
        <v>44426</v>
      </c>
      <c r="P1115" s="369">
        <v>64</v>
      </c>
      <c r="Q1115" s="369">
        <v>238.08</v>
      </c>
      <c r="R1115" s="369">
        <v>134.38999999999999</v>
      </c>
      <c r="S1115" s="369">
        <v>115.68</v>
      </c>
      <c r="T1115" s="369">
        <v>37.029600000000002</v>
      </c>
      <c r="U1115" s="369">
        <v>85.49</v>
      </c>
      <c r="V1115" s="369">
        <v>24.04</v>
      </c>
      <c r="AF1115" s="368">
        <v>44426</v>
      </c>
      <c r="AG1115" s="370">
        <f t="shared" ref="AG1115:AM1115" si="2229">(P1115-AG$1256)/AG$1256</f>
        <v>0.12064437051304501</v>
      </c>
      <c r="AH1115" s="370">
        <f t="shared" si="2229"/>
        <v>0.15014492753623193</v>
      </c>
      <c r="AI1115" s="370">
        <f t="shared" si="2229"/>
        <v>0.31729072730837082</v>
      </c>
      <c r="AJ1115" s="370">
        <f t="shared" si="2229"/>
        <v>0.18197609073260448</v>
      </c>
      <c r="AK1115" s="370">
        <f t="shared" si="2229"/>
        <v>0.2626367331351101</v>
      </c>
      <c r="AL1115" s="370">
        <f t="shared" si="2229"/>
        <v>-0.31608000000000003</v>
      </c>
      <c r="AM1115" s="370">
        <f t="shared" si="2229"/>
        <v>0.1636011616650532</v>
      </c>
      <c r="BA1115" s="368">
        <v>44426</v>
      </c>
      <c r="BB1115" s="369">
        <v>64</v>
      </c>
      <c r="BC1115" s="369">
        <v>4400.2700000000004</v>
      </c>
      <c r="BD1115" s="86"/>
      <c r="BE1115" s="368">
        <v>44426</v>
      </c>
      <c r="BF1115" s="370">
        <f t="shared" ref="BF1115:BG1115" si="2230">(BB1115-BF$1256)/BF$1256</f>
        <v>0.12064437051304501</v>
      </c>
      <c r="BG1115" s="370">
        <f t="shared" si="2230"/>
        <v>0.17316444356758759</v>
      </c>
      <c r="BT1115" s="367">
        <v>44427</v>
      </c>
      <c r="BU1115" s="365">
        <f t="shared" si="2048"/>
        <v>3.3817E-2</v>
      </c>
      <c r="BV1115" s="365">
        <v>3.3816999999999999</v>
      </c>
    </row>
    <row r="1116" spans="2:74" ht="12" customHeight="1">
      <c r="B1116" s="367">
        <v>44425</v>
      </c>
      <c r="C1116" s="365">
        <v>64.62</v>
      </c>
      <c r="O1116" s="368">
        <v>44425</v>
      </c>
      <c r="P1116" s="369">
        <v>64.62</v>
      </c>
      <c r="Q1116" s="369">
        <v>240.28</v>
      </c>
      <c r="R1116" s="369">
        <v>134.91999999999999</v>
      </c>
      <c r="S1116" s="369">
        <v>116.57</v>
      </c>
      <c r="T1116" s="369">
        <v>37.392200000000003</v>
      </c>
      <c r="U1116" s="369">
        <v>86.89</v>
      </c>
      <c r="V1116" s="369">
        <v>23.65</v>
      </c>
      <c r="AF1116" s="368">
        <v>44425</v>
      </c>
      <c r="AG1116" s="370">
        <f t="shared" ref="AG1116:AM1116" si="2231">(P1116-AG$1256)/AG$1256</f>
        <v>0.1315006128523902</v>
      </c>
      <c r="AH1116" s="370">
        <f t="shared" si="2231"/>
        <v>0.1607729468599034</v>
      </c>
      <c r="AI1116" s="370">
        <f t="shared" si="2231"/>
        <v>0.32248578710056847</v>
      </c>
      <c r="AJ1116" s="370">
        <f t="shared" si="2231"/>
        <v>0.19106978645141501</v>
      </c>
      <c r="AK1116" s="370">
        <f t="shared" si="2231"/>
        <v>0.27500068196077365</v>
      </c>
      <c r="AL1116" s="370">
        <f t="shared" si="2231"/>
        <v>-0.30487999999999998</v>
      </c>
      <c r="AM1116" s="370">
        <f t="shared" si="2231"/>
        <v>0.14472410454985471</v>
      </c>
      <c r="BA1116" s="368">
        <v>44425</v>
      </c>
      <c r="BB1116" s="369">
        <v>64.62</v>
      </c>
      <c r="BC1116" s="369">
        <v>4448.08</v>
      </c>
      <c r="BD1116" s="86"/>
      <c r="BE1116" s="368">
        <v>44425</v>
      </c>
      <c r="BF1116" s="370">
        <f t="shared" ref="BF1116:BG1116" si="2232">(BB1116-BF$1256)/BF$1256</f>
        <v>0.1315006128523902</v>
      </c>
      <c r="BG1116" s="370">
        <f t="shared" si="2232"/>
        <v>0.18591115957523388</v>
      </c>
      <c r="BT1116" s="367">
        <v>44426</v>
      </c>
      <c r="BU1116" s="365">
        <f t="shared" si="2048"/>
        <v>3.3125000000000002E-2</v>
      </c>
      <c r="BV1116" s="365">
        <v>3.3125</v>
      </c>
    </row>
    <row r="1117" spans="2:74" ht="12" customHeight="1">
      <c r="B1117" s="367">
        <v>44424</v>
      </c>
      <c r="C1117" s="365">
        <v>65.19</v>
      </c>
      <c r="O1117" s="368">
        <v>44424</v>
      </c>
      <c r="P1117" s="369">
        <v>65.19</v>
      </c>
      <c r="Q1117" s="369">
        <v>240.97</v>
      </c>
      <c r="R1117" s="369">
        <v>135.12</v>
      </c>
      <c r="S1117" s="369">
        <v>117.54</v>
      </c>
      <c r="T1117" s="369">
        <v>37.547400000000003</v>
      </c>
      <c r="U1117" s="369">
        <v>87.09</v>
      </c>
      <c r="V1117" s="369">
        <v>23.67</v>
      </c>
      <c r="AF1117" s="368">
        <v>44424</v>
      </c>
      <c r="AG1117" s="370">
        <f t="shared" ref="AG1117:AM1117" si="2233">(P1117-AG$1256)/AG$1256</f>
        <v>0.14148135177727189</v>
      </c>
      <c r="AH1117" s="370">
        <f t="shared" si="2233"/>
        <v>0.1641062801932367</v>
      </c>
      <c r="AI1117" s="370">
        <f t="shared" si="2233"/>
        <v>0.32444618702215261</v>
      </c>
      <c r="AJ1117" s="370">
        <f t="shared" si="2233"/>
        <v>0.20098089302135486</v>
      </c>
      <c r="AK1117" s="370">
        <f t="shared" si="2233"/>
        <v>0.28029269756403619</v>
      </c>
      <c r="AL1117" s="370">
        <f t="shared" si="2233"/>
        <v>-0.30327999999999999</v>
      </c>
      <c r="AM1117" s="370">
        <f t="shared" si="2233"/>
        <v>0.14569215876089067</v>
      </c>
      <c r="BA1117" s="368">
        <v>44424</v>
      </c>
      <c r="BB1117" s="369">
        <v>65.19</v>
      </c>
      <c r="BC1117" s="369">
        <v>4479.71</v>
      </c>
      <c r="BD1117" s="86"/>
      <c r="BE1117" s="368">
        <v>44424</v>
      </c>
      <c r="BF1117" s="370">
        <f t="shared" ref="BF1117:BG1117" si="2234">(BB1117-BF$1256)/BF$1256</f>
        <v>0.14148135177727189</v>
      </c>
      <c r="BG1117" s="370">
        <f t="shared" si="2234"/>
        <v>0.19434409467922589</v>
      </c>
      <c r="BT1117" s="367">
        <v>44425</v>
      </c>
      <c r="BU1117" s="365">
        <f t="shared" si="2048"/>
        <v>3.2807000000000003E-2</v>
      </c>
      <c r="BV1117" s="365">
        <v>3.2806999999999999</v>
      </c>
    </row>
    <row r="1118" spans="2:74" ht="12" customHeight="1">
      <c r="B1118" s="367">
        <v>44421</v>
      </c>
      <c r="C1118" s="365">
        <v>65.31</v>
      </c>
      <c r="O1118" s="368">
        <v>44421</v>
      </c>
      <c r="P1118" s="369">
        <v>65.31</v>
      </c>
      <c r="Q1118" s="369">
        <v>238.82</v>
      </c>
      <c r="R1118" s="369">
        <v>134.96</v>
      </c>
      <c r="S1118" s="369">
        <v>116.76</v>
      </c>
      <c r="T1118" s="369">
        <v>37.7562</v>
      </c>
      <c r="U1118" s="369">
        <v>89.44</v>
      </c>
      <c r="V1118" s="369">
        <v>23.7</v>
      </c>
      <c r="AF1118" s="368">
        <v>44421</v>
      </c>
      <c r="AG1118" s="370">
        <f t="shared" ref="AG1118:AM1118" si="2235">(P1118-AG$1256)/AG$1256</f>
        <v>0.14358255997198394</v>
      </c>
      <c r="AH1118" s="370">
        <f t="shared" si="2235"/>
        <v>0.15371980676328498</v>
      </c>
      <c r="AI1118" s="370">
        <f t="shared" si="2235"/>
        <v>0.32287786708488547</v>
      </c>
      <c r="AJ1118" s="370">
        <f t="shared" si="2235"/>
        <v>0.19301113722284663</v>
      </c>
      <c r="AK1118" s="370">
        <f t="shared" si="2235"/>
        <v>0.28741236804059023</v>
      </c>
      <c r="AL1118" s="370">
        <f t="shared" si="2235"/>
        <v>-0.28448000000000001</v>
      </c>
      <c r="AM1118" s="370">
        <f t="shared" si="2235"/>
        <v>0.14714424007744428</v>
      </c>
      <c r="BA1118" s="368">
        <v>44421</v>
      </c>
      <c r="BB1118" s="369">
        <v>65.31</v>
      </c>
      <c r="BC1118" s="369">
        <v>4468</v>
      </c>
      <c r="BD1118" s="86"/>
      <c r="BE1118" s="368">
        <v>44421</v>
      </c>
      <c r="BF1118" s="370">
        <f t="shared" ref="BF1118:BG1118" si="2236">(BB1118-BF$1256)/BF$1256</f>
        <v>0.14358255997198394</v>
      </c>
      <c r="BG1118" s="370">
        <f t="shared" si="2236"/>
        <v>0.1912220690684846</v>
      </c>
      <c r="BT1118" s="367">
        <v>44424</v>
      </c>
      <c r="BU1118" s="365">
        <f t="shared" si="2048"/>
        <v>3.252E-2</v>
      </c>
      <c r="BV1118" s="365">
        <v>3.2519999999999998</v>
      </c>
    </row>
    <row r="1119" spans="2:74" ht="12" customHeight="1">
      <c r="B1119" s="367">
        <v>44420</v>
      </c>
      <c r="C1119" s="365">
        <v>65.17</v>
      </c>
      <c r="O1119" s="368">
        <v>44420</v>
      </c>
      <c r="P1119" s="369">
        <v>65.17</v>
      </c>
      <c r="Q1119" s="369">
        <v>236.67</v>
      </c>
      <c r="R1119" s="369">
        <v>133.36000000000001</v>
      </c>
      <c r="S1119" s="369">
        <v>115.75</v>
      </c>
      <c r="T1119" s="369">
        <v>37.546999999999997</v>
      </c>
      <c r="U1119" s="369">
        <v>91.41</v>
      </c>
      <c r="V1119" s="369">
        <v>23.5</v>
      </c>
      <c r="AF1119" s="368">
        <v>44420</v>
      </c>
      <c r="AG1119" s="370">
        <f t="shared" ref="AG1119:AM1119" si="2237">(P1119-AG$1256)/AG$1256</f>
        <v>0.14113115041148663</v>
      </c>
      <c r="AH1119" s="370">
        <f t="shared" si="2237"/>
        <v>0.14333333333333328</v>
      </c>
      <c r="AI1119" s="370">
        <f t="shared" si="2237"/>
        <v>0.30719466771221349</v>
      </c>
      <c r="AJ1119" s="370">
        <f t="shared" si="2237"/>
        <v>0.18269132522734233</v>
      </c>
      <c r="AK1119" s="370">
        <f t="shared" si="2237"/>
        <v>0.28027905834856365</v>
      </c>
      <c r="AL1119" s="370">
        <f t="shared" si="2237"/>
        <v>-0.26872000000000001</v>
      </c>
      <c r="AM1119" s="370">
        <f t="shared" si="2237"/>
        <v>0.13746369796708616</v>
      </c>
      <c r="BA1119" s="368">
        <v>44420</v>
      </c>
      <c r="BB1119" s="369">
        <v>65.17</v>
      </c>
      <c r="BC1119" s="369">
        <v>4460.83</v>
      </c>
      <c r="BD1119" s="86"/>
      <c r="BE1119" s="368">
        <v>44420</v>
      </c>
      <c r="BF1119" s="370">
        <f t="shared" ref="BF1119:BG1119" si="2238">(BB1119-BF$1256)/BF$1256</f>
        <v>0.14113115041148663</v>
      </c>
      <c r="BG1119" s="370">
        <f t="shared" si="2238"/>
        <v>0.18931046158522116</v>
      </c>
      <c r="BT1119" s="367">
        <v>44421</v>
      </c>
      <c r="BU1119" s="365">
        <f t="shared" si="2048"/>
        <v>3.2461000000000004E-2</v>
      </c>
      <c r="BV1119" s="365">
        <v>3.2461000000000002</v>
      </c>
    </row>
    <row r="1120" spans="2:74" ht="12" customHeight="1">
      <c r="B1120" s="367">
        <v>44419</v>
      </c>
      <c r="C1120" s="365">
        <v>64.900000000000006</v>
      </c>
      <c r="O1120" s="368">
        <v>44419</v>
      </c>
      <c r="P1120" s="369">
        <v>64.900000000000006</v>
      </c>
      <c r="Q1120" s="369">
        <v>235.55</v>
      </c>
      <c r="R1120" s="369">
        <v>134.05000000000001</v>
      </c>
      <c r="S1120" s="369">
        <v>116.5</v>
      </c>
      <c r="T1120" s="369">
        <v>37.129199999999997</v>
      </c>
      <c r="U1120" s="369">
        <v>91.74</v>
      </c>
      <c r="V1120" s="369">
        <v>22.85</v>
      </c>
      <c r="AF1120" s="368">
        <v>44419</v>
      </c>
      <c r="AG1120" s="370">
        <f t="shared" ref="AG1120:AM1120" si="2239">(P1120-AG$1256)/AG$1256</f>
        <v>0.13640343197338481</v>
      </c>
      <c r="AH1120" s="370">
        <f t="shared" si="2239"/>
        <v>0.13792270531400971</v>
      </c>
      <c r="AI1120" s="370">
        <f t="shared" si="2239"/>
        <v>0.31395804744167827</v>
      </c>
      <c r="AJ1120" s="370">
        <f t="shared" si="2239"/>
        <v>0.19035455195667716</v>
      </c>
      <c r="AK1120" s="370">
        <f t="shared" si="2239"/>
        <v>0.2660328977877191</v>
      </c>
      <c r="AL1120" s="370">
        <f t="shared" si="2239"/>
        <v>-0.26608000000000004</v>
      </c>
      <c r="AM1120" s="370">
        <f t="shared" si="2239"/>
        <v>0.10600193610842214</v>
      </c>
      <c r="BA1120" s="368">
        <v>44419</v>
      </c>
      <c r="BB1120" s="369">
        <v>64.900000000000006</v>
      </c>
      <c r="BC1120" s="369">
        <v>4447.7</v>
      </c>
      <c r="BD1120" s="86"/>
      <c r="BE1120" s="368">
        <v>44419</v>
      </c>
      <c r="BF1120" s="370">
        <f t="shared" ref="BF1120:BG1120" si="2240">(BB1120-BF$1256)/BF$1256</f>
        <v>0.13640343197338481</v>
      </c>
      <c r="BG1120" s="370">
        <f t="shared" si="2240"/>
        <v>0.1858098470447401</v>
      </c>
      <c r="BT1120" s="367">
        <v>44420</v>
      </c>
      <c r="BU1120" s="365">
        <f t="shared" si="2048"/>
        <v>3.2530000000000003E-2</v>
      </c>
      <c r="BV1120" s="365">
        <v>3.2530000000000001</v>
      </c>
    </row>
    <row r="1121" spans="2:74" ht="12" customHeight="1">
      <c r="B1121" s="367">
        <v>44418</v>
      </c>
      <c r="C1121" s="365">
        <v>64.66</v>
      </c>
      <c r="O1121" s="368">
        <v>44418</v>
      </c>
      <c r="P1121" s="369">
        <v>64.66</v>
      </c>
      <c r="Q1121" s="369">
        <v>233.45</v>
      </c>
      <c r="R1121" s="369">
        <v>133.05000000000001</v>
      </c>
      <c r="S1121" s="369">
        <v>116.39</v>
      </c>
      <c r="T1121" s="369">
        <v>37.335799999999999</v>
      </c>
      <c r="U1121" s="369">
        <v>91.74</v>
      </c>
      <c r="V1121" s="369">
        <v>22.03</v>
      </c>
      <c r="AF1121" s="368">
        <v>44418</v>
      </c>
      <c r="AG1121" s="370">
        <f t="shared" ref="AG1121:AM1121" si="2241">(P1121-AG$1256)/AG$1256</f>
        <v>0.13220101558396072</v>
      </c>
      <c r="AH1121" s="370">
        <f t="shared" si="2241"/>
        <v>0.12777777777777771</v>
      </c>
      <c r="AI1121" s="370">
        <f t="shared" si="2241"/>
        <v>0.30415604783375827</v>
      </c>
      <c r="AJ1121" s="370">
        <f t="shared" si="2241"/>
        <v>0.18923061203637473</v>
      </c>
      <c r="AK1121" s="370">
        <f t="shared" si="2241"/>
        <v>0.27307755257917554</v>
      </c>
      <c r="AL1121" s="370">
        <f t="shared" si="2241"/>
        <v>-0.26608000000000004</v>
      </c>
      <c r="AM1121" s="370">
        <f t="shared" si="2241"/>
        <v>6.6311713455953575E-2</v>
      </c>
      <c r="BA1121" s="368">
        <v>44418</v>
      </c>
      <c r="BB1121" s="369">
        <v>64.66</v>
      </c>
      <c r="BC1121" s="369">
        <v>4436.75</v>
      </c>
      <c r="BD1121" s="86"/>
      <c r="BE1121" s="368">
        <v>44418</v>
      </c>
      <c r="BF1121" s="370">
        <f t="shared" ref="BF1121:BG1121" si="2242">(BB1121-BF$1256)/BF$1256</f>
        <v>0.13220101558396072</v>
      </c>
      <c r="BG1121" s="370">
        <f t="shared" si="2242"/>
        <v>0.18289044649498637</v>
      </c>
      <c r="BT1121" s="367">
        <v>44419</v>
      </c>
      <c r="BU1121" s="365">
        <f t="shared" si="2048"/>
        <v>3.2666000000000001E-2</v>
      </c>
      <c r="BV1121" s="365">
        <v>3.2665999999999999</v>
      </c>
    </row>
    <row r="1122" spans="2:74" ht="12" customHeight="1">
      <c r="B1122" s="367">
        <v>44417</v>
      </c>
      <c r="C1122" s="365">
        <v>63.3</v>
      </c>
      <c r="O1122" s="368">
        <v>44417</v>
      </c>
      <c r="P1122" s="369">
        <v>63.3</v>
      </c>
      <c r="Q1122" s="369">
        <v>234.68</v>
      </c>
      <c r="R1122" s="369">
        <v>133.19999999999999</v>
      </c>
      <c r="S1122" s="369">
        <v>117.94</v>
      </c>
      <c r="T1122" s="369">
        <v>37.501399999999997</v>
      </c>
      <c r="U1122" s="369">
        <v>89.95</v>
      </c>
      <c r="V1122" s="369">
        <v>22.13</v>
      </c>
      <c r="AF1122" s="368">
        <v>44417</v>
      </c>
      <c r="AG1122" s="370">
        <f t="shared" ref="AG1122:AM1122" si="2243">(P1122-AG$1256)/AG$1256</f>
        <v>0.10838732271055854</v>
      </c>
      <c r="AH1122" s="370">
        <f t="shared" si="2243"/>
        <v>0.13371980676328507</v>
      </c>
      <c r="AI1122" s="370">
        <f t="shared" si="2243"/>
        <v>0.30562634777494602</v>
      </c>
      <c r="AJ1122" s="370">
        <f t="shared" si="2243"/>
        <v>0.20506794727700003</v>
      </c>
      <c r="AK1122" s="370">
        <f t="shared" si="2243"/>
        <v>0.27872418778471847</v>
      </c>
      <c r="AL1122" s="370">
        <f t="shared" si="2243"/>
        <v>-0.28039999999999998</v>
      </c>
      <c r="AM1122" s="370">
        <f t="shared" si="2243"/>
        <v>7.1151984511132568E-2</v>
      </c>
      <c r="BA1122" s="368">
        <v>44417</v>
      </c>
      <c r="BB1122" s="369">
        <v>63.3</v>
      </c>
      <c r="BC1122" s="369">
        <v>4432.3500000000004</v>
      </c>
      <c r="BD1122" s="86"/>
      <c r="BE1122" s="368">
        <v>44417</v>
      </c>
      <c r="BF1122" s="370">
        <f t="shared" ref="BF1122:BG1122" si="2244">(BB1122-BF$1256)/BF$1256</f>
        <v>0.10838732271055854</v>
      </c>
      <c r="BG1122" s="370">
        <f t="shared" si="2244"/>
        <v>0.18171735403663791</v>
      </c>
      <c r="BT1122" s="367">
        <v>44418</v>
      </c>
      <c r="BU1122" s="365">
        <f t="shared" si="2048"/>
        <v>3.2787000000000004E-2</v>
      </c>
      <c r="BV1122" s="365">
        <v>3.2787000000000002</v>
      </c>
    </row>
    <row r="1123" spans="2:74" ht="12" customHeight="1">
      <c r="B1123" s="367">
        <v>44414</v>
      </c>
      <c r="C1123" s="365">
        <v>63.63</v>
      </c>
      <c r="O1123" s="368">
        <v>44414</v>
      </c>
      <c r="P1123" s="369">
        <v>63.63</v>
      </c>
      <c r="Q1123" s="369">
        <v>236.26</v>
      </c>
      <c r="R1123" s="369">
        <v>134.03</v>
      </c>
      <c r="S1123" s="369">
        <v>119.05</v>
      </c>
      <c r="T1123" s="369">
        <v>37.743000000000002</v>
      </c>
      <c r="U1123" s="369">
        <v>90.36</v>
      </c>
      <c r="V1123" s="369">
        <v>22.23</v>
      </c>
      <c r="AF1123" s="368">
        <v>44414</v>
      </c>
      <c r="AG1123" s="370">
        <f t="shared" ref="AG1123:AM1123" si="2245">(P1123-AG$1256)/AG$1256</f>
        <v>0.11416564524601651</v>
      </c>
      <c r="AH1123" s="370">
        <f t="shared" si="2245"/>
        <v>0.14135265700483088</v>
      </c>
      <c r="AI1123" s="370">
        <f t="shared" si="2245"/>
        <v>0.31376200744951976</v>
      </c>
      <c r="AJ1123" s="370">
        <f t="shared" si="2245"/>
        <v>0.21640952283641557</v>
      </c>
      <c r="AK1123" s="370">
        <f t="shared" si="2245"/>
        <v>0.28696227393000356</v>
      </c>
      <c r="AL1123" s="370">
        <f t="shared" si="2245"/>
        <v>-0.27711999999999998</v>
      </c>
      <c r="AM1123" s="370">
        <f t="shared" si="2245"/>
        <v>7.5992255566311728E-2</v>
      </c>
      <c r="BA1123" s="368">
        <v>44414</v>
      </c>
      <c r="BB1123" s="369">
        <v>63.63</v>
      </c>
      <c r="BC1123" s="369">
        <v>4436.5200000000004</v>
      </c>
      <c r="BD1123" s="86"/>
      <c r="BE1123" s="368">
        <v>44414</v>
      </c>
      <c r="BF1123" s="370">
        <f t="shared" ref="BF1123:BG1123" si="2246">(BB1123-BF$1256)/BF$1256</f>
        <v>0.11416564524601651</v>
      </c>
      <c r="BG1123" s="370">
        <f t="shared" si="2246"/>
        <v>0.18282912575284554</v>
      </c>
      <c r="BT1123" s="367">
        <v>44417</v>
      </c>
      <c r="BU1123" s="365">
        <f t="shared" si="2048"/>
        <v>3.3491E-2</v>
      </c>
      <c r="BV1123" s="365">
        <v>3.3491</v>
      </c>
    </row>
    <row r="1124" spans="2:74" ht="12" customHeight="1">
      <c r="B1124" s="367">
        <v>44413</v>
      </c>
      <c r="C1124" s="365">
        <v>63.9</v>
      </c>
      <c r="O1124" s="368">
        <v>44413</v>
      </c>
      <c r="P1124" s="369">
        <v>63.9</v>
      </c>
      <c r="Q1124" s="369">
        <v>236.42</v>
      </c>
      <c r="R1124" s="369">
        <v>133.63999999999999</v>
      </c>
      <c r="S1124" s="369">
        <v>119.03</v>
      </c>
      <c r="T1124" s="369">
        <v>37.999600000000001</v>
      </c>
      <c r="U1124" s="369">
        <v>92.72</v>
      </c>
      <c r="V1124" s="369">
        <v>22.27</v>
      </c>
      <c r="AF1124" s="368">
        <v>44413</v>
      </c>
      <c r="AG1124" s="370">
        <f t="shared" ref="AG1124:AM1124" si="2247">(P1124-AG$1256)/AG$1256</f>
        <v>0.11889336368411836</v>
      </c>
      <c r="AH1124" s="370">
        <f t="shared" si="2247"/>
        <v>0.14212560386473425</v>
      </c>
      <c r="AI1124" s="370">
        <f t="shared" si="2247"/>
        <v>0.30993922760243081</v>
      </c>
      <c r="AJ1124" s="370">
        <f t="shared" si="2247"/>
        <v>0.21620517012363336</v>
      </c>
      <c r="AK1124" s="370">
        <f t="shared" si="2247"/>
        <v>0.29571183065550066</v>
      </c>
      <c r="AL1124" s="370">
        <f t="shared" si="2247"/>
        <v>-0.25824000000000003</v>
      </c>
      <c r="AM1124" s="370">
        <f t="shared" si="2247"/>
        <v>7.792836398838332E-2</v>
      </c>
      <c r="BA1124" s="368">
        <v>44413</v>
      </c>
      <c r="BB1124" s="369">
        <v>63.9</v>
      </c>
      <c r="BC1124" s="369">
        <v>4429.1000000000004</v>
      </c>
      <c r="BD1124" s="86"/>
      <c r="BE1124" s="368">
        <v>44413</v>
      </c>
      <c r="BF1124" s="370">
        <f t="shared" ref="BF1124:BG1124" si="2248">(BB1124-BF$1256)/BF$1256</f>
        <v>0.11889336368411836</v>
      </c>
      <c r="BG1124" s="370">
        <f t="shared" si="2248"/>
        <v>0.18085086528899411</v>
      </c>
      <c r="BT1124" s="367">
        <v>44414</v>
      </c>
      <c r="BU1124" s="365">
        <f t="shared" si="2048"/>
        <v>3.3318E-2</v>
      </c>
      <c r="BV1124" s="365">
        <v>3.3317999999999999</v>
      </c>
    </row>
    <row r="1125" spans="2:74" ht="12" customHeight="1">
      <c r="B1125" s="367">
        <v>44412</v>
      </c>
      <c r="C1125" s="365">
        <v>65.3</v>
      </c>
      <c r="O1125" s="368">
        <v>44412</v>
      </c>
      <c r="P1125" s="369">
        <v>65.3</v>
      </c>
      <c r="Q1125" s="369">
        <v>234.83</v>
      </c>
      <c r="R1125" s="369">
        <v>133.52000000000001</v>
      </c>
      <c r="S1125" s="369">
        <v>118.25</v>
      </c>
      <c r="T1125" s="369">
        <v>37.976599999999998</v>
      </c>
      <c r="U1125" s="369">
        <v>92.22</v>
      </c>
      <c r="V1125" s="369">
        <v>22.35</v>
      </c>
      <c r="AF1125" s="368">
        <v>44412</v>
      </c>
      <c r="AG1125" s="370">
        <f t="shared" ref="AG1125:AM1125" si="2249">(P1125-AG$1256)/AG$1256</f>
        <v>0.14340745928909118</v>
      </c>
      <c r="AH1125" s="370">
        <f t="shared" si="2249"/>
        <v>0.13444444444444451</v>
      </c>
      <c r="AI1125" s="370">
        <f t="shared" si="2249"/>
        <v>0.30876298764948062</v>
      </c>
      <c r="AJ1125" s="370">
        <f t="shared" si="2249"/>
        <v>0.2082354143251251</v>
      </c>
      <c r="AK1125" s="370">
        <f t="shared" si="2249"/>
        <v>0.29492757576584183</v>
      </c>
      <c r="AL1125" s="370">
        <f t="shared" si="2249"/>
        <v>-0.26224000000000003</v>
      </c>
      <c r="AM1125" s="370">
        <f t="shared" si="2249"/>
        <v>8.1800580832526684E-2</v>
      </c>
      <c r="BA1125" s="368">
        <v>44412</v>
      </c>
      <c r="BB1125" s="369">
        <v>65.3</v>
      </c>
      <c r="BC1125" s="369">
        <v>4402.66</v>
      </c>
      <c r="BD1125" s="86"/>
      <c r="BE1125" s="368">
        <v>44412</v>
      </c>
      <c r="BF1125" s="370">
        <f t="shared" ref="BF1125:BG1125" si="2250">(BB1125-BF$1256)/BF$1256</f>
        <v>0.14340745928909118</v>
      </c>
      <c r="BG1125" s="370">
        <f t="shared" si="2250"/>
        <v>0.17380164606200857</v>
      </c>
      <c r="BT1125" s="367">
        <v>44413</v>
      </c>
      <c r="BU1125" s="365">
        <f t="shared" si="2048"/>
        <v>3.3176999999999998E-2</v>
      </c>
      <c r="BV1125" s="365">
        <v>3.3176999999999999</v>
      </c>
    </row>
    <row r="1126" spans="2:74" ht="12" customHeight="1">
      <c r="B1126" s="367">
        <v>44411</v>
      </c>
      <c r="C1126" s="365">
        <v>66.44</v>
      </c>
      <c r="O1126" s="368">
        <v>44411</v>
      </c>
      <c r="P1126" s="369">
        <v>66.44</v>
      </c>
      <c r="Q1126" s="369">
        <v>236.95</v>
      </c>
      <c r="R1126" s="369">
        <v>133.41999999999999</v>
      </c>
      <c r="S1126" s="369">
        <v>119.13</v>
      </c>
      <c r="T1126" s="369">
        <v>37.689799999999998</v>
      </c>
      <c r="U1126" s="369">
        <v>93.09</v>
      </c>
      <c r="V1126" s="369">
        <v>22.75</v>
      </c>
      <c r="AF1126" s="368">
        <v>44411</v>
      </c>
      <c r="AG1126" s="370">
        <f t="shared" ref="AG1126:AM1126" si="2251">(P1126-AG$1256)/AG$1256</f>
        <v>0.16336893713885481</v>
      </c>
      <c r="AH1126" s="370">
        <f t="shared" si="2251"/>
        <v>0.14468599033816421</v>
      </c>
      <c r="AI1126" s="370">
        <f t="shared" si="2251"/>
        <v>0.30778278768868844</v>
      </c>
      <c r="AJ1126" s="370">
        <f t="shared" si="2251"/>
        <v>0.21722693368754459</v>
      </c>
      <c r="AK1126" s="370">
        <f t="shared" si="2251"/>
        <v>0.28514825827218404</v>
      </c>
      <c r="AL1126" s="370">
        <f t="shared" si="2251"/>
        <v>-0.25527999999999995</v>
      </c>
      <c r="AM1126" s="370">
        <f t="shared" si="2251"/>
        <v>0.10116166505324298</v>
      </c>
      <c r="BA1126" s="368">
        <v>44411</v>
      </c>
      <c r="BB1126" s="369">
        <v>66.44</v>
      </c>
      <c r="BC1126" s="369">
        <v>4423.1499999999996</v>
      </c>
      <c r="BD1126" s="86"/>
      <c r="BE1126" s="368">
        <v>44411</v>
      </c>
      <c r="BF1126" s="370">
        <f t="shared" ref="BF1126:BG1126" si="2252">(BB1126-BF$1256)/BF$1256</f>
        <v>0.16336893713885481</v>
      </c>
      <c r="BG1126" s="370">
        <f t="shared" si="2252"/>
        <v>0.17926452435099985</v>
      </c>
      <c r="BT1126" s="367">
        <v>44412</v>
      </c>
      <c r="BU1126" s="365">
        <f t="shared" si="2048"/>
        <v>3.2466000000000002E-2</v>
      </c>
      <c r="BV1126" s="365">
        <v>3.2465999999999999</v>
      </c>
    </row>
    <row r="1127" spans="2:74" ht="12" customHeight="1">
      <c r="B1127" s="367">
        <v>44410</v>
      </c>
      <c r="C1127" s="365">
        <v>66.92</v>
      </c>
      <c r="O1127" s="368">
        <v>44410</v>
      </c>
      <c r="P1127" s="369">
        <v>66.92</v>
      </c>
      <c r="Q1127" s="369">
        <v>240.1</v>
      </c>
      <c r="R1127" s="369">
        <v>132.38999999999999</v>
      </c>
      <c r="S1127" s="369">
        <v>120.37</v>
      </c>
      <c r="T1127" s="369">
        <v>37.288400000000003</v>
      </c>
      <c r="U1127" s="369">
        <v>99.28</v>
      </c>
      <c r="V1127" s="369">
        <v>23.32</v>
      </c>
      <c r="AF1127" s="368">
        <v>44410</v>
      </c>
      <c r="AG1127" s="370">
        <f t="shared" ref="AG1127:AM1127" si="2253">(P1127-AG$1256)/AG$1256</f>
        <v>0.17177376991770271</v>
      </c>
      <c r="AH1127" s="370">
        <f t="shared" si="2253"/>
        <v>0.15990338164251205</v>
      </c>
      <c r="AI1127" s="370">
        <f t="shared" si="2253"/>
        <v>0.29768672809253077</v>
      </c>
      <c r="AJ1127" s="370">
        <f t="shared" si="2253"/>
        <v>0.22989680188004494</v>
      </c>
      <c r="AK1127" s="370">
        <f t="shared" si="2253"/>
        <v>0.27146130554570508</v>
      </c>
      <c r="AL1127" s="370">
        <f t="shared" si="2253"/>
        <v>-0.20576</v>
      </c>
      <c r="AM1127" s="370">
        <f t="shared" si="2253"/>
        <v>0.1287512100677638</v>
      </c>
      <c r="BA1127" s="368">
        <v>44410</v>
      </c>
      <c r="BB1127" s="369">
        <v>66.92</v>
      </c>
      <c r="BC1127" s="369">
        <v>4387.16</v>
      </c>
      <c r="BD1127" s="86"/>
      <c r="BE1127" s="368">
        <v>44410</v>
      </c>
      <c r="BF1127" s="370">
        <f t="shared" ref="BF1127:BG1127" si="2254">(BB1127-BF$1256)/BF$1256</f>
        <v>0.17177376991770271</v>
      </c>
      <c r="BG1127" s="370">
        <f t="shared" si="2254"/>
        <v>0.16966916126555345</v>
      </c>
      <c r="BT1127" s="367">
        <v>44411</v>
      </c>
      <c r="BU1127" s="365">
        <f t="shared" si="2048"/>
        <v>3.1907999999999999E-2</v>
      </c>
      <c r="BV1127" s="365">
        <v>3.1907999999999999</v>
      </c>
    </row>
    <row r="1128" spans="2:74" ht="12" customHeight="1">
      <c r="B1128" s="367">
        <v>44407</v>
      </c>
      <c r="C1128" s="365">
        <v>68.19</v>
      </c>
      <c r="O1128" s="368">
        <v>44407</v>
      </c>
      <c r="P1128" s="369">
        <v>68.19</v>
      </c>
      <c r="Q1128" s="369">
        <v>242.71</v>
      </c>
      <c r="R1128" s="369">
        <v>131.38999999999999</v>
      </c>
      <c r="S1128" s="369">
        <v>121.43</v>
      </c>
      <c r="T1128" s="369">
        <v>37.268799999999999</v>
      </c>
      <c r="U1128" s="369">
        <v>100.54</v>
      </c>
      <c r="V1128" s="369">
        <v>23.21</v>
      </c>
      <c r="AF1128" s="368">
        <v>44407</v>
      </c>
      <c r="AG1128" s="370">
        <f t="shared" ref="AG1128:AM1128" si="2255">(P1128-AG$1256)/AG$1256</f>
        <v>0.19401155664507089</v>
      </c>
      <c r="AH1128" s="370">
        <f t="shared" si="2255"/>
        <v>0.17251207729468604</v>
      </c>
      <c r="AI1128" s="370">
        <f t="shared" si="2255"/>
        <v>0.28788472848461077</v>
      </c>
      <c r="AJ1128" s="370">
        <f t="shared" si="2255"/>
        <v>0.24072749565750487</v>
      </c>
      <c r="AK1128" s="370">
        <f t="shared" si="2255"/>
        <v>0.27079298398756096</v>
      </c>
      <c r="AL1128" s="370">
        <f t="shared" si="2255"/>
        <v>-0.19567999999999994</v>
      </c>
      <c r="AM1128" s="370">
        <f t="shared" si="2255"/>
        <v>0.12342691190706682</v>
      </c>
      <c r="BA1128" s="368">
        <v>44407</v>
      </c>
      <c r="BB1128" s="369">
        <v>68.19</v>
      </c>
      <c r="BC1128" s="369">
        <v>4395.26</v>
      </c>
      <c r="BD1128" s="86"/>
      <c r="BE1128" s="368">
        <v>44407</v>
      </c>
      <c r="BF1128" s="370">
        <f t="shared" ref="BF1128:BG1128" si="2256">(BB1128-BF$1256)/BF$1256</f>
        <v>0.19401155664507089</v>
      </c>
      <c r="BG1128" s="370">
        <f t="shared" si="2256"/>
        <v>0.17182871783660428</v>
      </c>
      <c r="BT1128" s="367">
        <v>44410</v>
      </c>
      <c r="BU1128" s="365">
        <f t="shared" si="2048"/>
        <v>3.168E-2</v>
      </c>
      <c r="BV1128" s="365">
        <v>3.1680000000000001</v>
      </c>
    </row>
    <row r="1129" spans="2:74" ht="12" customHeight="1">
      <c r="B1129" s="367">
        <v>44406</v>
      </c>
      <c r="C1129" s="365">
        <v>64.900000000000006</v>
      </c>
      <c r="O1129" s="368">
        <v>44406</v>
      </c>
      <c r="P1129" s="369">
        <v>64.900000000000006</v>
      </c>
      <c r="Q1129" s="369">
        <v>244.02</v>
      </c>
      <c r="R1129" s="369">
        <v>130.31</v>
      </c>
      <c r="S1129" s="369">
        <v>122.38</v>
      </c>
      <c r="T1129" s="369">
        <v>36.923000000000002</v>
      </c>
      <c r="U1129" s="369">
        <v>102.42</v>
      </c>
      <c r="V1129" s="369">
        <v>23.18</v>
      </c>
      <c r="AF1129" s="368">
        <v>44406</v>
      </c>
      <c r="AG1129" s="370">
        <f t="shared" ref="AG1129:AM1129" si="2257">(P1129-AG$1256)/AG$1256</f>
        <v>0.13640343197338481</v>
      </c>
      <c r="AH1129" s="370">
        <f t="shared" si="2257"/>
        <v>0.17884057971014497</v>
      </c>
      <c r="AI1129" s="370">
        <f t="shared" si="2257"/>
        <v>0.27729856890805732</v>
      </c>
      <c r="AJ1129" s="370">
        <f t="shared" si="2257"/>
        <v>0.2504342495146622</v>
      </c>
      <c r="AK1129" s="370">
        <f t="shared" si="2257"/>
        <v>0.2590018822117352</v>
      </c>
      <c r="AL1129" s="370">
        <f t="shared" si="2257"/>
        <v>-0.18064</v>
      </c>
      <c r="AM1129" s="370">
        <f t="shared" si="2257"/>
        <v>0.12197483059051305</v>
      </c>
      <c r="BA1129" s="368">
        <v>44406</v>
      </c>
      <c r="BB1129" s="369">
        <v>64.900000000000006</v>
      </c>
      <c r="BC1129" s="369">
        <v>4419.1499999999996</v>
      </c>
      <c r="BD1129" s="86"/>
      <c r="BE1129" s="368">
        <v>44406</v>
      </c>
      <c r="BF1129" s="370">
        <f t="shared" ref="BF1129:BG1129" si="2258">(BB1129-BF$1256)/BF$1256</f>
        <v>0.13640343197338481</v>
      </c>
      <c r="BG1129" s="370">
        <f t="shared" si="2258"/>
        <v>0.17819807666159207</v>
      </c>
      <c r="BT1129" s="367">
        <v>44407</v>
      </c>
      <c r="BU1129" s="365">
        <f t="shared" si="2048"/>
        <v>3.109E-2</v>
      </c>
      <c r="BV1129" s="365">
        <v>3.109</v>
      </c>
    </row>
    <row r="1130" spans="2:74" ht="12" customHeight="1">
      <c r="B1130" s="367">
        <v>44405</v>
      </c>
      <c r="C1130" s="365">
        <v>64.34</v>
      </c>
      <c r="O1130" s="368">
        <v>44405</v>
      </c>
      <c r="P1130" s="369">
        <v>64.34</v>
      </c>
      <c r="Q1130" s="369">
        <v>241.78</v>
      </c>
      <c r="R1130" s="369">
        <v>122.61</v>
      </c>
      <c r="S1130" s="369">
        <v>122.41</v>
      </c>
      <c r="T1130" s="369">
        <v>36.325200000000002</v>
      </c>
      <c r="U1130" s="369">
        <v>101.49</v>
      </c>
      <c r="V1130" s="369">
        <v>23.16</v>
      </c>
      <c r="AF1130" s="368">
        <v>44405</v>
      </c>
      <c r="AG1130" s="370">
        <f t="shared" ref="AG1130:AM1130" si="2259">(P1130-AG$1256)/AG$1256</f>
        <v>0.12659779373139562</v>
      </c>
      <c r="AH1130" s="370">
        <f t="shared" si="2259"/>
        <v>0.16801932367149758</v>
      </c>
      <c r="AI1130" s="370">
        <f t="shared" si="2259"/>
        <v>0.20182317192707316</v>
      </c>
      <c r="AJ1130" s="370">
        <f t="shared" si="2259"/>
        <v>0.25074077858383559</v>
      </c>
      <c r="AK1130" s="370">
        <f t="shared" si="2259"/>
        <v>0.23861807468834395</v>
      </c>
      <c r="AL1130" s="370">
        <f t="shared" si="2259"/>
        <v>-0.18808000000000005</v>
      </c>
      <c r="AM1130" s="370">
        <f t="shared" si="2259"/>
        <v>0.12100677637947725</v>
      </c>
      <c r="BA1130" s="368">
        <v>44405</v>
      </c>
      <c r="BB1130" s="369">
        <v>64.34</v>
      </c>
      <c r="BC1130" s="369">
        <v>4400.6400000000003</v>
      </c>
      <c r="BD1130" s="86"/>
      <c r="BE1130" s="368">
        <v>44405</v>
      </c>
      <c r="BF1130" s="370">
        <f t="shared" ref="BF1130:BG1130" si="2260">(BB1130-BF$1256)/BF$1256</f>
        <v>0.12659779373139562</v>
      </c>
      <c r="BG1130" s="370">
        <f t="shared" si="2260"/>
        <v>0.17326308997885775</v>
      </c>
      <c r="BT1130" s="367">
        <v>44406</v>
      </c>
      <c r="BU1130" s="365">
        <f t="shared" si="2048"/>
        <v>3.2666000000000001E-2</v>
      </c>
      <c r="BV1130" s="365">
        <v>3.2665999999999999</v>
      </c>
    </row>
    <row r="1131" spans="2:74" ht="12" customHeight="1">
      <c r="B1131" s="367">
        <v>44404</v>
      </c>
      <c r="C1131" s="365">
        <v>64.92</v>
      </c>
      <c r="O1131" s="368">
        <v>44404</v>
      </c>
      <c r="P1131" s="369">
        <v>64.92</v>
      </c>
      <c r="Q1131" s="369">
        <v>246.35</v>
      </c>
      <c r="R1131" s="369">
        <v>125.48</v>
      </c>
      <c r="S1131" s="369">
        <v>126.03</v>
      </c>
      <c r="T1131" s="369">
        <v>36.702399999999997</v>
      </c>
      <c r="U1131" s="369">
        <v>103.09</v>
      </c>
      <c r="V1131" s="369">
        <v>23.42</v>
      </c>
      <c r="AF1131" s="368">
        <v>44404</v>
      </c>
      <c r="AG1131" s="370">
        <f t="shared" ref="AG1131:AM1131" si="2261">(P1131-AG$1256)/AG$1256</f>
        <v>0.13675363333917007</v>
      </c>
      <c r="AH1131" s="370">
        <f t="shared" si="2261"/>
        <v>0.1900966183574879</v>
      </c>
      <c r="AI1131" s="370">
        <f t="shared" si="2261"/>
        <v>0.22995491080180366</v>
      </c>
      <c r="AJ1131" s="370">
        <f t="shared" si="2261"/>
        <v>0.28772861959742513</v>
      </c>
      <c r="AK1131" s="370">
        <f t="shared" si="2261"/>
        <v>0.25147985487874724</v>
      </c>
      <c r="AL1131" s="370">
        <f t="shared" si="2261"/>
        <v>-0.17527999999999996</v>
      </c>
      <c r="AM1131" s="370">
        <f t="shared" si="2261"/>
        <v>0.13359148112294297</v>
      </c>
      <c r="BA1131" s="368">
        <v>44404</v>
      </c>
      <c r="BB1131" s="369">
        <v>64.92</v>
      </c>
      <c r="BC1131" s="369">
        <v>4401.46</v>
      </c>
      <c r="BD1131" s="86"/>
      <c r="BE1131" s="368">
        <v>44404</v>
      </c>
      <c r="BF1131" s="370">
        <f t="shared" ref="BF1131:BG1131" si="2262">(BB1131-BF$1256)/BF$1256</f>
        <v>0.13675363333917007</v>
      </c>
      <c r="BG1131" s="370">
        <f t="shared" si="2262"/>
        <v>0.17348171175518629</v>
      </c>
      <c r="BT1131" s="367">
        <v>44405</v>
      </c>
      <c r="BU1131" s="365">
        <f t="shared" si="2048"/>
        <v>3.295E-2</v>
      </c>
      <c r="BV1131" s="365">
        <v>3.2949999999999999</v>
      </c>
    </row>
    <row r="1132" spans="2:74" ht="12" customHeight="1">
      <c r="B1132" s="367">
        <v>44403</v>
      </c>
      <c r="C1132" s="365">
        <v>65.400000000000006</v>
      </c>
      <c r="O1132" s="368">
        <v>44403</v>
      </c>
      <c r="P1132" s="369">
        <v>65.400000000000006</v>
      </c>
      <c r="Q1132" s="369">
        <v>243.98</v>
      </c>
      <c r="R1132" s="369">
        <v>123.45</v>
      </c>
      <c r="S1132" s="369">
        <v>126.06</v>
      </c>
      <c r="T1132" s="369">
        <v>36.1374</v>
      </c>
      <c r="U1132" s="369">
        <v>104.26</v>
      </c>
      <c r="V1132" s="369">
        <v>22.98</v>
      </c>
      <c r="AF1132" s="368">
        <v>44403</v>
      </c>
      <c r="AG1132" s="370">
        <f t="shared" ref="AG1132:AM1132" si="2263">(P1132-AG$1256)/AG$1256</f>
        <v>0.14515846611801797</v>
      </c>
      <c r="AH1132" s="370">
        <f t="shared" si="2263"/>
        <v>0.17864734299516905</v>
      </c>
      <c r="AI1132" s="370">
        <f t="shared" si="2263"/>
        <v>0.21005685159772602</v>
      </c>
      <c r="AJ1132" s="370">
        <f t="shared" si="2263"/>
        <v>0.28803514866659852</v>
      </c>
      <c r="AK1132" s="370">
        <f t="shared" si="2263"/>
        <v>0.2322144630240868</v>
      </c>
      <c r="AL1132" s="370">
        <f t="shared" si="2263"/>
        <v>-0.16591999999999996</v>
      </c>
      <c r="AM1132" s="370">
        <f t="shared" si="2263"/>
        <v>0.11229428848015491</v>
      </c>
      <c r="BA1132" s="368">
        <v>44403</v>
      </c>
      <c r="BB1132" s="369">
        <v>65.400000000000006</v>
      </c>
      <c r="BC1132" s="369">
        <v>4422.3</v>
      </c>
      <c r="BD1132" s="86"/>
      <c r="BE1132" s="368">
        <v>44403</v>
      </c>
      <c r="BF1132" s="370">
        <f t="shared" ref="BF1132:BG1132" si="2264">(BB1132-BF$1256)/BF$1256</f>
        <v>0.14515846611801797</v>
      </c>
      <c r="BG1132" s="370">
        <f t="shared" si="2264"/>
        <v>0.17903790421700083</v>
      </c>
      <c r="BT1132" s="367">
        <v>44404</v>
      </c>
      <c r="BU1132" s="365">
        <f t="shared" si="2048"/>
        <v>3.2655999999999998E-2</v>
      </c>
      <c r="BV1132" s="365">
        <v>3.2656000000000001</v>
      </c>
    </row>
    <row r="1133" spans="2:74" ht="12" customHeight="1">
      <c r="B1133" s="367">
        <v>44400</v>
      </c>
      <c r="C1133" s="365">
        <v>65.930000000000007</v>
      </c>
      <c r="O1133" s="368">
        <v>44400</v>
      </c>
      <c r="P1133" s="369">
        <v>65.930000000000007</v>
      </c>
      <c r="Q1133" s="369">
        <v>242.96</v>
      </c>
      <c r="R1133" s="369">
        <v>122.79</v>
      </c>
      <c r="S1133" s="369">
        <v>125.97</v>
      </c>
      <c r="T1133" s="369">
        <v>36.618400000000001</v>
      </c>
      <c r="U1133" s="369">
        <v>101.02</v>
      </c>
      <c r="V1133" s="369">
        <v>22.82</v>
      </c>
      <c r="AF1133" s="368">
        <v>44400</v>
      </c>
      <c r="AG1133" s="370">
        <f t="shared" ref="AG1133:AM1133" si="2265">(P1133-AG$1256)/AG$1256</f>
        <v>0.15443880231132914</v>
      </c>
      <c r="AH1133" s="370">
        <f t="shared" si="2265"/>
        <v>0.17371980676328505</v>
      </c>
      <c r="AI1133" s="370">
        <f t="shared" si="2265"/>
        <v>0.20358753185649883</v>
      </c>
      <c r="AJ1133" s="370">
        <f t="shared" si="2265"/>
        <v>0.28711556145907829</v>
      </c>
      <c r="AK1133" s="370">
        <f t="shared" si="2265"/>
        <v>0.24861561962955889</v>
      </c>
      <c r="AL1133" s="370">
        <f t="shared" si="2265"/>
        <v>-0.19184000000000004</v>
      </c>
      <c r="AM1133" s="370">
        <f t="shared" si="2265"/>
        <v>0.10454985479186835</v>
      </c>
      <c r="BA1133" s="368">
        <v>44400</v>
      </c>
      <c r="BB1133" s="369">
        <v>65.930000000000007</v>
      </c>
      <c r="BC1133" s="369">
        <v>4411.79</v>
      </c>
      <c r="BD1133" s="86"/>
      <c r="BE1133" s="368">
        <v>44400</v>
      </c>
      <c r="BF1133" s="370">
        <f t="shared" ref="BF1133:BG1133" si="2266">(BB1133-BF$1256)/BF$1256</f>
        <v>0.15443880231132914</v>
      </c>
      <c r="BG1133" s="370">
        <f t="shared" si="2266"/>
        <v>0.17623581291308185</v>
      </c>
      <c r="BT1133" s="367">
        <v>44403</v>
      </c>
      <c r="BU1133" s="365">
        <f t="shared" si="2048"/>
        <v>3.2416E-2</v>
      </c>
      <c r="BV1133" s="365">
        <v>3.2416</v>
      </c>
    </row>
    <row r="1134" spans="2:74" ht="12" customHeight="1">
      <c r="B1134" s="367">
        <v>44399</v>
      </c>
      <c r="C1134" s="365">
        <v>64.91</v>
      </c>
      <c r="O1134" s="368">
        <v>44399</v>
      </c>
      <c r="P1134" s="369">
        <v>64.91</v>
      </c>
      <c r="Q1134" s="369">
        <v>238.67</v>
      </c>
      <c r="R1134" s="369">
        <v>120.26</v>
      </c>
      <c r="S1134" s="369">
        <v>122.63</v>
      </c>
      <c r="T1134" s="369">
        <v>35.968000000000004</v>
      </c>
      <c r="U1134" s="369">
        <v>100.39</v>
      </c>
      <c r="V1134" s="369">
        <v>22.92</v>
      </c>
      <c r="AF1134" s="368">
        <v>44399</v>
      </c>
      <c r="AG1134" s="370">
        <f t="shared" ref="AG1134:AM1134" si="2267">(P1134-AG$1256)/AG$1256</f>
        <v>0.13657853265627731</v>
      </c>
      <c r="AH1134" s="370">
        <f t="shared" si="2267"/>
        <v>0.15299516908212554</v>
      </c>
      <c r="AI1134" s="370">
        <f t="shared" si="2267"/>
        <v>0.17878847284846119</v>
      </c>
      <c r="AJ1134" s="370">
        <f t="shared" si="2267"/>
        <v>0.25298865842444046</v>
      </c>
      <c r="AK1134" s="370">
        <f t="shared" si="2267"/>
        <v>0.22643825527155684</v>
      </c>
      <c r="AL1134" s="370">
        <f t="shared" si="2267"/>
        <v>-0.19688</v>
      </c>
      <c r="AM1134" s="370">
        <f t="shared" si="2267"/>
        <v>0.10939012584704751</v>
      </c>
      <c r="BA1134" s="368">
        <v>44399</v>
      </c>
      <c r="BB1134" s="369">
        <v>64.91</v>
      </c>
      <c r="BC1134" s="369">
        <v>4367.4799999999996</v>
      </c>
      <c r="BD1134" s="86"/>
      <c r="BE1134" s="368">
        <v>44399</v>
      </c>
      <c r="BF1134" s="370">
        <f t="shared" ref="BF1134:BG1134" si="2268">(BB1134-BF$1256)/BF$1256</f>
        <v>0.13657853265627731</v>
      </c>
      <c r="BG1134" s="370">
        <f t="shared" si="2268"/>
        <v>0.16442223863366712</v>
      </c>
      <c r="BT1134" s="367">
        <v>44400</v>
      </c>
      <c r="BU1134" s="365">
        <f t="shared" si="2048"/>
        <v>3.2155000000000003E-2</v>
      </c>
      <c r="BV1134" s="365">
        <v>3.2155</v>
      </c>
    </row>
    <row r="1135" spans="2:74" ht="12" customHeight="1">
      <c r="B1135" s="367">
        <v>44398</v>
      </c>
      <c r="C1135" s="365">
        <v>63.62</v>
      </c>
      <c r="O1135" s="368">
        <v>44398</v>
      </c>
      <c r="P1135" s="369">
        <v>63.62</v>
      </c>
      <c r="Q1135" s="369">
        <v>235.93</v>
      </c>
      <c r="R1135" s="369">
        <v>116.77</v>
      </c>
      <c r="S1135" s="369">
        <v>119.27</v>
      </c>
      <c r="T1135" s="369">
        <v>35.119799999999998</v>
      </c>
      <c r="U1135" s="369">
        <v>97.16</v>
      </c>
      <c r="V1135" s="369">
        <v>22.72</v>
      </c>
      <c r="AF1135" s="368">
        <v>44398</v>
      </c>
      <c r="AG1135" s="370">
        <f t="shared" ref="AG1135:AM1135" si="2269">(P1135-AG$1256)/AG$1256</f>
        <v>0.11399054456312377</v>
      </c>
      <c r="AH1135" s="370">
        <f t="shared" si="2269"/>
        <v>0.13975845410628024</v>
      </c>
      <c r="AI1135" s="370">
        <f t="shared" si="2269"/>
        <v>0.14457949421682023</v>
      </c>
      <c r="AJ1135" s="370">
        <f t="shared" si="2269"/>
        <v>0.21865740267702044</v>
      </c>
      <c r="AK1135" s="370">
        <f t="shared" si="2269"/>
        <v>0.19751629886248931</v>
      </c>
      <c r="AL1135" s="370">
        <f t="shared" si="2269"/>
        <v>-0.22272000000000003</v>
      </c>
      <c r="AM1135" s="370">
        <f t="shared" si="2269"/>
        <v>9.9709583736689186E-2</v>
      </c>
      <c r="BA1135" s="368">
        <v>44398</v>
      </c>
      <c r="BB1135" s="369">
        <v>63.62</v>
      </c>
      <c r="BC1135" s="369">
        <v>4358.6899999999996</v>
      </c>
      <c r="BD1135" s="86"/>
      <c r="BE1135" s="368">
        <v>44398</v>
      </c>
      <c r="BF1135" s="370">
        <f t="shared" ref="BF1135:BG1135" si="2270">(BB1135-BF$1256)/BF$1256</f>
        <v>0.11399054456312377</v>
      </c>
      <c r="BG1135" s="370">
        <f t="shared" si="2270"/>
        <v>0.16207871983619354</v>
      </c>
      <c r="BT1135" s="367">
        <v>44399</v>
      </c>
      <c r="BU1135" s="365">
        <f t="shared" si="2048"/>
        <v>3.2660999999999996E-2</v>
      </c>
      <c r="BV1135" s="365">
        <v>3.2660999999999998</v>
      </c>
    </row>
    <row r="1136" spans="2:74" ht="12" customHeight="1">
      <c r="B1136" s="367">
        <v>44397</v>
      </c>
      <c r="C1136" s="365">
        <v>62.75</v>
      </c>
      <c r="O1136" s="368">
        <v>44397</v>
      </c>
      <c r="P1136" s="369">
        <v>62.75</v>
      </c>
      <c r="Q1136" s="369">
        <v>234.27</v>
      </c>
      <c r="R1136" s="369">
        <v>116.16</v>
      </c>
      <c r="S1136" s="369">
        <v>117.42</v>
      </c>
      <c r="T1136" s="369">
        <v>31.486999999999998</v>
      </c>
      <c r="U1136" s="369">
        <v>94.82</v>
      </c>
      <c r="V1136" s="369">
        <v>22.24</v>
      </c>
      <c r="AF1136" s="368">
        <v>44397</v>
      </c>
      <c r="AG1136" s="370">
        <f t="shared" ref="AG1136:AM1136" si="2271">(P1136-AG$1256)/AG$1256</f>
        <v>9.8756785151462106E-2</v>
      </c>
      <c r="AH1136" s="370">
        <f t="shared" si="2271"/>
        <v>0.13173913043478266</v>
      </c>
      <c r="AI1136" s="370">
        <f t="shared" si="2271"/>
        <v>0.13860027445598902</v>
      </c>
      <c r="AJ1136" s="370">
        <f t="shared" si="2271"/>
        <v>0.19975477674466124</v>
      </c>
      <c r="AK1136" s="370">
        <f t="shared" si="2271"/>
        <v>7.3644943942824309E-2</v>
      </c>
      <c r="AL1136" s="370">
        <f t="shared" si="2271"/>
        <v>-0.24144000000000004</v>
      </c>
      <c r="AM1136" s="370">
        <f t="shared" si="2271"/>
        <v>7.6476282671829543E-2</v>
      </c>
      <c r="BA1136" s="368">
        <v>44397</v>
      </c>
      <c r="BB1136" s="369">
        <v>62.75</v>
      </c>
      <c r="BC1136" s="369">
        <v>4323.0600000000004</v>
      </c>
      <c r="BD1136" s="86"/>
      <c r="BE1136" s="368">
        <v>44397</v>
      </c>
      <c r="BF1136" s="370">
        <f t="shared" ref="BF1136:BG1136" si="2272">(BB1136-BF$1256)/BF$1256</f>
        <v>9.8756785151462106E-2</v>
      </c>
      <c r="BG1136" s="370">
        <f t="shared" si="2272"/>
        <v>0.152579337042794</v>
      </c>
      <c r="BT1136" s="367">
        <v>44398</v>
      </c>
      <c r="BU1136" s="365">
        <f t="shared" si="2048"/>
        <v>3.3322999999999998E-2</v>
      </c>
      <c r="BV1136" s="365">
        <v>3.3323</v>
      </c>
    </row>
    <row r="1137" spans="2:74" ht="12" customHeight="1">
      <c r="B1137" s="367">
        <v>44396</v>
      </c>
      <c r="C1137" s="365">
        <v>61.5</v>
      </c>
      <c r="O1137" s="368">
        <v>44396</v>
      </c>
      <c r="P1137" s="369">
        <v>61.5</v>
      </c>
      <c r="Q1137" s="369">
        <v>229.26</v>
      </c>
      <c r="R1137" s="369">
        <v>113.45</v>
      </c>
      <c r="S1137" s="369">
        <v>115.32</v>
      </c>
      <c r="T1137" s="369">
        <v>31.023199999999999</v>
      </c>
      <c r="U1137" s="369">
        <v>90.86</v>
      </c>
      <c r="V1137" s="369">
        <v>21.9</v>
      </c>
      <c r="AF1137" s="368">
        <v>44396</v>
      </c>
      <c r="AG1137" s="370">
        <f t="shared" ref="AG1137:AM1137" si="2273">(P1137-AG$1256)/AG$1256</f>
        <v>7.6869199789879189E-2</v>
      </c>
      <c r="AH1137" s="370">
        <f t="shared" si="2273"/>
        <v>0.10753623188405793</v>
      </c>
      <c r="AI1137" s="370">
        <f t="shared" si="2273"/>
        <v>0.11203685551852585</v>
      </c>
      <c r="AJ1137" s="370">
        <f t="shared" si="2273"/>
        <v>0.17829774190252362</v>
      </c>
      <c r="AK1137" s="370">
        <f t="shared" si="2273"/>
        <v>5.7830273602662303E-2</v>
      </c>
      <c r="AL1137" s="370">
        <f t="shared" si="2273"/>
        <v>-0.27312000000000003</v>
      </c>
      <c r="AM1137" s="370">
        <f t="shared" si="2273"/>
        <v>6.0019361084220638E-2</v>
      </c>
      <c r="BA1137" s="368">
        <v>44396</v>
      </c>
      <c r="BB1137" s="369">
        <v>61.5</v>
      </c>
      <c r="BC1137" s="369">
        <v>4258.49</v>
      </c>
      <c r="BD1137" s="86"/>
      <c r="BE1137" s="368">
        <v>44396</v>
      </c>
      <c r="BF1137" s="370">
        <f t="shared" ref="BF1137:BG1137" si="2274">(BB1137-BF$1256)/BF$1256</f>
        <v>7.6869199789879189E-2</v>
      </c>
      <c r="BG1137" s="370">
        <f t="shared" si="2274"/>
        <v>0.13536420521652881</v>
      </c>
      <c r="BT1137" s="367">
        <v>44397</v>
      </c>
      <c r="BU1137" s="365">
        <f t="shared" si="2048"/>
        <v>3.3784999999999996E-2</v>
      </c>
      <c r="BV1137" s="365">
        <v>3.3784999999999998</v>
      </c>
    </row>
    <row r="1138" spans="2:74" ht="12" customHeight="1">
      <c r="B1138" s="367">
        <v>44393</v>
      </c>
      <c r="C1138" s="365">
        <v>63.04</v>
      </c>
      <c r="O1138" s="368">
        <v>44393</v>
      </c>
      <c r="P1138" s="369">
        <v>63.04</v>
      </c>
      <c r="Q1138" s="369">
        <v>234.75</v>
      </c>
      <c r="R1138" s="369">
        <v>115.85</v>
      </c>
      <c r="S1138" s="369">
        <v>118.73</v>
      </c>
      <c r="T1138" s="369">
        <v>31.209800000000001</v>
      </c>
      <c r="U1138" s="369">
        <v>92.69</v>
      </c>
      <c r="V1138" s="369">
        <v>22.09</v>
      </c>
      <c r="AF1138" s="368">
        <v>44393</v>
      </c>
      <c r="AG1138" s="370">
        <f t="shared" ref="AG1138:AM1138" si="2275">(P1138-AG$1256)/AG$1256</f>
        <v>0.10383470495534933</v>
      </c>
      <c r="AH1138" s="370">
        <f t="shared" si="2275"/>
        <v>0.13405797101449277</v>
      </c>
      <c r="AI1138" s="370">
        <f t="shared" si="2275"/>
        <v>0.1355616545775338</v>
      </c>
      <c r="AJ1138" s="370">
        <f t="shared" si="2275"/>
        <v>0.21313987943189944</v>
      </c>
      <c r="AK1138" s="370">
        <f t="shared" si="2275"/>
        <v>6.4192967620502472E-2</v>
      </c>
      <c r="AL1138" s="370">
        <f t="shared" si="2275"/>
        <v>-0.25848000000000004</v>
      </c>
      <c r="AM1138" s="370">
        <f t="shared" si="2275"/>
        <v>6.9215876089060976E-2</v>
      </c>
      <c r="BA1138" s="368">
        <v>44393</v>
      </c>
      <c r="BB1138" s="369">
        <v>63.04</v>
      </c>
      <c r="BC1138" s="369">
        <v>4327.16</v>
      </c>
      <c r="BD1138" s="86"/>
      <c r="BE1138" s="368">
        <v>44393</v>
      </c>
      <c r="BF1138" s="370">
        <f t="shared" ref="BF1138:BG1138" si="2276">(BB1138-BF$1256)/BF$1256</f>
        <v>0.10383470495534933</v>
      </c>
      <c r="BG1138" s="370">
        <f t="shared" si="2276"/>
        <v>0.15367244592443682</v>
      </c>
      <c r="BT1138" s="367">
        <v>44396</v>
      </c>
      <c r="BU1138" s="365">
        <f t="shared" si="2048"/>
        <v>3.4472000000000003E-2</v>
      </c>
      <c r="BV1138" s="365">
        <v>3.4472</v>
      </c>
    </row>
    <row r="1139" spans="2:74" ht="12" customHeight="1">
      <c r="B1139" s="367">
        <v>44392</v>
      </c>
      <c r="C1139" s="365">
        <v>63.83</v>
      </c>
      <c r="O1139" s="368">
        <v>44392</v>
      </c>
      <c r="P1139" s="369">
        <v>63.83</v>
      </c>
      <c r="Q1139" s="369">
        <v>236.88</v>
      </c>
      <c r="R1139" s="369">
        <v>116.99</v>
      </c>
      <c r="S1139" s="369">
        <v>118.97</v>
      </c>
      <c r="T1139" s="369">
        <v>31.6372</v>
      </c>
      <c r="U1139" s="369">
        <v>93.04</v>
      </c>
      <c r="V1139" s="369">
        <v>22.28</v>
      </c>
      <c r="AF1139" s="368">
        <v>44392</v>
      </c>
      <c r="AG1139" s="370">
        <f t="shared" ref="AG1139:AM1139" si="2277">(P1139-AG$1256)/AG$1256</f>
        <v>0.11766765890386971</v>
      </c>
      <c r="AH1139" s="370">
        <f t="shared" si="2277"/>
        <v>0.14434782608695651</v>
      </c>
      <c r="AI1139" s="370">
        <f t="shared" si="2277"/>
        <v>0.14673593413056263</v>
      </c>
      <c r="AJ1139" s="370">
        <f t="shared" si="2277"/>
        <v>0.21559211198528655</v>
      </c>
      <c r="AK1139" s="370">
        <f t="shared" si="2277"/>
        <v>7.8766469352682791E-2</v>
      </c>
      <c r="AL1139" s="370">
        <f t="shared" si="2277"/>
        <v>-0.25567999999999996</v>
      </c>
      <c r="AM1139" s="370">
        <f t="shared" si="2277"/>
        <v>7.8412391093901301E-2</v>
      </c>
      <c r="BA1139" s="368">
        <v>44392</v>
      </c>
      <c r="BB1139" s="369">
        <v>63.83</v>
      </c>
      <c r="BC1139" s="369">
        <v>4360.03</v>
      </c>
      <c r="BD1139" s="86"/>
      <c r="BE1139" s="368">
        <v>44392</v>
      </c>
      <c r="BF1139" s="370">
        <f t="shared" ref="BF1139:BG1139" si="2278">(BB1139-BF$1256)/BF$1256</f>
        <v>0.11766765890386971</v>
      </c>
      <c r="BG1139" s="370">
        <f t="shared" si="2278"/>
        <v>0.16243597981214516</v>
      </c>
      <c r="BT1139" s="367">
        <v>44393</v>
      </c>
      <c r="BU1139" s="365">
        <f t="shared" si="2048"/>
        <v>3.3628999999999999E-2</v>
      </c>
      <c r="BV1139" s="365">
        <v>3.3628999999999998</v>
      </c>
    </row>
    <row r="1140" spans="2:74" ht="12" customHeight="1">
      <c r="B1140" s="367">
        <v>44391</v>
      </c>
      <c r="C1140" s="365">
        <v>63.87</v>
      </c>
      <c r="O1140" s="368">
        <v>44391</v>
      </c>
      <c r="P1140" s="369">
        <v>63.87</v>
      </c>
      <c r="Q1140" s="369">
        <v>237.13</v>
      </c>
      <c r="R1140" s="369">
        <v>117.12</v>
      </c>
      <c r="S1140" s="369">
        <v>119.8</v>
      </c>
      <c r="T1140" s="369">
        <v>32.3996</v>
      </c>
      <c r="U1140" s="369">
        <v>98.32</v>
      </c>
      <c r="V1140" s="369">
        <v>22.57</v>
      </c>
      <c r="AF1140" s="368">
        <v>44391</v>
      </c>
      <c r="AG1140" s="370">
        <f t="shared" ref="AG1140:AM1140" si="2279">(P1140-AG$1256)/AG$1256</f>
        <v>0.11836806163544035</v>
      </c>
      <c r="AH1140" s="370">
        <f t="shared" si="2279"/>
        <v>0.14555555555555552</v>
      </c>
      <c r="AI1140" s="370">
        <f t="shared" si="2279"/>
        <v>0.14801019407959232</v>
      </c>
      <c r="AJ1140" s="370">
        <f t="shared" si="2279"/>
        <v>0.22407274956575041</v>
      </c>
      <c r="AK1140" s="370">
        <f t="shared" si="2279"/>
        <v>0.10476281404293619</v>
      </c>
      <c r="AL1140" s="370">
        <f t="shared" si="2279"/>
        <v>-0.21344000000000005</v>
      </c>
      <c r="AM1140" s="370">
        <f t="shared" si="2279"/>
        <v>9.244917715392062E-2</v>
      </c>
      <c r="BA1140" s="368">
        <v>44391</v>
      </c>
      <c r="BB1140" s="369">
        <v>63.87</v>
      </c>
      <c r="BC1140" s="369">
        <v>4374.3</v>
      </c>
      <c r="BD1140" s="86"/>
      <c r="BE1140" s="368">
        <v>44391</v>
      </c>
      <c r="BF1140" s="370">
        <f t="shared" ref="BF1140:BG1140" si="2280">(BB1140-BF$1256)/BF$1256</f>
        <v>0.11836806163544035</v>
      </c>
      <c r="BG1140" s="370">
        <f t="shared" si="2280"/>
        <v>0.16624053194410754</v>
      </c>
      <c r="BT1140" s="367">
        <v>44392</v>
      </c>
      <c r="BU1140" s="365">
        <f t="shared" si="2048"/>
        <v>3.3212999999999999E-2</v>
      </c>
      <c r="BV1140" s="365">
        <v>3.3212999999999999</v>
      </c>
    </row>
    <row r="1141" spans="2:74" ht="12" customHeight="1">
      <c r="B1141" s="367">
        <v>44390</v>
      </c>
      <c r="C1141" s="365">
        <v>63.92</v>
      </c>
      <c r="O1141" s="368">
        <v>44390</v>
      </c>
      <c r="P1141" s="369">
        <v>63.92</v>
      </c>
      <c r="Q1141" s="369">
        <v>236.17</v>
      </c>
      <c r="R1141" s="369">
        <v>117.09</v>
      </c>
      <c r="S1141" s="369">
        <v>119.55</v>
      </c>
      <c r="T1141" s="369">
        <v>32.145800000000001</v>
      </c>
      <c r="U1141" s="369">
        <v>102.05</v>
      </c>
      <c r="V1141" s="369">
        <v>22.79</v>
      </c>
      <c r="AF1141" s="368">
        <v>44390</v>
      </c>
      <c r="AG1141" s="370">
        <f t="shared" ref="AG1141:AM1141" si="2281">(P1141-AG$1256)/AG$1256</f>
        <v>0.11924356504990373</v>
      </c>
      <c r="AH1141" s="370">
        <f t="shared" si="2281"/>
        <v>0.14091787439613521</v>
      </c>
      <c r="AI1141" s="370">
        <f t="shared" si="2281"/>
        <v>0.14771613409135473</v>
      </c>
      <c r="AJ1141" s="370">
        <f t="shared" si="2281"/>
        <v>0.22151834065597212</v>
      </c>
      <c r="AK1141" s="370">
        <f t="shared" si="2281"/>
        <v>9.6108731825745378E-2</v>
      </c>
      <c r="AL1141" s="370">
        <f t="shared" si="2281"/>
        <v>-0.18360000000000001</v>
      </c>
      <c r="AM1141" s="370">
        <f t="shared" si="2281"/>
        <v>0.10309777347531457</v>
      </c>
      <c r="BA1141" s="368">
        <v>44390</v>
      </c>
      <c r="BB1141" s="369">
        <v>63.92</v>
      </c>
      <c r="BC1141" s="369">
        <v>4369.21</v>
      </c>
      <c r="BD1141" s="86"/>
      <c r="BE1141" s="368">
        <v>44390</v>
      </c>
      <c r="BF1141" s="370">
        <f t="shared" ref="BF1141:BG1141" si="2282">(BB1141-BF$1256)/BF$1256</f>
        <v>0.11924356504990373</v>
      </c>
      <c r="BG1141" s="370">
        <f t="shared" si="2282"/>
        <v>0.16488347725933611</v>
      </c>
      <c r="BT1141" s="367">
        <v>44391</v>
      </c>
      <c r="BU1141" s="365">
        <f t="shared" si="2048"/>
        <v>3.3191999999999999E-2</v>
      </c>
      <c r="BV1141" s="365">
        <v>3.3191999999999999</v>
      </c>
    </row>
    <row r="1142" spans="2:74" ht="12" customHeight="1">
      <c r="B1142" s="367">
        <v>44389</v>
      </c>
      <c r="C1142" s="365">
        <v>64.349999999999994</v>
      </c>
      <c r="O1142" s="368">
        <v>44389</v>
      </c>
      <c r="P1142" s="369">
        <v>64.349999999999994</v>
      </c>
      <c r="Q1142" s="369">
        <v>235.61</v>
      </c>
      <c r="R1142" s="369">
        <v>117.87</v>
      </c>
      <c r="S1142" s="369">
        <v>118.46</v>
      </c>
      <c r="T1142" s="369">
        <v>32.311199999999999</v>
      </c>
      <c r="U1142" s="369">
        <v>103.99</v>
      </c>
      <c r="V1142" s="369">
        <v>22.9</v>
      </c>
      <c r="AF1142" s="368">
        <v>44389</v>
      </c>
      <c r="AG1142" s="370">
        <f t="shared" ref="AG1142:AM1142" si="2283">(P1142-AG$1256)/AG$1256</f>
        <v>0.12677289441428813</v>
      </c>
      <c r="AH1142" s="370">
        <f t="shared" si="2283"/>
        <v>0.1382125603864735</v>
      </c>
      <c r="AI1142" s="370">
        <f t="shared" si="2283"/>
        <v>0.15536169378553233</v>
      </c>
      <c r="AJ1142" s="370">
        <f t="shared" si="2283"/>
        <v>0.2103811178093388</v>
      </c>
      <c r="AK1142" s="370">
        <f t="shared" si="2283"/>
        <v>0.10174854742355213</v>
      </c>
      <c r="AL1142" s="370">
        <f t="shared" si="2283"/>
        <v>-0.16808000000000003</v>
      </c>
      <c r="AM1142" s="370">
        <f t="shared" si="2283"/>
        <v>0.10842207163601154</v>
      </c>
      <c r="BA1142" s="368">
        <v>44389</v>
      </c>
      <c r="BB1142" s="369">
        <v>64.349999999999994</v>
      </c>
      <c r="BC1142" s="369">
        <v>4384.63</v>
      </c>
      <c r="BD1142" s="86"/>
      <c r="BE1142" s="368">
        <v>44389</v>
      </c>
      <c r="BF1142" s="370">
        <f t="shared" ref="BF1142:BG1142" si="2284">(BB1142-BF$1256)/BF$1256</f>
        <v>0.12677289441428813</v>
      </c>
      <c r="BG1142" s="370">
        <f t="shared" si="2284"/>
        <v>0.16899463310200308</v>
      </c>
      <c r="BT1142" s="367">
        <v>44390</v>
      </c>
      <c r="BU1142" s="365">
        <f t="shared" si="2048"/>
        <v>3.3166000000000001E-2</v>
      </c>
      <c r="BV1142" s="365">
        <v>3.3166000000000002</v>
      </c>
    </row>
    <row r="1143" spans="2:74" ht="12" customHeight="1">
      <c r="B1143" s="367">
        <v>44386</v>
      </c>
      <c r="C1143" s="365">
        <v>64.319999999999993</v>
      </c>
      <c r="O1143" s="368">
        <v>44386</v>
      </c>
      <c r="P1143" s="369">
        <v>64.319999999999993</v>
      </c>
      <c r="Q1143" s="369">
        <v>235.68</v>
      </c>
      <c r="R1143" s="369">
        <v>118.58</v>
      </c>
      <c r="S1143" s="369">
        <v>117.47</v>
      </c>
      <c r="T1143" s="369">
        <v>31.844999999999999</v>
      </c>
      <c r="U1143" s="369">
        <v>106.06</v>
      </c>
      <c r="V1143" s="369">
        <v>23.01</v>
      </c>
      <c r="AF1143" s="368">
        <v>44386</v>
      </c>
      <c r="AG1143" s="370">
        <f t="shared" ref="AG1143:AM1143" si="2285">(P1143-AG$1256)/AG$1256</f>
        <v>0.12624759236561012</v>
      </c>
      <c r="AH1143" s="370">
        <f t="shared" si="2285"/>
        <v>0.1385507246376812</v>
      </c>
      <c r="AI1143" s="370">
        <f t="shared" si="2285"/>
        <v>0.1623211135071555</v>
      </c>
      <c r="AJ1143" s="370">
        <f t="shared" si="2285"/>
        <v>0.20026565852661687</v>
      </c>
      <c r="AK1143" s="370">
        <f t="shared" si="2285"/>
        <v>8.5852041790556125E-2</v>
      </c>
      <c r="AL1143" s="370">
        <f t="shared" si="2285"/>
        <v>-0.15151999999999999</v>
      </c>
      <c r="AM1143" s="370">
        <f t="shared" si="2285"/>
        <v>0.11374636979670869</v>
      </c>
      <c r="BA1143" s="368">
        <v>44386</v>
      </c>
      <c r="BB1143" s="369">
        <v>64.319999999999993</v>
      </c>
      <c r="BC1143" s="369">
        <v>4369.55</v>
      </c>
      <c r="BD1143" s="86"/>
      <c r="BE1143" s="368">
        <v>44386</v>
      </c>
      <c r="BF1143" s="370">
        <f t="shared" ref="BF1143:BG1143" si="2286">(BB1143-BF$1256)/BF$1256</f>
        <v>0.12624759236561012</v>
      </c>
      <c r="BG1143" s="370">
        <f t="shared" si="2286"/>
        <v>0.16497412531293579</v>
      </c>
      <c r="BT1143" s="367">
        <v>44389</v>
      </c>
      <c r="BU1143" s="365">
        <f t="shared" si="2048"/>
        <v>3.2945000000000002E-2</v>
      </c>
      <c r="BV1143" s="365">
        <v>3.2945000000000002</v>
      </c>
    </row>
    <row r="1144" spans="2:74" ht="12" customHeight="1">
      <c r="B1144" s="367">
        <v>44385</v>
      </c>
      <c r="C1144" s="365">
        <v>63.75</v>
      </c>
      <c r="O1144" s="368">
        <v>44385</v>
      </c>
      <c r="P1144" s="369">
        <v>63.75</v>
      </c>
      <c r="Q1144" s="369">
        <v>232.84</v>
      </c>
      <c r="R1144" s="369">
        <v>117.32</v>
      </c>
      <c r="S1144" s="369">
        <v>115.99</v>
      </c>
      <c r="T1144" s="369">
        <v>31.521000000000001</v>
      </c>
      <c r="U1144" s="369">
        <v>104.37</v>
      </c>
      <c r="V1144" s="369">
        <v>22.75</v>
      </c>
      <c r="AF1144" s="368">
        <v>44385</v>
      </c>
      <c r="AG1144" s="370">
        <f t="shared" ref="AG1144:AM1144" si="2287">(P1144-AG$1256)/AG$1256</f>
        <v>0.11626685344072843</v>
      </c>
      <c r="AH1144" s="370">
        <f t="shared" si="2287"/>
        <v>0.12483091787439615</v>
      </c>
      <c r="AI1144" s="370">
        <f t="shared" si="2287"/>
        <v>0.14997059400117621</v>
      </c>
      <c r="AJ1144" s="370">
        <f t="shared" si="2287"/>
        <v>0.18514355778072944</v>
      </c>
      <c r="AK1144" s="370">
        <f t="shared" si="2287"/>
        <v>7.4804277257972104E-2</v>
      </c>
      <c r="AL1144" s="370">
        <f t="shared" si="2287"/>
        <v>-0.16503999999999996</v>
      </c>
      <c r="AM1144" s="370">
        <f t="shared" si="2287"/>
        <v>0.10116166505324298</v>
      </c>
      <c r="BA1144" s="368">
        <v>44385</v>
      </c>
      <c r="BB1144" s="369">
        <v>63.75</v>
      </c>
      <c r="BC1144" s="369">
        <v>4320.82</v>
      </c>
      <c r="BD1144" s="86"/>
      <c r="BE1144" s="368">
        <v>44385</v>
      </c>
      <c r="BF1144" s="370">
        <f t="shared" ref="BF1144:BG1144" si="2288">(BB1144-BF$1256)/BF$1256</f>
        <v>0.11626685344072843</v>
      </c>
      <c r="BG1144" s="370">
        <f t="shared" si="2288"/>
        <v>0.15198212633672545</v>
      </c>
      <c r="BT1144" s="367">
        <v>44386</v>
      </c>
      <c r="BU1144" s="365">
        <f t="shared" si="2048"/>
        <v>3.2959999999999996E-2</v>
      </c>
      <c r="BV1144" s="365">
        <v>3.2959999999999998</v>
      </c>
    </row>
    <row r="1145" spans="2:74" ht="12" customHeight="1">
      <c r="B1145" s="367">
        <v>44384</v>
      </c>
      <c r="C1145" s="365">
        <v>64.56</v>
      </c>
      <c r="O1145" s="368">
        <v>44384</v>
      </c>
      <c r="P1145" s="369">
        <v>64.56</v>
      </c>
      <c r="Q1145" s="369">
        <v>234.63</v>
      </c>
      <c r="R1145" s="369">
        <v>117.82</v>
      </c>
      <c r="S1145" s="369">
        <v>117.14</v>
      </c>
      <c r="T1145" s="369">
        <v>31.6798</v>
      </c>
      <c r="U1145" s="369">
        <v>104.06</v>
      </c>
      <c r="V1145" s="369">
        <v>22.71</v>
      </c>
      <c r="AF1145" s="368">
        <v>44384</v>
      </c>
      <c r="AG1145" s="370">
        <f t="shared" ref="AG1145:AM1145" si="2289">(P1145-AG$1256)/AG$1256</f>
        <v>0.13045000875503421</v>
      </c>
      <c r="AH1145" s="370">
        <f t="shared" si="2289"/>
        <v>0.13347826086956519</v>
      </c>
      <c r="AI1145" s="370">
        <f t="shared" si="2289"/>
        <v>0.15487159380513624</v>
      </c>
      <c r="AJ1145" s="370">
        <f t="shared" si="2289"/>
        <v>0.19689383876570957</v>
      </c>
      <c r="AK1145" s="370">
        <f t="shared" si="2289"/>
        <v>8.0219045800485514E-2</v>
      </c>
      <c r="AL1145" s="370">
        <f t="shared" si="2289"/>
        <v>-0.16751999999999997</v>
      </c>
      <c r="AM1145" s="370">
        <f t="shared" si="2289"/>
        <v>9.9225556631171385E-2</v>
      </c>
      <c r="BA1145" s="368">
        <v>44384</v>
      </c>
      <c r="BB1145" s="369">
        <v>64.56</v>
      </c>
      <c r="BC1145" s="369">
        <v>4358.13</v>
      </c>
      <c r="BD1145" s="86"/>
      <c r="BE1145" s="368">
        <v>44384</v>
      </c>
      <c r="BF1145" s="370">
        <f t="shared" ref="BF1145:BG1145" si="2290">(BB1145-BF$1256)/BF$1256</f>
        <v>0.13045000875503421</v>
      </c>
      <c r="BG1145" s="370">
        <f t="shared" si="2290"/>
        <v>0.16192941715967657</v>
      </c>
      <c r="BT1145" s="367">
        <v>44385</v>
      </c>
      <c r="BU1145" s="365">
        <f t="shared" si="2048"/>
        <v>3.3255E-2</v>
      </c>
      <c r="BV1145" s="365">
        <v>3.3254999999999999</v>
      </c>
    </row>
    <row r="1146" spans="2:74" ht="12" customHeight="1">
      <c r="B1146" s="367">
        <v>44383</v>
      </c>
      <c r="C1146" s="365">
        <v>64.400000000000006</v>
      </c>
      <c r="O1146" s="368">
        <v>44383</v>
      </c>
      <c r="P1146" s="369">
        <v>64.400000000000006</v>
      </c>
      <c r="Q1146" s="369">
        <v>232.75</v>
      </c>
      <c r="R1146" s="369">
        <v>116.25</v>
      </c>
      <c r="S1146" s="369">
        <v>115.73</v>
      </c>
      <c r="T1146" s="369">
        <v>31.328199999999999</v>
      </c>
      <c r="U1146" s="369">
        <v>106.56</v>
      </c>
      <c r="V1146" s="369">
        <v>23.08</v>
      </c>
      <c r="AF1146" s="368">
        <v>44383</v>
      </c>
      <c r="AG1146" s="370">
        <f t="shared" ref="AG1146:AM1146" si="2291">(P1146-AG$1256)/AG$1256</f>
        <v>0.12764839782875165</v>
      </c>
      <c r="AH1146" s="370">
        <f t="shared" si="2291"/>
        <v>0.12439613526570048</v>
      </c>
      <c r="AI1146" s="370">
        <f t="shared" si="2291"/>
        <v>0.13948245442070187</v>
      </c>
      <c r="AJ1146" s="370">
        <f t="shared" si="2291"/>
        <v>0.18248697251456011</v>
      </c>
      <c r="AK1146" s="370">
        <f t="shared" si="2291"/>
        <v>6.8230175400310886E-2</v>
      </c>
      <c r="AL1146" s="370">
        <f t="shared" si="2291"/>
        <v>-0.14751999999999998</v>
      </c>
      <c r="AM1146" s="370">
        <f t="shared" si="2291"/>
        <v>0.11713455953533389</v>
      </c>
      <c r="BA1146" s="368">
        <v>44383</v>
      </c>
      <c r="BB1146" s="369">
        <v>64.400000000000006</v>
      </c>
      <c r="BC1146" s="369">
        <v>4343.54</v>
      </c>
      <c r="BD1146" s="86"/>
      <c r="BE1146" s="368">
        <v>44383</v>
      </c>
      <c r="BF1146" s="370">
        <f t="shared" ref="BF1146:BG1146" si="2292">(BB1146-BF$1256)/BF$1256</f>
        <v>0.12764839782875165</v>
      </c>
      <c r="BG1146" s="370">
        <f t="shared" si="2292"/>
        <v>0.15803954921256169</v>
      </c>
      <c r="BT1146" s="367">
        <v>44384</v>
      </c>
      <c r="BU1146" s="365">
        <f t="shared" si="2048"/>
        <v>3.2837999999999999E-2</v>
      </c>
      <c r="BV1146" s="365">
        <v>3.2837999999999998</v>
      </c>
    </row>
    <row r="1147" spans="2:74" ht="12" customHeight="1">
      <c r="B1147" s="367">
        <v>44379</v>
      </c>
      <c r="C1147" s="365">
        <v>64.819999999999993</v>
      </c>
      <c r="O1147" s="368">
        <v>44379</v>
      </c>
      <c r="P1147" s="369">
        <v>64.819999999999993</v>
      </c>
      <c r="Q1147" s="369">
        <v>233.63</v>
      </c>
      <c r="R1147" s="369">
        <v>116.95</v>
      </c>
      <c r="S1147" s="369">
        <v>114.97</v>
      </c>
      <c r="T1147" s="369">
        <v>31.327400000000001</v>
      </c>
      <c r="U1147" s="369">
        <v>104.19</v>
      </c>
      <c r="V1147" s="369">
        <v>23.17</v>
      </c>
      <c r="AF1147" s="368">
        <v>44379</v>
      </c>
      <c r="AG1147" s="370">
        <f t="shared" ref="AG1147:AM1147" si="2293">(P1147-AG$1256)/AG$1256</f>
        <v>0.13500262651024328</v>
      </c>
      <c r="AH1147" s="370">
        <f t="shared" si="2293"/>
        <v>0.12864734299516906</v>
      </c>
      <c r="AI1147" s="370">
        <f t="shared" si="2293"/>
        <v>0.1463438541462459</v>
      </c>
      <c r="AJ1147" s="370">
        <f t="shared" si="2293"/>
        <v>0.1747215694288341</v>
      </c>
      <c r="AK1147" s="370">
        <f t="shared" si="2293"/>
        <v>6.8202896969366308E-2</v>
      </c>
      <c r="AL1147" s="370">
        <f t="shared" si="2293"/>
        <v>-0.16648000000000002</v>
      </c>
      <c r="AM1147" s="370">
        <f t="shared" si="2293"/>
        <v>0.12149080348499523</v>
      </c>
      <c r="BA1147" s="368">
        <v>44379</v>
      </c>
      <c r="BB1147" s="369">
        <v>64.819999999999993</v>
      </c>
      <c r="BC1147" s="369">
        <v>4352.34</v>
      </c>
      <c r="BD1147" s="86"/>
      <c r="BE1147" s="368">
        <v>44379</v>
      </c>
      <c r="BF1147" s="370">
        <f t="shared" ref="BF1147:BG1147" si="2294">(BB1147-BF$1256)/BF$1256</f>
        <v>0.13500262651024328</v>
      </c>
      <c r="BG1147" s="370">
        <f t="shared" si="2294"/>
        <v>0.16038573412925883</v>
      </c>
      <c r="BT1147" s="367">
        <v>44383</v>
      </c>
      <c r="BU1147" s="365">
        <f t="shared" si="2048"/>
        <v>3.2919000000000004E-2</v>
      </c>
      <c r="BV1147" s="365">
        <v>3.2919</v>
      </c>
    </row>
    <row r="1148" spans="2:74" ht="12" customHeight="1">
      <c r="B1148" s="367">
        <v>44378</v>
      </c>
      <c r="C1148" s="365">
        <v>65.16</v>
      </c>
      <c r="O1148" s="368">
        <v>44378</v>
      </c>
      <c r="P1148" s="369">
        <v>65.16</v>
      </c>
      <c r="Q1148" s="369">
        <v>232.27</v>
      </c>
      <c r="R1148" s="369">
        <v>116.01</v>
      </c>
      <c r="S1148" s="369">
        <v>113.41</v>
      </c>
      <c r="T1148" s="369">
        <v>30.764600000000002</v>
      </c>
      <c r="U1148" s="369">
        <v>103.89</v>
      </c>
      <c r="V1148" s="369">
        <v>23.19</v>
      </c>
      <c r="AF1148" s="368">
        <v>44378</v>
      </c>
      <c r="AG1148" s="370">
        <f t="shared" ref="AG1148:AM1148" si="2295">(P1148-AG$1256)/AG$1256</f>
        <v>0.14095604972859388</v>
      </c>
      <c r="AH1148" s="370">
        <f t="shared" si="2295"/>
        <v>0.12207729468599039</v>
      </c>
      <c r="AI1148" s="370">
        <f t="shared" si="2295"/>
        <v>0.13712997451480111</v>
      </c>
      <c r="AJ1148" s="370">
        <f t="shared" si="2295"/>
        <v>0.15878205783181762</v>
      </c>
      <c r="AK1148" s="370">
        <f t="shared" si="2295"/>
        <v>4.9012520799803602E-2</v>
      </c>
      <c r="AL1148" s="370">
        <f t="shared" si="2295"/>
        <v>-0.16888</v>
      </c>
      <c r="AM1148" s="370">
        <f t="shared" si="2295"/>
        <v>0.12245885769603103</v>
      </c>
      <c r="BA1148" s="368">
        <v>44378</v>
      </c>
      <c r="BB1148" s="369">
        <v>65.16</v>
      </c>
      <c r="BC1148" s="369">
        <v>4319.9399999999996</v>
      </c>
      <c r="BD1148" s="86"/>
      <c r="BE1148" s="368">
        <v>44378</v>
      </c>
      <c r="BF1148" s="370">
        <f t="shared" ref="BF1148:BG1148" si="2296">(BB1148-BF$1256)/BF$1256</f>
        <v>0.14095604972859388</v>
      </c>
      <c r="BG1148" s="370">
        <f t="shared" si="2296"/>
        <v>0.15174750784505572</v>
      </c>
      <c r="BT1148" s="367">
        <v>44379</v>
      </c>
      <c r="BU1148" s="365">
        <f t="shared" si="2048"/>
        <v>3.2705999999999999E-2</v>
      </c>
      <c r="BV1148" s="365">
        <v>3.2706</v>
      </c>
    </row>
    <row r="1149" spans="2:74" ht="12" customHeight="1">
      <c r="B1149" s="367">
        <v>44377</v>
      </c>
      <c r="C1149" s="365">
        <v>64.44</v>
      </c>
      <c r="O1149" s="368">
        <v>44377</v>
      </c>
      <c r="P1149" s="369">
        <v>64.44</v>
      </c>
      <c r="Q1149" s="369">
        <v>230.99</v>
      </c>
      <c r="R1149" s="369">
        <v>115.03</v>
      </c>
      <c r="S1149" s="369">
        <v>111.81</v>
      </c>
      <c r="T1149" s="369">
        <v>31.006799999999998</v>
      </c>
      <c r="U1149" s="369">
        <v>107.02</v>
      </c>
      <c r="V1149" s="369">
        <v>23.42</v>
      </c>
      <c r="AF1149" s="368">
        <v>44377</v>
      </c>
      <c r="AG1149" s="370">
        <f t="shared" ref="AG1149:AM1149" si="2297">(P1149-AG$1256)/AG$1256</f>
        <v>0.12834880056032216</v>
      </c>
      <c r="AH1149" s="370">
        <f t="shared" si="2297"/>
        <v>0.11589371980676333</v>
      </c>
      <c r="AI1149" s="370">
        <f t="shared" si="2297"/>
        <v>0.12752401489903947</v>
      </c>
      <c r="AJ1149" s="370">
        <f t="shared" si="2297"/>
        <v>0.14243384080923671</v>
      </c>
      <c r="AK1149" s="370">
        <f t="shared" si="2297"/>
        <v>5.7271065768296908E-2</v>
      </c>
      <c r="AL1149" s="370">
        <f t="shared" si="2297"/>
        <v>-0.14384000000000002</v>
      </c>
      <c r="AM1149" s="370">
        <f t="shared" si="2297"/>
        <v>0.13359148112294297</v>
      </c>
      <c r="BA1149" s="368">
        <v>44377</v>
      </c>
      <c r="BB1149" s="369">
        <v>64.44</v>
      </c>
      <c r="BC1149" s="369">
        <v>4297.5</v>
      </c>
      <c r="BD1149" s="86"/>
      <c r="BE1149" s="368">
        <v>44377</v>
      </c>
      <c r="BF1149" s="370">
        <f t="shared" ref="BF1149:BG1149" si="2298">(BB1149-BF$1256)/BF$1256</f>
        <v>0.12834880056032216</v>
      </c>
      <c r="BG1149" s="370">
        <f t="shared" si="2298"/>
        <v>0.14576473630747822</v>
      </c>
      <c r="BT1149" s="367">
        <v>44378</v>
      </c>
      <c r="BU1149" s="365">
        <f t="shared" si="2048"/>
        <v>3.2535000000000001E-2</v>
      </c>
      <c r="BV1149" s="365">
        <v>3.2534999999999998</v>
      </c>
    </row>
    <row r="1150" spans="2:74" ht="12" customHeight="1">
      <c r="B1150" s="367">
        <v>44376</v>
      </c>
      <c r="C1150" s="365">
        <v>64.430000000000007</v>
      </c>
      <c r="O1150" s="368">
        <v>44376</v>
      </c>
      <c r="P1150" s="369">
        <v>64.430000000000007</v>
      </c>
      <c r="Q1150" s="369">
        <v>230.37</v>
      </c>
      <c r="R1150" s="369">
        <v>115.56</v>
      </c>
      <c r="S1150" s="369">
        <v>112.27</v>
      </c>
      <c r="T1150" s="369">
        <v>30.685600000000001</v>
      </c>
      <c r="U1150" s="369">
        <v>105.74</v>
      </c>
      <c r="V1150" s="369">
        <v>22.87</v>
      </c>
      <c r="AF1150" s="368">
        <v>44376</v>
      </c>
      <c r="AG1150" s="370">
        <f t="shared" ref="AG1150:AM1150" si="2299">(P1150-AG$1256)/AG$1256</f>
        <v>0.12817369987742966</v>
      </c>
      <c r="AH1150" s="370">
        <f t="shared" si="2299"/>
        <v>0.1128985507246377</v>
      </c>
      <c r="AI1150" s="370">
        <f t="shared" si="2299"/>
        <v>0.13271907469123709</v>
      </c>
      <c r="AJ1150" s="370">
        <f t="shared" si="2299"/>
        <v>0.14713395320322867</v>
      </c>
      <c r="AK1150" s="370">
        <f t="shared" si="2299"/>
        <v>4.6318775744019186E-2</v>
      </c>
      <c r="AL1150" s="370">
        <f t="shared" si="2299"/>
        <v>-0.15408000000000005</v>
      </c>
      <c r="AM1150" s="370">
        <f t="shared" si="2299"/>
        <v>0.10696999031945793</v>
      </c>
      <c r="BA1150" s="368">
        <v>44376</v>
      </c>
      <c r="BB1150" s="369">
        <v>64.430000000000007</v>
      </c>
      <c r="BC1150" s="369">
        <v>4291.8</v>
      </c>
      <c r="BD1150" s="86"/>
      <c r="BE1150" s="368">
        <v>44376</v>
      </c>
      <c r="BF1150" s="370">
        <f t="shared" ref="BF1150:BG1150" si="2300">(BB1150-BF$1256)/BF$1256</f>
        <v>0.12817369987742966</v>
      </c>
      <c r="BG1150" s="370">
        <f t="shared" si="2300"/>
        <v>0.14424504835007218</v>
      </c>
      <c r="BT1150" s="367">
        <v>44377</v>
      </c>
      <c r="BU1150" s="365">
        <f t="shared" si="2048"/>
        <v>3.2898999999999998E-2</v>
      </c>
      <c r="BV1150" s="365">
        <v>3.2898999999999998</v>
      </c>
    </row>
    <row r="1151" spans="2:74" ht="12" customHeight="1">
      <c r="B1151" s="367">
        <v>44375</v>
      </c>
      <c r="C1151" s="365">
        <v>64.42</v>
      </c>
      <c r="O1151" s="368">
        <v>44375</v>
      </c>
      <c r="P1151" s="369">
        <v>64.42</v>
      </c>
      <c r="Q1151" s="369">
        <v>231.09</v>
      </c>
      <c r="R1151" s="369">
        <v>116.11</v>
      </c>
      <c r="S1151" s="369">
        <v>112.24</v>
      </c>
      <c r="T1151" s="369">
        <v>30.156199999999998</v>
      </c>
      <c r="U1151" s="369">
        <v>105.37</v>
      </c>
      <c r="V1151" s="369">
        <v>23.14</v>
      </c>
      <c r="AF1151" s="368">
        <v>44375</v>
      </c>
      <c r="AG1151" s="370">
        <f t="shared" ref="AG1151:AM1151" si="2301">(P1151-AG$1256)/AG$1256</f>
        <v>0.12799859919453691</v>
      </c>
      <c r="AH1151" s="370">
        <f t="shared" si="2301"/>
        <v>0.11637681159420292</v>
      </c>
      <c r="AI1151" s="370">
        <f t="shared" si="2301"/>
        <v>0.13811017447559307</v>
      </c>
      <c r="AJ1151" s="370">
        <f t="shared" si="2301"/>
        <v>0.14682742413405528</v>
      </c>
      <c r="AK1151" s="370">
        <f t="shared" si="2301"/>
        <v>2.8267274066395599E-2</v>
      </c>
      <c r="AL1151" s="370">
        <f t="shared" si="2301"/>
        <v>-0.15703999999999996</v>
      </c>
      <c r="AM1151" s="370">
        <f t="shared" si="2301"/>
        <v>0.12003872216844146</v>
      </c>
      <c r="BA1151" s="368">
        <v>44375</v>
      </c>
      <c r="BB1151" s="369">
        <v>64.42</v>
      </c>
      <c r="BC1151" s="369">
        <v>4290.6099999999997</v>
      </c>
      <c r="BD1151" s="86"/>
      <c r="BE1151" s="368">
        <v>44375</v>
      </c>
      <c r="BF1151" s="370">
        <f t="shared" ref="BF1151:BG1151" si="2302">(BB1151-BF$1256)/BF$1256</f>
        <v>0.12799859919453691</v>
      </c>
      <c r="BG1151" s="370">
        <f t="shared" si="2302"/>
        <v>0.14392778016247323</v>
      </c>
      <c r="BT1151" s="367">
        <v>44376</v>
      </c>
      <c r="BU1151" s="365">
        <f t="shared" si="2048"/>
        <v>3.2904000000000003E-2</v>
      </c>
      <c r="BV1151" s="365">
        <v>3.2904</v>
      </c>
    </row>
    <row r="1152" spans="2:74" ht="12" customHeight="1">
      <c r="B1152" s="367">
        <v>44372</v>
      </c>
      <c r="C1152" s="365">
        <v>65.11</v>
      </c>
      <c r="O1152" s="368">
        <v>44372</v>
      </c>
      <c r="P1152" s="369">
        <v>65.11</v>
      </c>
      <c r="Q1152" s="369">
        <v>232.42</v>
      </c>
      <c r="R1152" s="369">
        <v>117.25</v>
      </c>
      <c r="S1152" s="369">
        <v>113.04</v>
      </c>
      <c r="T1152" s="369">
        <v>30.375</v>
      </c>
      <c r="U1152" s="369">
        <v>105.23</v>
      </c>
      <c r="V1152" s="369">
        <v>23.17</v>
      </c>
      <c r="AF1152" s="368">
        <v>44372</v>
      </c>
      <c r="AG1152" s="370">
        <f t="shared" ref="AG1152:AM1152" si="2303">(P1152-AG$1256)/AG$1256</f>
        <v>0.14008054631413064</v>
      </c>
      <c r="AH1152" s="370">
        <f t="shared" si="2303"/>
        <v>0.1228019323671497</v>
      </c>
      <c r="AI1152" s="370">
        <f t="shared" si="2303"/>
        <v>0.14928445402862189</v>
      </c>
      <c r="AJ1152" s="370">
        <f t="shared" si="2303"/>
        <v>0.15500153264534589</v>
      </c>
      <c r="AK1152" s="370">
        <f t="shared" si="2303"/>
        <v>3.5727924929757994E-2</v>
      </c>
      <c r="AL1152" s="370">
        <f t="shared" si="2303"/>
        <v>-0.15815999999999997</v>
      </c>
      <c r="AM1152" s="370">
        <f t="shared" si="2303"/>
        <v>0.12149080348499523</v>
      </c>
      <c r="BA1152" s="368">
        <v>44372</v>
      </c>
      <c r="BB1152" s="369">
        <v>65.11</v>
      </c>
      <c r="BC1152" s="369">
        <v>4280.7</v>
      </c>
      <c r="BD1152" s="86"/>
      <c r="BE1152" s="368">
        <v>44372</v>
      </c>
      <c r="BF1152" s="370">
        <f t="shared" ref="BF1152:BG1152" si="2304">(BB1152-BF$1256)/BF$1256</f>
        <v>0.14008054631413064</v>
      </c>
      <c r="BG1152" s="370">
        <f t="shared" si="2304"/>
        <v>0.14128565601196549</v>
      </c>
      <c r="BT1152" s="367">
        <v>44375</v>
      </c>
      <c r="BU1152" s="365">
        <f t="shared" si="2048"/>
        <v>3.2909000000000001E-2</v>
      </c>
      <c r="BV1152" s="365">
        <v>3.2909000000000002</v>
      </c>
    </row>
    <row r="1153" spans="2:74" ht="12" customHeight="1">
      <c r="B1153" s="367">
        <v>44371</v>
      </c>
      <c r="C1153" s="365">
        <v>65.11</v>
      </c>
      <c r="O1153" s="368">
        <v>44371</v>
      </c>
      <c r="P1153" s="369">
        <v>65.11</v>
      </c>
      <c r="Q1153" s="369">
        <v>233.33</v>
      </c>
      <c r="R1153" s="369">
        <v>116.99</v>
      </c>
      <c r="S1153" s="369">
        <v>111.99</v>
      </c>
      <c r="T1153" s="369">
        <v>29.784400000000002</v>
      </c>
      <c r="U1153" s="369">
        <v>108.06</v>
      </c>
      <c r="V1153" s="369">
        <v>23.3</v>
      </c>
      <c r="AF1153" s="368">
        <v>44371</v>
      </c>
      <c r="AG1153" s="370">
        <f t="shared" ref="AG1153:AM1153" si="2305">(P1153-AG$1256)/AG$1256</f>
        <v>0.14008054631413064</v>
      </c>
      <c r="AH1153" s="370">
        <f t="shared" si="2305"/>
        <v>0.1271980676328503</v>
      </c>
      <c r="AI1153" s="370">
        <f t="shared" si="2305"/>
        <v>0.14673593413056263</v>
      </c>
      <c r="AJ1153" s="370">
        <f t="shared" si="2305"/>
        <v>0.14427301522427699</v>
      </c>
      <c r="AK1153" s="370">
        <f t="shared" si="2305"/>
        <v>1.5589623284868664E-2</v>
      </c>
      <c r="AL1153" s="370">
        <f t="shared" si="2305"/>
        <v>-0.13551999999999997</v>
      </c>
      <c r="AM1153" s="370">
        <f t="shared" si="2305"/>
        <v>0.127783155856728</v>
      </c>
      <c r="BA1153" s="368">
        <v>44371</v>
      </c>
      <c r="BB1153" s="369">
        <v>65.11</v>
      </c>
      <c r="BC1153" s="369">
        <v>4266.49</v>
      </c>
      <c r="BD1153" s="86"/>
      <c r="BE1153" s="368">
        <v>44371</v>
      </c>
      <c r="BF1153" s="370">
        <f t="shared" ref="BF1153:BG1153" si="2306">(BB1153-BF$1256)/BF$1256</f>
        <v>0.14008054631413064</v>
      </c>
      <c r="BG1153" s="370">
        <f t="shared" si="2306"/>
        <v>0.13749710059534437</v>
      </c>
      <c r="BT1153" s="367">
        <v>44372</v>
      </c>
      <c r="BU1153" s="365">
        <f t="shared" si="2048"/>
        <v>3.2559999999999999E-2</v>
      </c>
      <c r="BV1153" s="365">
        <v>3.2559999999999998</v>
      </c>
    </row>
    <row r="1154" spans="2:74" ht="12" customHeight="1">
      <c r="B1154" s="367">
        <v>44370</v>
      </c>
      <c r="C1154" s="365">
        <v>65.09</v>
      </c>
      <c r="O1154" s="368">
        <v>44370</v>
      </c>
      <c r="P1154" s="369">
        <v>65.09</v>
      </c>
      <c r="Q1154" s="369">
        <v>233.24</v>
      </c>
      <c r="R1154" s="369">
        <v>116.94</v>
      </c>
      <c r="S1154" s="369">
        <v>111.56</v>
      </c>
      <c r="T1154" s="369">
        <v>29.107399999999998</v>
      </c>
      <c r="U1154" s="369">
        <v>99.04</v>
      </c>
      <c r="V1154" s="369">
        <v>23.23</v>
      </c>
      <c r="AF1154" s="368">
        <v>44370</v>
      </c>
      <c r="AG1154" s="370">
        <f t="shared" ref="AG1154:AM1154" si="2307">(P1154-AG$1256)/AG$1256</f>
        <v>0.13973034494834538</v>
      </c>
      <c r="AH1154" s="370">
        <f t="shared" si="2307"/>
        <v>0.12676328502415463</v>
      </c>
      <c r="AI1154" s="370">
        <f t="shared" si="2307"/>
        <v>0.14624583415016665</v>
      </c>
      <c r="AJ1154" s="370">
        <f t="shared" si="2307"/>
        <v>0.13987943189945842</v>
      </c>
      <c r="AK1154" s="370">
        <f t="shared" si="2307"/>
        <v>-7.4947489020432525E-3</v>
      </c>
      <c r="AL1154" s="370">
        <f t="shared" si="2307"/>
        <v>-0.20767999999999995</v>
      </c>
      <c r="AM1154" s="370">
        <f t="shared" si="2307"/>
        <v>0.12439496611810262</v>
      </c>
      <c r="BA1154" s="368">
        <v>44370</v>
      </c>
      <c r="BB1154" s="369">
        <v>65.09</v>
      </c>
      <c r="BC1154" s="369">
        <v>4241.84</v>
      </c>
      <c r="BD1154" s="86"/>
      <c r="BE1154" s="368">
        <v>44370</v>
      </c>
      <c r="BF1154" s="370">
        <f t="shared" ref="BF1154:BG1154" si="2308">(BB1154-BF$1256)/BF$1256</f>
        <v>0.13973034494834538</v>
      </c>
      <c r="BG1154" s="370">
        <f t="shared" si="2308"/>
        <v>0.13092511670936904</v>
      </c>
      <c r="BT1154" s="367">
        <v>44371</v>
      </c>
      <c r="BU1154" s="365">
        <f t="shared" si="2048"/>
        <v>3.2559999999999999E-2</v>
      </c>
      <c r="BV1154" s="365">
        <v>3.2559999999999998</v>
      </c>
    </row>
    <row r="1155" spans="2:74" ht="12" customHeight="1">
      <c r="B1155" s="367">
        <v>44369</v>
      </c>
      <c r="C1155" s="365">
        <v>65.790000000000006</v>
      </c>
      <c r="O1155" s="368">
        <v>44369</v>
      </c>
      <c r="P1155" s="369">
        <v>65.790000000000006</v>
      </c>
      <c r="Q1155" s="369">
        <v>233.88</v>
      </c>
      <c r="R1155" s="369">
        <v>117.5</v>
      </c>
      <c r="S1155" s="369">
        <v>111.85</v>
      </c>
      <c r="T1155" s="369">
        <v>28.9528</v>
      </c>
      <c r="U1155" s="369">
        <v>96.35</v>
      </c>
      <c r="V1155" s="369">
        <v>23.21</v>
      </c>
      <c r="AF1155" s="368">
        <v>44369</v>
      </c>
      <c r="AG1155" s="370">
        <f t="shared" ref="AG1155:AM1155" si="2309">(P1155-AG$1256)/AG$1256</f>
        <v>0.15198739275083184</v>
      </c>
      <c r="AH1155" s="370">
        <f t="shared" si="2309"/>
        <v>0.1298550724637681</v>
      </c>
      <c r="AI1155" s="370">
        <f t="shared" si="2309"/>
        <v>0.15173495393060188</v>
      </c>
      <c r="AJ1155" s="370">
        <f t="shared" si="2309"/>
        <v>0.14284254623480117</v>
      </c>
      <c r="AK1155" s="370">
        <f t="shared" si="2309"/>
        <v>-1.2766305682097212E-2</v>
      </c>
      <c r="AL1155" s="370">
        <f t="shared" si="2309"/>
        <v>-0.22920000000000004</v>
      </c>
      <c r="AM1155" s="370">
        <f t="shared" si="2309"/>
        <v>0.12342691190706682</v>
      </c>
      <c r="BA1155" s="368">
        <v>44369</v>
      </c>
      <c r="BB1155" s="369">
        <v>65.790000000000006</v>
      </c>
      <c r="BC1155" s="369">
        <v>4246.4399999999996</v>
      </c>
      <c r="BD1155" s="86"/>
      <c r="BE1155" s="368">
        <v>44369</v>
      </c>
      <c r="BF1155" s="370">
        <f t="shared" ref="BF1155:BG1155" si="2310">(BB1155-BF$1256)/BF$1256</f>
        <v>0.15198739275083184</v>
      </c>
      <c r="BG1155" s="370">
        <f t="shared" si="2310"/>
        <v>0.13215153155218784</v>
      </c>
      <c r="BT1155" s="367">
        <v>44370</v>
      </c>
      <c r="BU1155" s="365">
        <f t="shared" si="2048"/>
        <v>3.2570000000000002E-2</v>
      </c>
      <c r="BV1155" s="365">
        <v>3.2570000000000001</v>
      </c>
    </row>
    <row r="1156" spans="2:74" ht="12" customHeight="1">
      <c r="B1156" s="367">
        <v>44368</v>
      </c>
      <c r="C1156" s="365">
        <v>66.569999999999993</v>
      </c>
      <c r="O1156" s="368">
        <v>44368</v>
      </c>
      <c r="P1156" s="369">
        <v>66.569999999999993</v>
      </c>
      <c r="Q1156" s="369">
        <v>232.9</v>
      </c>
      <c r="R1156" s="369">
        <v>116.76</v>
      </c>
      <c r="S1156" s="369">
        <v>110.97</v>
      </c>
      <c r="T1156" s="369">
        <v>28.532</v>
      </c>
      <c r="U1156" s="369">
        <v>94.7</v>
      </c>
      <c r="V1156" s="369">
        <v>23.56</v>
      </c>
      <c r="AF1156" s="368">
        <v>44368</v>
      </c>
      <c r="AG1156" s="370">
        <f t="shared" ref="AG1156:AM1156" si="2311">(P1156-AG$1256)/AG$1256</f>
        <v>0.16564524601645936</v>
      </c>
      <c r="AH1156" s="370">
        <f t="shared" si="2311"/>
        <v>0.12512077294685994</v>
      </c>
      <c r="AI1156" s="370">
        <f t="shared" si="2311"/>
        <v>0.14448147422074112</v>
      </c>
      <c r="AJ1156" s="370">
        <f t="shared" si="2311"/>
        <v>0.13385102687238168</v>
      </c>
      <c r="AK1156" s="370">
        <f t="shared" si="2311"/>
        <v>-2.7114760358984191E-2</v>
      </c>
      <c r="AL1156" s="370">
        <f t="shared" si="2311"/>
        <v>-0.24239999999999998</v>
      </c>
      <c r="AM1156" s="370">
        <f t="shared" si="2311"/>
        <v>0.14036786060019354</v>
      </c>
      <c r="BA1156" s="368">
        <v>44368</v>
      </c>
      <c r="BB1156" s="369">
        <v>66.569999999999993</v>
      </c>
      <c r="BC1156" s="369">
        <v>4224.79</v>
      </c>
      <c r="BD1156" s="86"/>
      <c r="BE1156" s="368">
        <v>44368</v>
      </c>
      <c r="BF1156" s="370">
        <f t="shared" ref="BF1156:BG1156" si="2312">(BB1156-BF$1256)/BF$1256</f>
        <v>0.16564524601645936</v>
      </c>
      <c r="BG1156" s="370">
        <f t="shared" si="2312"/>
        <v>0.12637938343326838</v>
      </c>
      <c r="BT1156" s="367">
        <v>44369</v>
      </c>
      <c r="BU1156" s="365">
        <f t="shared" si="2048"/>
        <v>3.2224000000000003E-2</v>
      </c>
      <c r="BV1156" s="365">
        <v>3.2223999999999999</v>
      </c>
    </row>
    <row r="1157" spans="2:74" ht="12" customHeight="1">
      <c r="B1157" s="367">
        <v>44365</v>
      </c>
      <c r="C1157" s="365">
        <v>66.19</v>
      </c>
      <c r="O1157" s="368">
        <v>44365</v>
      </c>
      <c r="P1157" s="369">
        <v>66.19</v>
      </c>
      <c r="Q1157" s="369">
        <v>229.62</v>
      </c>
      <c r="R1157" s="369">
        <v>114.64</v>
      </c>
      <c r="S1157" s="369">
        <v>109.7</v>
      </c>
      <c r="T1157" s="369">
        <v>27.992599999999999</v>
      </c>
      <c r="U1157" s="369">
        <v>94.39</v>
      </c>
      <c r="V1157" s="369">
        <v>23.1</v>
      </c>
      <c r="AF1157" s="368">
        <v>44365</v>
      </c>
      <c r="AG1157" s="370">
        <f t="shared" ref="AG1157:AM1157" si="2313">(P1157-AG$1256)/AG$1256</f>
        <v>0.15899142006653824</v>
      </c>
      <c r="AH1157" s="370">
        <f t="shared" si="2313"/>
        <v>0.10927536231884061</v>
      </c>
      <c r="AI1157" s="370">
        <f t="shared" si="2313"/>
        <v>0.12370123505195064</v>
      </c>
      <c r="AJ1157" s="370">
        <f t="shared" si="2313"/>
        <v>0.12087462961070806</v>
      </c>
      <c r="AK1157" s="370">
        <f t="shared" si="2313"/>
        <v>-4.5507242423415861E-2</v>
      </c>
      <c r="AL1157" s="370">
        <f t="shared" si="2313"/>
        <v>-0.24487999999999999</v>
      </c>
      <c r="AM1157" s="370">
        <f t="shared" si="2313"/>
        <v>0.11810261374636986</v>
      </c>
      <c r="BA1157" s="368">
        <v>44365</v>
      </c>
      <c r="BB1157" s="369">
        <v>66.19</v>
      </c>
      <c r="BC1157" s="369">
        <v>4166.45</v>
      </c>
      <c r="BD1157" s="86"/>
      <c r="BE1157" s="368">
        <v>44365</v>
      </c>
      <c r="BF1157" s="370">
        <f t="shared" ref="BF1157:BG1157" si="2314">(BB1157-BF$1256)/BF$1256</f>
        <v>0.15899142006653824</v>
      </c>
      <c r="BG1157" s="370">
        <f t="shared" si="2314"/>
        <v>0.11082524388325593</v>
      </c>
      <c r="BT1157" s="367">
        <v>44368</v>
      </c>
      <c r="BU1157" s="365">
        <f t="shared" si="2048"/>
        <v>3.1845999999999999E-2</v>
      </c>
      <c r="BV1157" s="365">
        <v>3.1846000000000001</v>
      </c>
    </row>
    <row r="1158" spans="2:74" ht="12" customHeight="1">
      <c r="B1158" s="367">
        <v>44364</v>
      </c>
      <c r="C1158" s="365">
        <v>67.930000000000007</v>
      </c>
      <c r="O1158" s="368">
        <v>44364</v>
      </c>
      <c r="P1158" s="369">
        <v>67.930000000000007</v>
      </c>
      <c r="Q1158" s="369">
        <v>233.88</v>
      </c>
      <c r="R1158" s="369">
        <v>116.84</v>
      </c>
      <c r="S1158" s="369">
        <v>111.39</v>
      </c>
      <c r="T1158" s="369">
        <v>27.884599999999999</v>
      </c>
      <c r="U1158" s="369">
        <v>96.99</v>
      </c>
      <c r="V1158" s="369">
        <v>23.5</v>
      </c>
      <c r="AF1158" s="368">
        <v>44364</v>
      </c>
      <c r="AG1158" s="370">
        <f t="shared" ref="AG1158:AM1158" si="2315">(P1158-AG$1256)/AG$1256</f>
        <v>0.18945893888986179</v>
      </c>
      <c r="AH1158" s="370">
        <f t="shared" si="2315"/>
        <v>0.1298550724637681</v>
      </c>
      <c r="AI1158" s="370">
        <f t="shared" si="2315"/>
        <v>0.14526563418937471</v>
      </c>
      <c r="AJ1158" s="370">
        <f t="shared" si="2315"/>
        <v>0.13814243384080918</v>
      </c>
      <c r="AK1158" s="370">
        <f t="shared" si="2315"/>
        <v>-4.918983060094391E-2</v>
      </c>
      <c r="AL1158" s="370">
        <f t="shared" si="2315"/>
        <v>-0.22408000000000003</v>
      </c>
      <c r="AM1158" s="370">
        <f t="shared" si="2315"/>
        <v>0.13746369796708616</v>
      </c>
      <c r="BA1158" s="368">
        <v>44364</v>
      </c>
      <c r="BB1158" s="369">
        <v>67.930000000000007</v>
      </c>
      <c r="BC1158" s="369">
        <v>4221.8599999999997</v>
      </c>
      <c r="BD1158" s="86"/>
      <c r="BE1158" s="368">
        <v>44364</v>
      </c>
      <c r="BF1158" s="370">
        <f t="shared" ref="BF1158:BG1158" si="2316">(BB1158-BF$1256)/BF$1256</f>
        <v>0.18945893888986179</v>
      </c>
      <c r="BG1158" s="370">
        <f t="shared" si="2316"/>
        <v>0.1255982105007771</v>
      </c>
      <c r="BT1158" s="367">
        <v>44365</v>
      </c>
      <c r="BU1158" s="365">
        <f t="shared" si="2048"/>
        <v>3.2029000000000002E-2</v>
      </c>
      <c r="BV1158" s="365">
        <v>3.2029000000000001</v>
      </c>
    </row>
    <row r="1159" spans="2:74" ht="12" customHeight="1">
      <c r="B1159" s="367">
        <v>44363</v>
      </c>
      <c r="C1159" s="365">
        <v>68.34</v>
      </c>
      <c r="O1159" s="368">
        <v>44363</v>
      </c>
      <c r="P1159" s="369">
        <v>68.34</v>
      </c>
      <c r="Q1159" s="369">
        <v>235.58</v>
      </c>
      <c r="R1159" s="369">
        <v>118.14</v>
      </c>
      <c r="S1159" s="369">
        <v>111.36</v>
      </c>
      <c r="T1159" s="369">
        <v>27.6676</v>
      </c>
      <c r="U1159" s="369">
        <v>99.68</v>
      </c>
      <c r="V1159" s="369">
        <v>23.89</v>
      </c>
      <c r="AF1159" s="368">
        <v>44363</v>
      </c>
      <c r="AG1159" s="370">
        <f t="shared" ref="AG1159:AM1159" si="2317">(P1159-AG$1256)/AG$1256</f>
        <v>0.19663806688846094</v>
      </c>
      <c r="AH1159" s="370">
        <f t="shared" si="2317"/>
        <v>0.1380676328502416</v>
      </c>
      <c r="AI1159" s="370">
        <f t="shared" si="2317"/>
        <v>0.15800823367967071</v>
      </c>
      <c r="AJ1159" s="370">
        <f t="shared" si="2317"/>
        <v>0.13783590477163579</v>
      </c>
      <c r="AK1159" s="370">
        <f t="shared" si="2317"/>
        <v>-5.6589104994680742E-2</v>
      </c>
      <c r="AL1159" s="370">
        <f t="shared" si="2317"/>
        <v>-0.20255999999999993</v>
      </c>
      <c r="AM1159" s="370">
        <f t="shared" si="2317"/>
        <v>0.15634075508228462</v>
      </c>
      <c r="BA1159" s="368">
        <v>44363</v>
      </c>
      <c r="BB1159" s="369">
        <v>68.34</v>
      </c>
      <c r="BC1159" s="369">
        <v>4223.7</v>
      </c>
      <c r="BD1159" s="86"/>
      <c r="BE1159" s="368">
        <v>44363</v>
      </c>
      <c r="BF1159" s="370">
        <f t="shared" ref="BF1159:BG1159" si="2318">(BB1159-BF$1256)/BF$1256</f>
        <v>0.19663806688846094</v>
      </c>
      <c r="BG1159" s="370">
        <f t="shared" si="2318"/>
        <v>0.1260887764379047</v>
      </c>
      <c r="BT1159" s="367">
        <v>44364</v>
      </c>
      <c r="BU1159" s="365">
        <f t="shared" si="2048"/>
        <v>3.1208999999999997E-2</v>
      </c>
      <c r="BV1159" s="365">
        <v>3.1208999999999998</v>
      </c>
    </row>
    <row r="1160" spans="2:74" ht="12" customHeight="1">
      <c r="B1160" s="367">
        <v>44362</v>
      </c>
      <c r="C1160" s="365">
        <v>68.38</v>
      </c>
      <c r="O1160" s="368">
        <v>44362</v>
      </c>
      <c r="P1160" s="369">
        <v>68.38</v>
      </c>
      <c r="Q1160" s="369">
        <v>236.35</v>
      </c>
      <c r="R1160" s="369">
        <v>118.57</v>
      </c>
      <c r="S1160" s="369">
        <v>111.89</v>
      </c>
      <c r="T1160" s="369">
        <v>27.412800000000001</v>
      </c>
      <c r="U1160" s="369">
        <v>99.16</v>
      </c>
      <c r="V1160" s="369">
        <v>23.73</v>
      </c>
      <c r="AF1160" s="368">
        <v>44362</v>
      </c>
      <c r="AG1160" s="370">
        <f t="shared" ref="AG1160:AM1160" si="2319">(P1160-AG$1256)/AG$1256</f>
        <v>0.19733846962003146</v>
      </c>
      <c r="AH1160" s="370">
        <f t="shared" si="2319"/>
        <v>0.14178743961352655</v>
      </c>
      <c r="AI1160" s="370">
        <f t="shared" si="2319"/>
        <v>0.16222309351107625</v>
      </c>
      <c r="AJ1160" s="370">
        <f t="shared" si="2319"/>
        <v>0.14325125166036573</v>
      </c>
      <c r="AK1160" s="370">
        <f t="shared" si="2319"/>
        <v>-6.5277285250552403E-2</v>
      </c>
      <c r="AL1160" s="370">
        <f t="shared" si="2319"/>
        <v>-0.20672000000000001</v>
      </c>
      <c r="AM1160" s="370">
        <f t="shared" si="2319"/>
        <v>0.14859632139399809</v>
      </c>
      <c r="BA1160" s="368">
        <v>44362</v>
      </c>
      <c r="BB1160" s="369">
        <v>68.38</v>
      </c>
      <c r="BC1160" s="369">
        <v>4246.59</v>
      </c>
      <c r="BD1160" s="86"/>
      <c r="BE1160" s="368">
        <v>44362</v>
      </c>
      <c r="BF1160" s="370">
        <f t="shared" ref="BF1160:BG1160" si="2320">(BB1160-BF$1256)/BF$1256</f>
        <v>0.19733846962003146</v>
      </c>
      <c r="BG1160" s="370">
        <f t="shared" si="2320"/>
        <v>0.1321915233405408</v>
      </c>
      <c r="BT1160" s="367">
        <v>44363</v>
      </c>
      <c r="BU1160" s="365">
        <f t="shared" si="2048"/>
        <v>3.1021E-2</v>
      </c>
      <c r="BV1160" s="365">
        <v>3.1021000000000001</v>
      </c>
    </row>
    <row r="1161" spans="2:74" ht="12" customHeight="1">
      <c r="B1161" s="367">
        <v>44361</v>
      </c>
      <c r="C1161" s="365">
        <v>68.069999999999993</v>
      </c>
      <c r="O1161" s="368">
        <v>44361</v>
      </c>
      <c r="P1161" s="369">
        <v>68.069999999999993</v>
      </c>
      <c r="Q1161" s="369">
        <v>236.98</v>
      </c>
      <c r="R1161" s="369">
        <v>118.06</v>
      </c>
      <c r="S1161" s="369">
        <v>112.45</v>
      </c>
      <c r="T1161" s="369">
        <v>27.826599999999999</v>
      </c>
      <c r="U1161" s="369">
        <v>100.72</v>
      </c>
      <c r="V1161" s="369">
        <v>24.38</v>
      </c>
      <c r="AF1161" s="368">
        <v>44361</v>
      </c>
      <c r="AG1161" s="370">
        <f t="shared" ref="AG1161:AM1161" si="2321">(P1161-AG$1256)/AG$1256</f>
        <v>0.19191034845035884</v>
      </c>
      <c r="AH1161" s="370">
        <f t="shared" si="2321"/>
        <v>0.14483091787439609</v>
      </c>
      <c r="AI1161" s="370">
        <f t="shared" si="2321"/>
        <v>0.15722407371103711</v>
      </c>
      <c r="AJ1161" s="370">
        <f t="shared" si="2321"/>
        <v>0.14897312761826911</v>
      </c>
      <c r="AK1161" s="370">
        <f t="shared" si="2321"/>
        <v>-5.1167516844431181E-2</v>
      </c>
      <c r="AL1161" s="370">
        <f t="shared" si="2321"/>
        <v>-0.19424</v>
      </c>
      <c r="AM1161" s="370">
        <f t="shared" si="2321"/>
        <v>0.18005808325266209</v>
      </c>
      <c r="BA1161" s="368">
        <v>44361</v>
      </c>
      <c r="BB1161" s="369">
        <v>68.069999999999993</v>
      </c>
      <c r="BC1161" s="369">
        <v>4255.1499999999996</v>
      </c>
      <c r="BD1161" s="86"/>
      <c r="BE1161" s="368">
        <v>44361</v>
      </c>
      <c r="BF1161" s="370">
        <f t="shared" ref="BF1161:BG1161" si="2322">(BB1161-BF$1256)/BF$1256</f>
        <v>0.19191034845035884</v>
      </c>
      <c r="BG1161" s="370">
        <f t="shared" si="2322"/>
        <v>0.1344737213958733</v>
      </c>
      <c r="BT1161" s="367">
        <v>44362</v>
      </c>
      <c r="BU1161" s="365">
        <f t="shared" si="2048"/>
        <v>3.1002999999999999E-2</v>
      </c>
      <c r="BV1161" s="365">
        <v>3.1002999999999998</v>
      </c>
    </row>
    <row r="1162" spans="2:74" ht="12" customHeight="1">
      <c r="B1162" s="367">
        <v>44358</v>
      </c>
      <c r="C1162" s="365">
        <v>68.099999999999994</v>
      </c>
      <c r="O1162" s="368">
        <v>44358</v>
      </c>
      <c r="P1162" s="369">
        <v>68.099999999999994</v>
      </c>
      <c r="Q1162" s="369">
        <v>236.93</v>
      </c>
      <c r="R1162" s="369">
        <v>119.65</v>
      </c>
      <c r="S1162" s="369">
        <v>112.56</v>
      </c>
      <c r="T1162" s="369">
        <v>27.335999999999999</v>
      </c>
      <c r="U1162" s="369">
        <v>100.3</v>
      </c>
      <c r="V1162" s="369">
        <v>24.14</v>
      </c>
      <c r="AF1162" s="368">
        <v>44358</v>
      </c>
      <c r="AG1162" s="370">
        <f t="shared" ref="AG1162:AM1162" si="2323">(P1162-AG$1256)/AG$1256</f>
        <v>0.19243565049903685</v>
      </c>
      <c r="AH1162" s="370">
        <f t="shared" si="2323"/>
        <v>0.14458937198067637</v>
      </c>
      <c r="AI1162" s="370">
        <f t="shared" si="2323"/>
        <v>0.17280925308762998</v>
      </c>
      <c r="AJ1162" s="370">
        <f t="shared" si="2323"/>
        <v>0.15009706753857155</v>
      </c>
      <c r="AK1162" s="370">
        <f t="shared" si="2323"/>
        <v>-6.7896014621239079E-2</v>
      </c>
      <c r="AL1162" s="370">
        <f t="shared" si="2323"/>
        <v>-0.19760000000000003</v>
      </c>
      <c r="AM1162" s="370">
        <f t="shared" si="2323"/>
        <v>0.16844143272023235</v>
      </c>
      <c r="BA1162" s="368">
        <v>44358</v>
      </c>
      <c r="BB1162" s="369">
        <v>68.099999999999994</v>
      </c>
      <c r="BC1162" s="369">
        <v>4247.4399999999996</v>
      </c>
      <c r="BD1162" s="86"/>
      <c r="BE1162" s="368">
        <v>44358</v>
      </c>
      <c r="BF1162" s="370">
        <f t="shared" ref="BF1162:BG1162" si="2324">(BB1162-BF$1256)/BF$1256</f>
        <v>0.19243565049903685</v>
      </c>
      <c r="BG1162" s="370">
        <f t="shared" si="2324"/>
        <v>0.13241814347453978</v>
      </c>
      <c r="BT1162" s="367">
        <v>44361</v>
      </c>
      <c r="BU1162" s="365">
        <f t="shared" si="2048"/>
        <v>3.1143999999999998E-2</v>
      </c>
      <c r="BV1162" s="365">
        <v>3.1143999999999998</v>
      </c>
    </row>
    <row r="1163" spans="2:74" ht="12" customHeight="1">
      <c r="B1163" s="367">
        <v>44357</v>
      </c>
      <c r="C1163" s="365">
        <v>67.86</v>
      </c>
      <c r="O1163" s="368">
        <v>44357</v>
      </c>
      <c r="P1163" s="369">
        <v>67.86</v>
      </c>
      <c r="Q1163" s="369">
        <v>234.59</v>
      </c>
      <c r="R1163" s="369">
        <v>118.71</v>
      </c>
      <c r="S1163" s="369">
        <v>112.21</v>
      </c>
      <c r="T1163" s="369">
        <v>26.893799999999999</v>
      </c>
      <c r="U1163" s="369">
        <v>97.88</v>
      </c>
      <c r="V1163" s="369">
        <v>24.42</v>
      </c>
      <c r="AF1163" s="368">
        <v>44357</v>
      </c>
      <c r="AG1163" s="370">
        <f t="shared" ref="AG1163:AM1163" si="2325">(P1163-AG$1256)/AG$1256</f>
        <v>0.18823323410961304</v>
      </c>
      <c r="AH1163" s="370">
        <f t="shared" si="2325"/>
        <v>0.1332850241545894</v>
      </c>
      <c r="AI1163" s="370">
        <f t="shared" si="2325"/>
        <v>0.16359537345618505</v>
      </c>
      <c r="AJ1163" s="370">
        <f t="shared" si="2325"/>
        <v>0.14652089506488186</v>
      </c>
      <c r="AK1163" s="370">
        <f t="shared" si="2325"/>
        <v>-8.2974167325895493E-2</v>
      </c>
      <c r="AL1163" s="370">
        <f t="shared" si="2325"/>
        <v>-0.21696000000000004</v>
      </c>
      <c r="AM1163" s="370">
        <f t="shared" si="2325"/>
        <v>0.18199419167473385</v>
      </c>
      <c r="BA1163" s="368">
        <v>44357</v>
      </c>
      <c r="BB1163" s="369">
        <v>67.86</v>
      </c>
      <c r="BC1163" s="369">
        <v>4239.18</v>
      </c>
      <c r="BD1163" s="86"/>
      <c r="BE1163" s="368">
        <v>44357</v>
      </c>
      <c r="BF1163" s="370">
        <f t="shared" ref="BF1163:BG1163" si="2326">(BB1163-BF$1256)/BF$1256</f>
        <v>0.18823323410961304</v>
      </c>
      <c r="BG1163" s="370">
        <f t="shared" si="2326"/>
        <v>0.13021592899591292</v>
      </c>
      <c r="BT1163" s="367">
        <v>44358</v>
      </c>
      <c r="BU1163" s="365">
        <f t="shared" si="2048"/>
        <v>3.1131000000000002E-2</v>
      </c>
      <c r="BV1163" s="365">
        <v>3.1131000000000002</v>
      </c>
    </row>
    <row r="1164" spans="2:74" ht="12" customHeight="1">
      <c r="B1164" s="367">
        <v>44356</v>
      </c>
      <c r="C1164" s="365">
        <v>67.72</v>
      </c>
      <c r="O1164" s="368">
        <v>44356</v>
      </c>
      <c r="P1164" s="369">
        <v>67.72</v>
      </c>
      <c r="Q1164" s="369">
        <v>231.47</v>
      </c>
      <c r="R1164" s="369">
        <v>117.53</v>
      </c>
      <c r="S1164" s="369">
        <v>111.39</v>
      </c>
      <c r="T1164" s="369">
        <v>26.571400000000001</v>
      </c>
      <c r="U1164" s="369">
        <v>99.11</v>
      </c>
      <c r="V1164" s="369">
        <v>25.21</v>
      </c>
      <c r="AF1164" s="368">
        <v>44356</v>
      </c>
      <c r="AG1164" s="370">
        <f t="shared" ref="AG1164:AM1164" si="2327">(P1164-AG$1256)/AG$1256</f>
        <v>0.18578182454911574</v>
      </c>
      <c r="AH1164" s="370">
        <f t="shared" si="2327"/>
        <v>0.11821256038647343</v>
      </c>
      <c r="AI1164" s="370">
        <f t="shared" si="2327"/>
        <v>0.1520290139188395</v>
      </c>
      <c r="AJ1164" s="370">
        <f t="shared" si="2327"/>
        <v>0.13814243384080918</v>
      </c>
      <c r="AK1164" s="370">
        <f t="shared" si="2327"/>
        <v>-9.3967374996590219E-2</v>
      </c>
      <c r="AL1164" s="370">
        <f t="shared" si="2327"/>
        <v>-0.20712</v>
      </c>
      <c r="AM1164" s="370">
        <f t="shared" si="2327"/>
        <v>0.22023233301064862</v>
      </c>
      <c r="BA1164" s="368">
        <v>44356</v>
      </c>
      <c r="BB1164" s="369">
        <v>67.72</v>
      </c>
      <c r="BC1164" s="369">
        <v>4219.55</v>
      </c>
      <c r="BD1164" s="86"/>
      <c r="BE1164" s="368">
        <v>44356</v>
      </c>
      <c r="BF1164" s="370">
        <f t="shared" ref="BF1164:BG1164" si="2328">(BB1164-BF$1256)/BF$1256</f>
        <v>0.18578182454911574</v>
      </c>
      <c r="BG1164" s="370">
        <f t="shared" si="2328"/>
        <v>0.12498233696014424</v>
      </c>
      <c r="BT1164" s="367">
        <v>44357</v>
      </c>
      <c r="BU1164" s="365">
        <f t="shared" si="2048"/>
        <v>3.1240999999999998E-2</v>
      </c>
      <c r="BV1164" s="365">
        <v>3.1240999999999999</v>
      </c>
    </row>
    <row r="1165" spans="2:74" ht="12" customHeight="1">
      <c r="B1165" s="367">
        <v>44355</v>
      </c>
      <c r="C1165" s="365">
        <v>68.62</v>
      </c>
      <c r="O1165" s="368">
        <v>44355</v>
      </c>
      <c r="P1165" s="369">
        <v>68.62</v>
      </c>
      <c r="Q1165" s="369">
        <v>232.64</v>
      </c>
      <c r="R1165" s="369">
        <v>119.06</v>
      </c>
      <c r="S1165" s="369">
        <v>111.52</v>
      </c>
      <c r="T1165" s="369">
        <v>26.732800000000001</v>
      </c>
      <c r="U1165" s="369">
        <v>100.65</v>
      </c>
      <c r="V1165" s="369">
        <v>28.87</v>
      </c>
      <c r="AF1165" s="368">
        <v>44355</v>
      </c>
      <c r="AG1165" s="370">
        <f t="shared" ref="AG1165:AM1165" si="2329">(P1165-AG$1256)/AG$1256</f>
        <v>0.20154088600945552</v>
      </c>
      <c r="AH1165" s="370">
        <f t="shared" si="2329"/>
        <v>0.12386473429951685</v>
      </c>
      <c r="AI1165" s="370">
        <f t="shared" si="2329"/>
        <v>0.16702607331895714</v>
      </c>
      <c r="AJ1165" s="370">
        <f t="shared" si="2329"/>
        <v>0.13947072647389386</v>
      </c>
      <c r="AK1165" s="370">
        <f t="shared" si="2329"/>
        <v>-8.8463951553506642E-2</v>
      </c>
      <c r="AL1165" s="370">
        <f t="shared" si="2329"/>
        <v>-0.19479999999999995</v>
      </c>
      <c r="AM1165" s="370">
        <f t="shared" si="2329"/>
        <v>0.39738625363020336</v>
      </c>
      <c r="BA1165" s="368">
        <v>44355</v>
      </c>
      <c r="BB1165" s="369">
        <v>68.62</v>
      </c>
      <c r="BC1165" s="369">
        <v>4227.26</v>
      </c>
      <c r="BD1165" s="86"/>
      <c r="BE1165" s="368">
        <v>44355</v>
      </c>
      <c r="BF1165" s="370">
        <f t="shared" ref="BF1165:BG1165" si="2330">(BB1165-BF$1256)/BF$1256</f>
        <v>0.20154088600945552</v>
      </c>
      <c r="BG1165" s="370">
        <f t="shared" si="2330"/>
        <v>0.12703791488147773</v>
      </c>
      <c r="BT1165" s="367">
        <v>44356</v>
      </c>
      <c r="BU1165" s="365">
        <f t="shared" si="2048"/>
        <v>3.1304999999999999E-2</v>
      </c>
      <c r="BV1165" s="365">
        <v>3.1305000000000001</v>
      </c>
    </row>
    <row r="1166" spans="2:74" ht="12" customHeight="1">
      <c r="B1166" s="367">
        <v>44354</v>
      </c>
      <c r="C1166" s="365">
        <v>68.67</v>
      </c>
      <c r="O1166" s="368">
        <v>44354</v>
      </c>
      <c r="P1166" s="369">
        <v>68.67</v>
      </c>
      <c r="Q1166" s="369">
        <v>231.69</v>
      </c>
      <c r="R1166" s="369">
        <v>118.32</v>
      </c>
      <c r="S1166" s="369">
        <v>111.33</v>
      </c>
      <c r="T1166" s="369">
        <v>26.465199999999999</v>
      </c>
      <c r="U1166" s="369">
        <v>95.11</v>
      </c>
      <c r="V1166" s="369">
        <v>22.94</v>
      </c>
      <c r="AF1166" s="368">
        <v>44354</v>
      </c>
      <c r="AG1166" s="370">
        <f t="shared" ref="AG1166:AM1166" si="2331">(P1166-AG$1256)/AG$1256</f>
        <v>0.20241638942391879</v>
      </c>
      <c r="AH1166" s="370">
        <f t="shared" si="2331"/>
        <v>0.11927536231884057</v>
      </c>
      <c r="AI1166" s="370">
        <f t="shared" si="2331"/>
        <v>0.15977259360909624</v>
      </c>
      <c r="AJ1166" s="370">
        <f t="shared" si="2331"/>
        <v>0.13752937570246238</v>
      </c>
      <c r="AK1166" s="370">
        <f t="shared" si="2331"/>
        <v>-9.7588586704492816E-2</v>
      </c>
      <c r="AL1166" s="370">
        <f t="shared" si="2331"/>
        <v>-0.23912</v>
      </c>
      <c r="AM1166" s="370">
        <f t="shared" si="2331"/>
        <v>0.1103581800580833</v>
      </c>
      <c r="BA1166" s="368">
        <v>44354</v>
      </c>
      <c r="BB1166" s="369">
        <v>68.67</v>
      </c>
      <c r="BC1166" s="369">
        <v>4226.5200000000004</v>
      </c>
      <c r="BD1166" s="86"/>
      <c r="BE1166" s="368">
        <v>44354</v>
      </c>
      <c r="BF1166" s="370">
        <f t="shared" ref="BF1166:BG1166" si="2332">(BB1166-BF$1256)/BF$1256</f>
        <v>0.20241638942391879</v>
      </c>
      <c r="BG1166" s="370">
        <f t="shared" si="2332"/>
        <v>0.12684062205893734</v>
      </c>
      <c r="BT1166" s="367">
        <v>44355</v>
      </c>
      <c r="BU1166" s="365">
        <f t="shared" si="2048"/>
        <v>3.0895000000000002E-2</v>
      </c>
      <c r="BV1166" s="365">
        <v>3.0895000000000001</v>
      </c>
    </row>
    <row r="1167" spans="2:74" ht="12" customHeight="1">
      <c r="B1167" s="367">
        <v>44351</v>
      </c>
      <c r="C1167" s="365">
        <v>69.180000000000007</v>
      </c>
      <c r="O1167" s="368">
        <v>44351</v>
      </c>
      <c r="P1167" s="369">
        <v>69.180000000000007</v>
      </c>
      <c r="Q1167" s="369">
        <v>233.38</v>
      </c>
      <c r="R1167" s="369">
        <v>118.77</v>
      </c>
      <c r="S1167" s="369">
        <v>111.99</v>
      </c>
      <c r="T1167" s="369">
        <v>26.526800000000001</v>
      </c>
      <c r="U1167" s="369">
        <v>89.28</v>
      </c>
      <c r="V1167" s="369">
        <v>22.86</v>
      </c>
      <c r="AF1167" s="368">
        <v>44351</v>
      </c>
      <c r="AG1167" s="370">
        <f t="shared" ref="AG1167:AM1167" si="2333">(P1167-AG$1256)/AG$1256</f>
        <v>0.21134652425144471</v>
      </c>
      <c r="AH1167" s="370">
        <f t="shared" si="2333"/>
        <v>0.12743961352657002</v>
      </c>
      <c r="AI1167" s="370">
        <f t="shared" si="2333"/>
        <v>0.16418349343266028</v>
      </c>
      <c r="AJ1167" s="370">
        <f t="shared" si="2333"/>
        <v>0.14427301522427699</v>
      </c>
      <c r="AK1167" s="370">
        <f t="shared" si="2333"/>
        <v>-9.5488147521754538E-2</v>
      </c>
      <c r="AL1167" s="370">
        <f t="shared" si="2333"/>
        <v>-0.28576000000000001</v>
      </c>
      <c r="AM1167" s="370">
        <f t="shared" si="2333"/>
        <v>0.10648596321393995</v>
      </c>
      <c r="BA1167" s="368">
        <v>44351</v>
      </c>
      <c r="BB1167" s="369">
        <v>69.180000000000007</v>
      </c>
      <c r="BC1167" s="369">
        <v>4229.8900000000003</v>
      </c>
      <c r="BD1167" s="86"/>
      <c r="BE1167" s="368">
        <v>44351</v>
      </c>
      <c r="BF1167" s="370">
        <f t="shared" ref="BF1167:BG1167" si="2334">(BB1167-BF$1256)/BF$1256</f>
        <v>0.21134652425144471</v>
      </c>
      <c r="BG1167" s="370">
        <f t="shared" si="2334"/>
        <v>0.12773910423726337</v>
      </c>
      <c r="BT1167" s="367">
        <v>44354</v>
      </c>
      <c r="BU1167" s="365">
        <f t="shared" si="2048"/>
        <v>3.0872E-2</v>
      </c>
      <c r="BV1167" s="365">
        <v>3.0872000000000002</v>
      </c>
    </row>
    <row r="1168" spans="2:74" ht="12" customHeight="1">
      <c r="B1168" s="367">
        <v>44350</v>
      </c>
      <c r="C1168" s="365">
        <v>69.12</v>
      </c>
      <c r="O1168" s="368">
        <v>44350</v>
      </c>
      <c r="P1168" s="369">
        <v>69.12</v>
      </c>
      <c r="Q1168" s="369">
        <v>232.45</v>
      </c>
      <c r="R1168" s="369">
        <v>118.72</v>
      </c>
      <c r="S1168" s="369">
        <v>111.12</v>
      </c>
      <c r="T1168" s="369">
        <v>26.660799999999998</v>
      </c>
      <c r="U1168" s="369">
        <v>90.59</v>
      </c>
      <c r="V1168" s="369">
        <v>23</v>
      </c>
      <c r="AF1168" s="368">
        <v>44350</v>
      </c>
      <c r="AG1168" s="370">
        <f t="shared" ref="AG1168:AM1168" si="2335">(P1168-AG$1256)/AG$1256</f>
        <v>0.21029592015408868</v>
      </c>
      <c r="AH1168" s="370">
        <f t="shared" si="2335"/>
        <v>0.12294685990338158</v>
      </c>
      <c r="AI1168" s="370">
        <f t="shared" si="2335"/>
        <v>0.1636933934522643</v>
      </c>
      <c r="AJ1168" s="370">
        <f t="shared" si="2335"/>
        <v>0.13538367221824868</v>
      </c>
      <c r="AK1168" s="370">
        <f t="shared" si="2335"/>
        <v>-9.0919010338525424E-2</v>
      </c>
      <c r="AL1168" s="370">
        <f t="shared" si="2335"/>
        <v>-0.27527999999999997</v>
      </c>
      <c r="AM1168" s="370">
        <f t="shared" si="2335"/>
        <v>0.1132623426911907</v>
      </c>
      <c r="BA1168" s="368">
        <v>44350</v>
      </c>
      <c r="BB1168" s="369">
        <v>69.12</v>
      </c>
      <c r="BC1168" s="369">
        <v>4192.8500000000004</v>
      </c>
      <c r="BD1168" s="86"/>
      <c r="BE1168" s="368">
        <v>44350</v>
      </c>
      <c r="BF1168" s="370">
        <f t="shared" ref="BF1168:BG1168" si="2336">(BB1168-BF$1256)/BF$1256</f>
        <v>0.21029592015408868</v>
      </c>
      <c r="BG1168" s="370">
        <f t="shared" si="2336"/>
        <v>0.11786379863334739</v>
      </c>
      <c r="BT1168" s="367">
        <v>44351</v>
      </c>
      <c r="BU1168" s="365">
        <f t="shared" si="2048"/>
        <v>3.0644999999999999E-2</v>
      </c>
      <c r="BV1168" s="365">
        <v>3.0644999999999998</v>
      </c>
    </row>
    <row r="1169" spans="2:74" ht="12" customHeight="1">
      <c r="B1169" s="367">
        <v>44349</v>
      </c>
      <c r="C1169" s="365">
        <v>69.73</v>
      </c>
      <c r="O1169" s="368">
        <v>44349</v>
      </c>
      <c r="P1169" s="369">
        <v>69.73</v>
      </c>
      <c r="Q1169" s="369">
        <v>233.78</v>
      </c>
      <c r="R1169" s="369">
        <v>119.24</v>
      </c>
      <c r="S1169" s="369">
        <v>113</v>
      </c>
      <c r="T1169" s="369">
        <v>27.247800000000002</v>
      </c>
      <c r="U1169" s="369">
        <v>94.81</v>
      </c>
      <c r="V1169" s="369">
        <v>23.24</v>
      </c>
      <c r="AF1169" s="368">
        <v>44349</v>
      </c>
      <c r="AG1169" s="370">
        <f t="shared" ref="AG1169:AM1169" si="2337">(P1169-AG$1256)/AG$1256</f>
        <v>0.22097706181054114</v>
      </c>
      <c r="AH1169" s="370">
        <f t="shared" si="2337"/>
        <v>0.12937198067632852</v>
      </c>
      <c r="AI1169" s="370">
        <f t="shared" si="2337"/>
        <v>0.16879043324838267</v>
      </c>
      <c r="AJ1169" s="370">
        <f t="shared" si="2337"/>
        <v>0.15459282721978129</v>
      </c>
      <c r="AK1169" s="370">
        <f t="shared" si="2337"/>
        <v>-7.0903461632886869E-2</v>
      </c>
      <c r="AL1169" s="370">
        <f t="shared" si="2337"/>
        <v>-0.24151999999999998</v>
      </c>
      <c r="AM1169" s="370">
        <f t="shared" si="2337"/>
        <v>0.12487899322362044</v>
      </c>
      <c r="BA1169" s="368">
        <v>44349</v>
      </c>
      <c r="BB1169" s="369">
        <v>69.73</v>
      </c>
      <c r="BC1169" s="369">
        <v>4208.12</v>
      </c>
      <c r="BD1169" s="86"/>
      <c r="BE1169" s="368">
        <v>44349</v>
      </c>
      <c r="BF1169" s="370">
        <f t="shared" ref="BF1169:BG1169" si="2338">(BB1169-BF$1256)/BF$1256</f>
        <v>0.22097706181054114</v>
      </c>
      <c r="BG1169" s="370">
        <f t="shared" si="2338"/>
        <v>0.12193496268766145</v>
      </c>
      <c r="BT1169" s="367">
        <v>44350</v>
      </c>
      <c r="BU1169" s="365">
        <f t="shared" si="2048"/>
        <v>3.0671E-2</v>
      </c>
      <c r="BV1169" s="365">
        <v>3.0670999999999999</v>
      </c>
    </row>
    <row r="1170" spans="2:74" ht="12" customHeight="1">
      <c r="B1170" s="367">
        <v>44348</v>
      </c>
      <c r="C1170" s="365">
        <v>70.47</v>
      </c>
      <c r="O1170" s="368">
        <v>44348</v>
      </c>
      <c r="P1170" s="369">
        <v>70.47</v>
      </c>
      <c r="Q1170" s="369">
        <v>233.24</v>
      </c>
      <c r="R1170" s="369">
        <v>119.9</v>
      </c>
      <c r="S1170" s="369">
        <v>113.34</v>
      </c>
      <c r="T1170" s="369">
        <v>27.2226</v>
      </c>
      <c r="U1170" s="369">
        <v>90.92</v>
      </c>
      <c r="V1170" s="369">
        <v>23.2</v>
      </c>
      <c r="AF1170" s="368">
        <v>44348</v>
      </c>
      <c r="AG1170" s="370">
        <f t="shared" ref="AG1170:AM1170" si="2339">(P1170-AG$1256)/AG$1256</f>
        <v>0.23393451234459814</v>
      </c>
      <c r="AH1170" s="370">
        <f t="shared" si="2339"/>
        <v>0.12676328502415463</v>
      </c>
      <c r="AI1170" s="370">
        <f t="shared" si="2339"/>
        <v>0.17525975298960997</v>
      </c>
      <c r="AJ1170" s="370">
        <f t="shared" si="2339"/>
        <v>0.15806682333707978</v>
      </c>
      <c r="AK1170" s="370">
        <f t="shared" si="2339"/>
        <v>-7.1762732207643454E-2</v>
      </c>
      <c r="AL1170" s="370">
        <f t="shared" si="2339"/>
        <v>-0.27263999999999999</v>
      </c>
      <c r="AM1170" s="370">
        <f t="shared" si="2339"/>
        <v>0.12294288480154884</v>
      </c>
      <c r="BA1170" s="368">
        <v>44348</v>
      </c>
      <c r="BB1170" s="369">
        <v>70.47</v>
      </c>
      <c r="BC1170" s="369">
        <v>4202.04</v>
      </c>
      <c r="BD1170" s="86"/>
      <c r="BE1170" s="368">
        <v>44348</v>
      </c>
      <c r="BF1170" s="370">
        <f t="shared" ref="BF1170:BG1170" si="2340">(BB1170-BF$1256)/BF$1256</f>
        <v>0.23393451234459814</v>
      </c>
      <c r="BG1170" s="370">
        <f t="shared" si="2340"/>
        <v>0.12031396219976165</v>
      </c>
      <c r="BT1170" s="367">
        <v>44349</v>
      </c>
      <c r="BU1170" s="365">
        <f t="shared" si="2048"/>
        <v>3.0402999999999999E-2</v>
      </c>
      <c r="BV1170" s="365">
        <v>3.0402999999999998</v>
      </c>
    </row>
    <row r="1171" spans="2:74" ht="12" customHeight="1">
      <c r="B1171" s="367">
        <v>44344</v>
      </c>
      <c r="C1171" s="365">
        <v>69.72</v>
      </c>
      <c r="O1171" s="368">
        <v>44344</v>
      </c>
      <c r="P1171" s="369">
        <v>69.72</v>
      </c>
      <c r="Q1171" s="369">
        <v>233.89</v>
      </c>
      <c r="R1171" s="369">
        <v>119.97</v>
      </c>
      <c r="S1171" s="369">
        <v>113.88</v>
      </c>
      <c r="T1171" s="369">
        <v>27.439599999999999</v>
      </c>
      <c r="U1171" s="369">
        <v>93.98</v>
      </c>
      <c r="V1171" s="369">
        <v>23.22</v>
      </c>
      <c r="AF1171" s="368">
        <v>44344</v>
      </c>
      <c r="AG1171" s="370">
        <f t="shared" ref="AG1171:AM1171" si="2341">(P1171-AG$1256)/AG$1256</f>
        <v>0.22080196112764838</v>
      </c>
      <c r="AH1171" s="370">
        <f t="shared" si="2341"/>
        <v>0.129903381642512</v>
      </c>
      <c r="AI1171" s="370">
        <f t="shared" si="2341"/>
        <v>0.17594589296216431</v>
      </c>
      <c r="AJ1171" s="370">
        <f t="shared" si="2341"/>
        <v>0.16358434658220078</v>
      </c>
      <c r="AK1171" s="370">
        <f t="shared" si="2341"/>
        <v>-6.4363457813906635E-2</v>
      </c>
      <c r="AL1171" s="370">
        <f t="shared" si="2341"/>
        <v>-0.24815999999999996</v>
      </c>
      <c r="AM1171" s="370">
        <f t="shared" si="2341"/>
        <v>0.12391093901258464</v>
      </c>
      <c r="BA1171" s="368">
        <v>44344</v>
      </c>
      <c r="BB1171" s="369">
        <v>69.72</v>
      </c>
      <c r="BC1171" s="369">
        <v>4204.1099999999997</v>
      </c>
      <c r="BD1171" s="86"/>
      <c r="BE1171" s="368">
        <v>44344</v>
      </c>
      <c r="BF1171" s="370">
        <f t="shared" ref="BF1171:BG1171" si="2342">(BB1171-BF$1256)/BF$1256</f>
        <v>0.22080196112764838</v>
      </c>
      <c r="BG1171" s="370">
        <f t="shared" si="2342"/>
        <v>0.1208658488790301</v>
      </c>
      <c r="BT1171" s="367">
        <v>44348</v>
      </c>
      <c r="BU1171" s="365">
        <f t="shared" si="2048"/>
        <v>3.0084E-2</v>
      </c>
      <c r="BV1171" s="365">
        <v>3.0084</v>
      </c>
    </row>
    <row r="1172" spans="2:74" ht="12" customHeight="1">
      <c r="B1172" s="367">
        <v>44343</v>
      </c>
      <c r="C1172" s="365">
        <v>69.37</v>
      </c>
      <c r="O1172" s="368">
        <v>44343</v>
      </c>
      <c r="P1172" s="369">
        <v>69.37</v>
      </c>
      <c r="Q1172" s="369">
        <v>234.86</v>
      </c>
      <c r="R1172" s="369">
        <v>120.09</v>
      </c>
      <c r="S1172" s="369">
        <v>113.51</v>
      </c>
      <c r="T1172" s="369">
        <v>27.312000000000001</v>
      </c>
      <c r="U1172" s="369">
        <v>95.67</v>
      </c>
      <c r="V1172" s="369">
        <v>23.02</v>
      </c>
      <c r="AF1172" s="368">
        <v>44343</v>
      </c>
      <c r="AG1172" s="370">
        <f t="shared" ref="AG1172:AM1172" si="2343">(P1172-AG$1256)/AG$1256</f>
        <v>0.21467343722640528</v>
      </c>
      <c r="AH1172" s="370">
        <f t="shared" si="2343"/>
        <v>0.13458937198067639</v>
      </c>
      <c r="AI1172" s="370">
        <f t="shared" si="2343"/>
        <v>0.17712213291511475</v>
      </c>
      <c r="AJ1172" s="370">
        <f t="shared" si="2343"/>
        <v>0.15980382139572902</v>
      </c>
      <c r="AK1172" s="370">
        <f t="shared" si="2343"/>
        <v>-6.8714367549578548E-2</v>
      </c>
      <c r="AL1172" s="370">
        <f t="shared" si="2343"/>
        <v>-0.23463999999999999</v>
      </c>
      <c r="AM1172" s="370">
        <f t="shared" si="2343"/>
        <v>0.1142303969022265</v>
      </c>
      <c r="BA1172" s="368">
        <v>44343</v>
      </c>
      <c r="BB1172" s="369">
        <v>69.37</v>
      </c>
      <c r="BC1172" s="369">
        <v>4200.88</v>
      </c>
      <c r="BD1172" s="86"/>
      <c r="BE1172" s="368">
        <v>44343</v>
      </c>
      <c r="BF1172" s="370">
        <f t="shared" ref="BF1172:BG1172" si="2344">(BB1172-BF$1256)/BF$1256</f>
        <v>0.21467343722640528</v>
      </c>
      <c r="BG1172" s="370">
        <f t="shared" si="2344"/>
        <v>0.12000469236983342</v>
      </c>
      <c r="BT1172" s="367">
        <v>44344</v>
      </c>
      <c r="BU1172" s="365">
        <f t="shared" si="2048"/>
        <v>3.0407000000000003E-2</v>
      </c>
      <c r="BV1172" s="365">
        <v>3.0407000000000002</v>
      </c>
    </row>
    <row r="1173" spans="2:74" ht="12" customHeight="1">
      <c r="B1173" s="367">
        <v>44342</v>
      </c>
      <c r="C1173" s="365">
        <v>68.510000000000005</v>
      </c>
      <c r="O1173" s="368">
        <v>44342</v>
      </c>
      <c r="P1173" s="369">
        <v>68.510000000000005</v>
      </c>
      <c r="Q1173" s="369">
        <v>232.35</v>
      </c>
      <c r="R1173" s="369">
        <v>120.49</v>
      </c>
      <c r="S1173" s="369">
        <v>112.85</v>
      </c>
      <c r="T1173" s="369">
        <v>26.9162</v>
      </c>
      <c r="U1173" s="369">
        <v>90.66</v>
      </c>
      <c r="V1173" s="369">
        <v>23.55</v>
      </c>
      <c r="AF1173" s="368">
        <v>44342</v>
      </c>
      <c r="AG1173" s="370">
        <f t="shared" ref="AG1173:AM1173" si="2345">(P1173-AG$1256)/AG$1256</f>
        <v>0.19961477849763623</v>
      </c>
      <c r="AH1173" s="370">
        <f t="shared" si="2345"/>
        <v>0.12246376811594201</v>
      </c>
      <c r="AI1173" s="370">
        <f t="shared" si="2345"/>
        <v>0.18104293275828268</v>
      </c>
      <c r="AJ1173" s="370">
        <f t="shared" si="2345"/>
        <v>0.15306018187391426</v>
      </c>
      <c r="AK1173" s="370">
        <f t="shared" si="2345"/>
        <v>-8.2210371259445206E-2</v>
      </c>
      <c r="AL1173" s="370">
        <f t="shared" si="2345"/>
        <v>-0.27472000000000002</v>
      </c>
      <c r="AM1173" s="370">
        <f t="shared" si="2345"/>
        <v>0.13988383349467573</v>
      </c>
      <c r="BA1173" s="368">
        <v>44342</v>
      </c>
      <c r="BB1173" s="369">
        <v>68.510000000000005</v>
      </c>
      <c r="BC1173" s="369">
        <v>4195.99</v>
      </c>
      <c r="BD1173" s="86"/>
      <c r="BE1173" s="368">
        <v>44342</v>
      </c>
      <c r="BF1173" s="370">
        <f t="shared" ref="BF1173:BG1173" si="2346">(BB1173-BF$1256)/BF$1256</f>
        <v>0.19961477849763623</v>
      </c>
      <c r="BG1173" s="370">
        <f t="shared" si="2346"/>
        <v>0.11870096006953233</v>
      </c>
      <c r="BT1173" s="367">
        <v>44343</v>
      </c>
      <c r="BU1173" s="365">
        <f t="shared" si="2048"/>
        <v>3.0560999999999998E-2</v>
      </c>
      <c r="BV1173" s="365">
        <v>3.0560999999999998</v>
      </c>
    </row>
    <row r="1174" spans="2:74" ht="12" customHeight="1">
      <c r="B1174" s="367">
        <v>44341</v>
      </c>
      <c r="C1174" s="365">
        <v>67.98</v>
      </c>
      <c r="O1174" s="368">
        <v>44341</v>
      </c>
      <c r="P1174" s="369">
        <v>67.98</v>
      </c>
      <c r="Q1174" s="369">
        <v>232.14</v>
      </c>
      <c r="R1174" s="369">
        <v>120.6</v>
      </c>
      <c r="S1174" s="369">
        <v>112.63</v>
      </c>
      <c r="T1174" s="369">
        <v>26.922599999999999</v>
      </c>
      <c r="U1174" s="369">
        <v>88.38</v>
      </c>
      <c r="V1174" s="369">
        <v>23.17</v>
      </c>
      <c r="AF1174" s="368">
        <v>44341</v>
      </c>
      <c r="AG1174" s="370">
        <f t="shared" ref="AG1174:AM1174" si="2347">(P1174-AG$1256)/AG$1256</f>
        <v>0.19033444230432506</v>
      </c>
      <c r="AH1174" s="370">
        <f t="shared" si="2347"/>
        <v>0.12144927536231878</v>
      </c>
      <c r="AI1174" s="370">
        <f t="shared" si="2347"/>
        <v>0.18212115271515389</v>
      </c>
      <c r="AJ1174" s="370">
        <f t="shared" si="2347"/>
        <v>0.15081230203330939</v>
      </c>
      <c r="AK1174" s="370">
        <f t="shared" si="2347"/>
        <v>-8.1992143811888005E-2</v>
      </c>
      <c r="AL1174" s="370">
        <f t="shared" si="2347"/>
        <v>-0.29296000000000005</v>
      </c>
      <c r="AM1174" s="370">
        <f t="shared" si="2347"/>
        <v>0.12149080348499523</v>
      </c>
      <c r="BA1174" s="368">
        <v>44341</v>
      </c>
      <c r="BB1174" s="369">
        <v>67.98</v>
      </c>
      <c r="BC1174" s="369">
        <v>4188.13</v>
      </c>
      <c r="BD1174" s="86"/>
      <c r="BE1174" s="368">
        <v>44341</v>
      </c>
      <c r="BF1174" s="370">
        <f t="shared" ref="BF1174:BG1174" si="2348">(BB1174-BF$1256)/BF$1256</f>
        <v>0.19033444230432506</v>
      </c>
      <c r="BG1174" s="370">
        <f t="shared" si="2348"/>
        <v>0.11660539035984614</v>
      </c>
      <c r="BT1174" s="367">
        <v>44342</v>
      </c>
      <c r="BU1174" s="365">
        <f t="shared" si="2048"/>
        <v>3.0943999999999999E-2</v>
      </c>
      <c r="BV1174" s="365">
        <v>3.0943999999999998</v>
      </c>
    </row>
    <row r="1175" spans="2:74" ht="12" customHeight="1">
      <c r="B1175" s="367">
        <v>44340</v>
      </c>
      <c r="C1175" s="365">
        <v>68.209999999999994</v>
      </c>
      <c r="O1175" s="368">
        <v>44340</v>
      </c>
      <c r="P1175" s="369">
        <v>68.209999999999994</v>
      </c>
      <c r="Q1175" s="369">
        <v>231.91</v>
      </c>
      <c r="R1175" s="369">
        <v>120.52</v>
      </c>
      <c r="S1175" s="369">
        <v>112.52</v>
      </c>
      <c r="T1175" s="369">
        <v>26.847200000000001</v>
      </c>
      <c r="U1175" s="369">
        <v>84.59</v>
      </c>
      <c r="V1175" s="369">
        <v>23.25</v>
      </c>
      <c r="AF1175" s="368">
        <v>44340</v>
      </c>
      <c r="AG1175" s="370">
        <f t="shared" ref="AG1175:AM1175" si="2349">(P1175-AG$1256)/AG$1256</f>
        <v>0.19436175801085614</v>
      </c>
      <c r="AH1175" s="370">
        <f t="shared" si="2349"/>
        <v>0.12033816425120772</v>
      </c>
      <c r="AI1175" s="370">
        <f t="shared" si="2349"/>
        <v>0.18133699274652029</v>
      </c>
      <c r="AJ1175" s="370">
        <f t="shared" si="2349"/>
        <v>0.14968836211300696</v>
      </c>
      <c r="AK1175" s="370">
        <f t="shared" si="2349"/>
        <v>-8.4563135928421407E-2</v>
      </c>
      <c r="AL1175" s="370">
        <f t="shared" si="2349"/>
        <v>-0.32327999999999996</v>
      </c>
      <c r="AM1175" s="370">
        <f t="shared" si="2349"/>
        <v>0.12536302032913843</v>
      </c>
      <c r="BA1175" s="368">
        <v>44340</v>
      </c>
      <c r="BB1175" s="369">
        <v>68.209999999999994</v>
      </c>
      <c r="BC1175" s="369">
        <v>4197.05</v>
      </c>
      <c r="BD1175" s="86"/>
      <c r="BE1175" s="368">
        <v>44340</v>
      </c>
      <c r="BF1175" s="370">
        <f t="shared" ref="BF1175:BG1175" si="2350">(BB1175-BF$1256)/BF$1256</f>
        <v>0.19436175801085614</v>
      </c>
      <c r="BG1175" s="370">
        <f t="shared" si="2350"/>
        <v>0.1189835687072255</v>
      </c>
      <c r="BT1175" s="367">
        <v>44341</v>
      </c>
      <c r="BU1175" s="365">
        <f t="shared" si="2048"/>
        <v>3.1185999999999998E-2</v>
      </c>
      <c r="BV1175" s="365">
        <v>3.1185999999999998</v>
      </c>
    </row>
    <row r="1176" spans="2:74" ht="12" customHeight="1">
      <c r="B1176" s="367">
        <v>44337</v>
      </c>
      <c r="C1176" s="365">
        <v>68.150000000000006</v>
      </c>
      <c r="O1176" s="368">
        <v>44337</v>
      </c>
      <c r="P1176" s="369">
        <v>68.150000000000006</v>
      </c>
      <c r="Q1176" s="369">
        <v>231.24</v>
      </c>
      <c r="R1176" s="369">
        <v>119.71</v>
      </c>
      <c r="S1176" s="369">
        <v>110.92</v>
      </c>
      <c r="T1176" s="369">
        <v>26.6</v>
      </c>
      <c r="U1176" s="369">
        <v>83.68</v>
      </c>
      <c r="V1176" s="369">
        <v>23.59</v>
      </c>
      <c r="AF1176" s="368">
        <v>44337</v>
      </c>
      <c r="AG1176" s="370">
        <f t="shared" ref="AG1176:AM1176" si="2351">(P1176-AG$1256)/AG$1256</f>
        <v>0.19331115391350037</v>
      </c>
      <c r="AH1176" s="370">
        <f t="shared" si="2351"/>
        <v>0.11710144927536237</v>
      </c>
      <c r="AI1176" s="370">
        <f t="shared" si="2351"/>
        <v>0.17339737306410505</v>
      </c>
      <c r="AJ1176" s="370">
        <f t="shared" si="2351"/>
        <v>0.13334014509042605</v>
      </c>
      <c r="AK1176" s="370">
        <f t="shared" si="2351"/>
        <v>-9.2992171090318876E-2</v>
      </c>
      <c r="AL1176" s="370">
        <f t="shared" si="2351"/>
        <v>-0.33055999999999996</v>
      </c>
      <c r="AM1176" s="370">
        <f t="shared" si="2351"/>
        <v>0.14181994191674732</v>
      </c>
      <c r="BA1176" s="368">
        <v>44337</v>
      </c>
      <c r="BB1176" s="369">
        <v>68.150000000000006</v>
      </c>
      <c r="BC1176" s="369">
        <v>4155.8599999999997</v>
      </c>
      <c r="BD1176" s="86"/>
      <c r="BE1176" s="368">
        <v>44337</v>
      </c>
      <c r="BF1176" s="370">
        <f t="shared" ref="BF1176:BG1176" si="2352">(BB1176-BF$1256)/BF$1256</f>
        <v>0.19331115391350037</v>
      </c>
      <c r="BG1176" s="370">
        <f t="shared" si="2352"/>
        <v>0.1080018236255488</v>
      </c>
      <c r="BT1176" s="367">
        <v>44340</v>
      </c>
      <c r="BU1176" s="365">
        <f t="shared" si="2048"/>
        <v>3.108E-2</v>
      </c>
      <c r="BV1176" s="365">
        <v>3.1080000000000001</v>
      </c>
    </row>
    <row r="1177" spans="2:74" ht="12" customHeight="1">
      <c r="B1177" s="367">
        <v>44336</v>
      </c>
      <c r="C1177" s="365">
        <v>68.66</v>
      </c>
      <c r="O1177" s="368">
        <v>44336</v>
      </c>
      <c r="P1177" s="369">
        <v>68.66</v>
      </c>
      <c r="Q1177" s="369">
        <v>232.18</v>
      </c>
      <c r="R1177" s="369">
        <v>119.94</v>
      </c>
      <c r="S1177" s="369">
        <v>111.41</v>
      </c>
      <c r="T1177" s="369">
        <v>26.835599999999999</v>
      </c>
      <c r="U1177" s="369">
        <v>83.28</v>
      </c>
      <c r="V1177" s="369">
        <v>23.83</v>
      </c>
      <c r="AF1177" s="368">
        <v>44336</v>
      </c>
      <c r="AG1177" s="370">
        <f t="shared" ref="AG1177:AM1177" si="2353">(P1177-AG$1256)/AG$1256</f>
        <v>0.20224128874102604</v>
      </c>
      <c r="AH1177" s="370">
        <f t="shared" si="2353"/>
        <v>0.12164251207729472</v>
      </c>
      <c r="AI1177" s="370">
        <f t="shared" si="2353"/>
        <v>0.1756518329739267</v>
      </c>
      <c r="AJ1177" s="370">
        <f t="shared" si="2353"/>
        <v>0.13834678655359142</v>
      </c>
      <c r="AK1177" s="370">
        <f t="shared" si="2353"/>
        <v>-8.4958673177118915E-2</v>
      </c>
      <c r="AL1177" s="370">
        <f t="shared" si="2353"/>
        <v>-0.33376</v>
      </c>
      <c r="AM1177" s="370">
        <f t="shared" si="2353"/>
        <v>0.15343659244917707</v>
      </c>
      <c r="BA1177" s="368">
        <v>44336</v>
      </c>
      <c r="BB1177" s="369">
        <v>68.66</v>
      </c>
      <c r="BC1177" s="369">
        <v>4159.12</v>
      </c>
      <c r="BD1177" s="86"/>
      <c r="BE1177" s="368">
        <v>44336</v>
      </c>
      <c r="BF1177" s="370">
        <f t="shared" ref="BF1177:BG1177" si="2354">(BB1177-BF$1256)/BF$1256</f>
        <v>0.20224128874102604</v>
      </c>
      <c r="BG1177" s="370">
        <f t="shared" si="2354"/>
        <v>0.1088709784924162</v>
      </c>
      <c r="BT1177" s="367">
        <v>44337</v>
      </c>
      <c r="BU1177" s="365">
        <f t="shared" si="2048"/>
        <v>3.1107999999999997E-2</v>
      </c>
      <c r="BV1177" s="365">
        <v>3.1107999999999998</v>
      </c>
    </row>
    <row r="1178" spans="2:74" ht="12" customHeight="1">
      <c r="B1178" s="367">
        <v>44335</v>
      </c>
      <c r="C1178" s="365">
        <v>67.78</v>
      </c>
      <c r="O1178" s="368">
        <v>44335</v>
      </c>
      <c r="P1178" s="369">
        <v>67.78</v>
      </c>
      <c r="Q1178" s="369">
        <v>230.15</v>
      </c>
      <c r="R1178" s="369">
        <v>118.71</v>
      </c>
      <c r="S1178" s="369">
        <v>109.67</v>
      </c>
      <c r="T1178" s="369">
        <v>26.143799999999999</v>
      </c>
      <c r="U1178" s="369">
        <v>83.81</v>
      </c>
      <c r="V1178" s="369">
        <v>23.57</v>
      </c>
      <c r="AF1178" s="368">
        <v>44335</v>
      </c>
      <c r="AG1178" s="370">
        <f t="shared" ref="AG1178:AM1178" si="2355">(P1178-AG$1256)/AG$1256</f>
        <v>0.18683242864647176</v>
      </c>
      <c r="AH1178" s="370">
        <f t="shared" si="2355"/>
        <v>0.11183574879227055</v>
      </c>
      <c r="AI1178" s="370">
        <f t="shared" si="2355"/>
        <v>0.16359537345618505</v>
      </c>
      <c r="AJ1178" s="370">
        <f t="shared" si="2355"/>
        <v>0.12056810054153465</v>
      </c>
      <c r="AK1178" s="370">
        <f t="shared" si="2355"/>
        <v>-0.10854769633650681</v>
      </c>
      <c r="AL1178" s="370">
        <f t="shared" si="2355"/>
        <v>-0.32951999999999998</v>
      </c>
      <c r="AM1178" s="370">
        <f t="shared" si="2355"/>
        <v>0.14085188770571153</v>
      </c>
      <c r="BA1178" s="368">
        <v>44335</v>
      </c>
      <c r="BB1178" s="369">
        <v>67.78</v>
      </c>
      <c r="BC1178" s="369">
        <v>4115.68</v>
      </c>
      <c r="BD1178" s="86"/>
      <c r="BE1178" s="368">
        <v>44335</v>
      </c>
      <c r="BF1178" s="370">
        <f t="shared" ref="BF1178:BG1178" si="2356">(BB1178-BF$1256)/BF$1256</f>
        <v>0.18683242864647176</v>
      </c>
      <c r="BG1178" s="370">
        <f t="shared" si="2356"/>
        <v>9.7289356585447864E-2</v>
      </c>
      <c r="BT1178" s="367">
        <v>44336</v>
      </c>
      <c r="BU1178" s="365">
        <f t="shared" si="2048"/>
        <v>3.0876999999999998E-2</v>
      </c>
      <c r="BV1178" s="365">
        <v>3.0876999999999999</v>
      </c>
    </row>
    <row r="1179" spans="2:74" ht="12" customHeight="1">
      <c r="B1179" s="367">
        <v>44334</v>
      </c>
      <c r="C1179" s="365">
        <v>67.62</v>
      </c>
      <c r="O1179" s="368">
        <v>44334</v>
      </c>
      <c r="P1179" s="369">
        <v>67.62</v>
      </c>
      <c r="Q1179" s="369">
        <v>231.93</v>
      </c>
      <c r="R1179" s="369">
        <v>119.29</v>
      </c>
      <c r="S1179" s="369">
        <v>111.07</v>
      </c>
      <c r="T1179" s="369">
        <v>26.490200000000002</v>
      </c>
      <c r="U1179" s="369">
        <v>86.44</v>
      </c>
      <c r="V1179" s="369">
        <v>23.4</v>
      </c>
      <c r="AF1179" s="368">
        <v>44334</v>
      </c>
      <c r="AG1179" s="370">
        <f t="shared" ref="AG1179:AM1179" si="2357">(P1179-AG$1256)/AG$1256</f>
        <v>0.1840308177201892</v>
      </c>
      <c r="AH1179" s="370">
        <f t="shared" si="2357"/>
        <v>0.12043478260869568</v>
      </c>
      <c r="AI1179" s="370">
        <f t="shared" si="2357"/>
        <v>0.16928053322877878</v>
      </c>
      <c r="AJ1179" s="370">
        <f t="shared" si="2357"/>
        <v>0.13487279043629291</v>
      </c>
      <c r="AK1179" s="370">
        <f t="shared" si="2357"/>
        <v>-9.6736135737472362E-2</v>
      </c>
      <c r="AL1179" s="370">
        <f t="shared" si="2357"/>
        <v>-0.30848000000000003</v>
      </c>
      <c r="AM1179" s="370">
        <f t="shared" si="2357"/>
        <v>0.13262342691190698</v>
      </c>
      <c r="BA1179" s="368">
        <v>44334</v>
      </c>
      <c r="BB1179" s="369">
        <v>67.62</v>
      </c>
      <c r="BC1179" s="369">
        <v>4127.83</v>
      </c>
      <c r="BD1179" s="86"/>
      <c r="BE1179" s="368">
        <v>44334</v>
      </c>
      <c r="BF1179" s="370">
        <f t="shared" ref="BF1179:BG1179" si="2358">(BB1179-BF$1256)/BF$1256</f>
        <v>0.1840308177201892</v>
      </c>
      <c r="BG1179" s="370">
        <f t="shared" si="2358"/>
        <v>0.10052869144202389</v>
      </c>
      <c r="BT1179" s="367">
        <v>44335</v>
      </c>
      <c r="BU1179" s="365">
        <f t="shared" si="2048"/>
        <v>3.1278E-2</v>
      </c>
      <c r="BV1179" s="365">
        <v>3.1278000000000001</v>
      </c>
    </row>
    <row r="1180" spans="2:74" ht="12" customHeight="1">
      <c r="B1180" s="367">
        <v>44333</v>
      </c>
      <c r="C1180" s="365">
        <v>67.47</v>
      </c>
      <c r="O1180" s="368">
        <v>44333</v>
      </c>
      <c r="P1180" s="369">
        <v>67.47</v>
      </c>
      <c r="Q1180" s="369">
        <v>231.68</v>
      </c>
      <c r="R1180" s="369">
        <v>118.65</v>
      </c>
      <c r="S1180" s="369">
        <v>110.98</v>
      </c>
      <c r="T1180" s="369">
        <v>26.631599999999999</v>
      </c>
      <c r="U1180" s="369">
        <v>83.67</v>
      </c>
      <c r="V1180" s="369">
        <v>23.24</v>
      </c>
      <c r="AF1180" s="368">
        <v>44333</v>
      </c>
      <c r="AG1180" s="370">
        <f t="shared" ref="AG1180:AM1180" si="2359">(P1180-AG$1256)/AG$1256</f>
        <v>0.18140430747679914</v>
      </c>
      <c r="AH1180" s="370">
        <f t="shared" si="2359"/>
        <v>0.11922705314009666</v>
      </c>
      <c r="AI1180" s="370">
        <f t="shared" si="2359"/>
        <v>0.16300725347970996</v>
      </c>
      <c r="AJ1180" s="370">
        <f t="shared" si="2359"/>
        <v>0.13395320322877285</v>
      </c>
      <c r="AK1180" s="370">
        <f t="shared" si="2359"/>
        <v>-9.1914673068005201E-2</v>
      </c>
      <c r="AL1180" s="370">
        <f t="shared" si="2359"/>
        <v>-0.33063999999999999</v>
      </c>
      <c r="AM1180" s="370">
        <f t="shared" si="2359"/>
        <v>0.12487899322362044</v>
      </c>
      <c r="BA1180" s="368">
        <v>44333</v>
      </c>
      <c r="BB1180" s="369">
        <v>67.47</v>
      </c>
      <c r="BC1180" s="369">
        <v>4163.29</v>
      </c>
      <c r="BD1180" s="86"/>
      <c r="BE1180" s="368">
        <v>44333</v>
      </c>
      <c r="BF1180" s="370">
        <f t="shared" ref="BF1180:BG1180" si="2360">(BB1180-BF$1256)/BF$1256</f>
        <v>0.18140430747679914</v>
      </c>
      <c r="BG1180" s="370">
        <f t="shared" si="2360"/>
        <v>0.10998275020862383</v>
      </c>
      <c r="BT1180" s="367">
        <v>44334</v>
      </c>
      <c r="BU1180" s="365">
        <f t="shared" si="2048"/>
        <v>3.1352000000000005E-2</v>
      </c>
      <c r="BV1180" s="365">
        <v>3.1352000000000002</v>
      </c>
    </row>
    <row r="1181" spans="2:74" ht="12" customHeight="1">
      <c r="B1181" s="367">
        <v>44330</v>
      </c>
      <c r="C1181" s="365">
        <v>67.650000000000006</v>
      </c>
      <c r="O1181" s="368">
        <v>44330</v>
      </c>
      <c r="P1181" s="369">
        <v>67.650000000000006</v>
      </c>
      <c r="Q1181" s="369">
        <v>231.72</v>
      </c>
      <c r="R1181" s="369">
        <v>119.27</v>
      </c>
      <c r="S1181" s="369">
        <v>111.2</v>
      </c>
      <c r="T1181" s="369">
        <v>27.124199999999998</v>
      </c>
      <c r="U1181" s="369">
        <v>83.25</v>
      </c>
      <c r="V1181" s="369">
        <v>23.4</v>
      </c>
      <c r="AF1181" s="368">
        <v>44330</v>
      </c>
      <c r="AG1181" s="370">
        <f t="shared" ref="AG1181:AM1181" si="2361">(P1181-AG$1256)/AG$1256</f>
        <v>0.18455611976886721</v>
      </c>
      <c r="AH1181" s="370">
        <f t="shared" si="2361"/>
        <v>0.11942028985507246</v>
      </c>
      <c r="AI1181" s="370">
        <f t="shared" si="2361"/>
        <v>0.16908449323662028</v>
      </c>
      <c r="AJ1181" s="370">
        <f t="shared" si="2361"/>
        <v>0.13620108306937773</v>
      </c>
      <c r="AK1181" s="370">
        <f t="shared" si="2361"/>
        <v>-7.5117979213835714E-2</v>
      </c>
      <c r="AL1181" s="370">
        <f t="shared" si="2361"/>
        <v>-0.33400000000000002</v>
      </c>
      <c r="AM1181" s="370">
        <f t="shared" si="2361"/>
        <v>0.13262342691190698</v>
      </c>
      <c r="BA1181" s="368">
        <v>44330</v>
      </c>
      <c r="BB1181" s="369">
        <v>67.650000000000006</v>
      </c>
      <c r="BC1181" s="369">
        <v>4173.8500000000004</v>
      </c>
      <c r="BD1181" s="86"/>
      <c r="BE1181" s="368">
        <v>44330</v>
      </c>
      <c r="BF1181" s="370">
        <f t="shared" ref="BF1181:BG1181" si="2362">(BB1181-BF$1256)/BF$1256</f>
        <v>0.18455611976886721</v>
      </c>
      <c r="BG1181" s="370">
        <f t="shared" si="2362"/>
        <v>0.11279817210866046</v>
      </c>
      <c r="BT1181" s="367">
        <v>44333</v>
      </c>
      <c r="BU1181" s="365">
        <f t="shared" si="2048"/>
        <v>3.1421000000000004E-2</v>
      </c>
      <c r="BV1181" s="365">
        <v>3.1421000000000001</v>
      </c>
    </row>
    <row r="1182" spans="2:74" ht="12" customHeight="1">
      <c r="B1182" s="367">
        <v>44329</v>
      </c>
      <c r="C1182" s="365">
        <v>66.69</v>
      </c>
      <c r="O1182" s="368">
        <v>44329</v>
      </c>
      <c r="P1182" s="369">
        <v>66.69</v>
      </c>
      <c r="Q1182" s="369">
        <v>229.77</v>
      </c>
      <c r="R1182" s="369">
        <v>118.09</v>
      </c>
      <c r="S1182" s="369">
        <v>110.49</v>
      </c>
      <c r="T1182" s="369">
        <v>26.454000000000001</v>
      </c>
      <c r="U1182" s="369">
        <v>79.48</v>
      </c>
      <c r="V1182" s="369">
        <v>22.51</v>
      </c>
      <c r="AF1182" s="368">
        <v>44329</v>
      </c>
      <c r="AG1182" s="370">
        <f t="shared" ref="AG1182:AM1182" si="2363">(P1182-AG$1256)/AG$1256</f>
        <v>0.1677464542111714</v>
      </c>
      <c r="AH1182" s="370">
        <f t="shared" si="2363"/>
        <v>0.11000000000000006</v>
      </c>
      <c r="AI1182" s="370">
        <f t="shared" si="2363"/>
        <v>0.15751813369927473</v>
      </c>
      <c r="AJ1182" s="370">
        <f t="shared" si="2363"/>
        <v>0.12894656176560734</v>
      </c>
      <c r="AK1182" s="370">
        <f t="shared" si="2363"/>
        <v>-9.7970484737717897E-2</v>
      </c>
      <c r="AL1182" s="370">
        <f t="shared" si="2363"/>
        <v>-0.36415999999999998</v>
      </c>
      <c r="AM1182" s="370">
        <f t="shared" si="2363"/>
        <v>8.9545014520813232E-2</v>
      </c>
      <c r="BA1182" s="368">
        <v>44329</v>
      </c>
      <c r="BB1182" s="369">
        <v>66.69</v>
      </c>
      <c r="BC1182" s="369">
        <v>4112.5</v>
      </c>
      <c r="BD1182" s="86"/>
      <c r="BE1182" s="368">
        <v>44329</v>
      </c>
      <c r="BF1182" s="370">
        <f t="shared" ref="BF1182:BG1182" si="2364">(BB1182-BF$1256)/BF$1256</f>
        <v>0.1677464542111714</v>
      </c>
      <c r="BG1182" s="370">
        <f t="shared" si="2364"/>
        <v>9.6441530672368617E-2</v>
      </c>
      <c r="BT1182" s="367">
        <v>44330</v>
      </c>
      <c r="BU1182" s="365">
        <f t="shared" si="2048"/>
        <v>3.1337999999999998E-2</v>
      </c>
      <c r="BV1182" s="365">
        <v>3.1337999999999999</v>
      </c>
    </row>
    <row r="1183" spans="2:74" ht="12" customHeight="1">
      <c r="B1183" s="367">
        <v>44328</v>
      </c>
      <c r="C1183" s="365">
        <v>66.930000000000007</v>
      </c>
      <c r="O1183" s="368">
        <v>44328</v>
      </c>
      <c r="P1183" s="369">
        <v>66.930000000000007</v>
      </c>
      <c r="Q1183" s="369">
        <v>227.94</v>
      </c>
      <c r="R1183" s="369">
        <v>117.15</v>
      </c>
      <c r="S1183" s="369">
        <v>109.79</v>
      </c>
      <c r="T1183" s="369">
        <v>26.840399999999999</v>
      </c>
      <c r="U1183" s="369">
        <v>82</v>
      </c>
      <c r="V1183" s="369">
        <v>22.48</v>
      </c>
      <c r="AF1183" s="368">
        <v>44328</v>
      </c>
      <c r="AG1183" s="370">
        <f t="shared" ref="AG1183:AM1183" si="2365">(P1183-AG$1256)/AG$1256</f>
        <v>0.17194887060059547</v>
      </c>
      <c r="AH1183" s="370">
        <f t="shared" si="2365"/>
        <v>0.10115942028985506</v>
      </c>
      <c r="AI1183" s="370">
        <f t="shared" si="2365"/>
        <v>0.14830425406782993</v>
      </c>
      <c r="AJ1183" s="370">
        <f t="shared" si="2365"/>
        <v>0.12179421681822827</v>
      </c>
      <c r="AK1183" s="370">
        <f t="shared" si="2365"/>
        <v>-8.4795002591451021E-2</v>
      </c>
      <c r="AL1183" s="370">
        <f t="shared" si="2365"/>
        <v>-0.34399999999999997</v>
      </c>
      <c r="AM1183" s="370">
        <f t="shared" si="2365"/>
        <v>8.8092933204259455E-2</v>
      </c>
      <c r="BA1183" s="368">
        <v>44328</v>
      </c>
      <c r="BB1183" s="369">
        <v>66.930000000000007</v>
      </c>
      <c r="BC1183" s="369">
        <v>4063.04</v>
      </c>
      <c r="BD1183" s="86"/>
      <c r="BE1183" s="368">
        <v>44328</v>
      </c>
      <c r="BF1183" s="370">
        <f t="shared" ref="BF1183:BG1183" si="2366">(BB1183-BF$1256)/BF$1256</f>
        <v>0.17194887060059547</v>
      </c>
      <c r="BG1183" s="370">
        <f t="shared" si="2366"/>
        <v>8.3254904992841466E-2</v>
      </c>
      <c r="BT1183" s="367">
        <v>44329</v>
      </c>
      <c r="BU1183" s="365">
        <f t="shared" si="2048"/>
        <v>3.1788999999999998E-2</v>
      </c>
      <c r="BV1183" s="365">
        <v>3.1789000000000001</v>
      </c>
    </row>
    <row r="1184" spans="2:74" ht="12" customHeight="1">
      <c r="B1184" s="367">
        <v>44327</v>
      </c>
      <c r="C1184" s="365">
        <v>68.02</v>
      </c>
      <c r="O1184" s="368">
        <v>44327</v>
      </c>
      <c r="P1184" s="369">
        <v>68.02</v>
      </c>
      <c r="Q1184" s="369">
        <v>233.86</v>
      </c>
      <c r="R1184" s="369">
        <v>119.15</v>
      </c>
      <c r="S1184" s="369">
        <v>113.55</v>
      </c>
      <c r="T1184" s="369">
        <v>27.864999999999998</v>
      </c>
      <c r="U1184" s="369">
        <v>90.03</v>
      </c>
      <c r="V1184" s="369">
        <v>22.8</v>
      </c>
      <c r="AF1184" s="368">
        <v>44327</v>
      </c>
      <c r="AG1184" s="370">
        <f t="shared" ref="AG1184:AM1184" si="2367">(P1184-AG$1256)/AG$1256</f>
        <v>0.19103484503589557</v>
      </c>
      <c r="AH1184" s="370">
        <f t="shared" si="2367"/>
        <v>0.12975845410628026</v>
      </c>
      <c r="AI1184" s="370">
        <f t="shared" si="2367"/>
        <v>0.16790825328366998</v>
      </c>
      <c r="AJ1184" s="370">
        <f t="shared" si="2367"/>
        <v>0.16021252682129347</v>
      </c>
      <c r="AK1184" s="370">
        <f t="shared" si="2367"/>
        <v>-4.9858152159087905E-2</v>
      </c>
      <c r="AL1184" s="370">
        <f t="shared" si="2367"/>
        <v>-0.27976000000000001</v>
      </c>
      <c r="AM1184" s="370">
        <f t="shared" si="2367"/>
        <v>0.10358180058083255</v>
      </c>
      <c r="BA1184" s="368">
        <v>44327</v>
      </c>
      <c r="BB1184" s="369">
        <v>68.02</v>
      </c>
      <c r="BC1184" s="369">
        <v>4152.1000000000004</v>
      </c>
      <c r="BD1184" s="86"/>
      <c r="BE1184" s="368">
        <v>44327</v>
      </c>
      <c r="BF1184" s="370">
        <f t="shared" ref="BF1184:BG1184" si="2368">(BB1184-BF$1256)/BF$1256</f>
        <v>0.19103484503589557</v>
      </c>
      <c r="BG1184" s="370">
        <f t="shared" si="2368"/>
        <v>0.10699936279750569</v>
      </c>
      <c r="BT1184" s="367">
        <v>44328</v>
      </c>
      <c r="BU1184" s="365">
        <f t="shared" si="2048"/>
        <v>3.1675000000000002E-2</v>
      </c>
      <c r="BV1184" s="365">
        <v>3.1675</v>
      </c>
    </row>
    <row r="1185" spans="2:74" ht="12" customHeight="1">
      <c r="B1185" s="367">
        <v>44326</v>
      </c>
      <c r="C1185" s="365">
        <v>69.099999999999994</v>
      </c>
      <c r="O1185" s="368">
        <v>44326</v>
      </c>
      <c r="P1185" s="369">
        <v>69.099999999999994</v>
      </c>
      <c r="Q1185" s="369">
        <v>237.11</v>
      </c>
      <c r="R1185" s="369">
        <v>121.92</v>
      </c>
      <c r="S1185" s="369">
        <v>114.3</v>
      </c>
      <c r="T1185" s="369">
        <v>27.8368</v>
      </c>
      <c r="U1185" s="369">
        <v>89.76</v>
      </c>
      <c r="V1185" s="369">
        <v>22.73</v>
      </c>
      <c r="AF1185" s="368">
        <v>44326</v>
      </c>
      <c r="AG1185" s="370">
        <f t="shared" ref="AG1185:AM1185" si="2369">(P1185-AG$1256)/AG$1256</f>
        <v>0.20994571878830318</v>
      </c>
      <c r="AH1185" s="370">
        <f t="shared" si="2369"/>
        <v>0.14545893719806771</v>
      </c>
      <c r="AI1185" s="370">
        <f t="shared" si="2369"/>
        <v>0.19505979219760838</v>
      </c>
      <c r="AJ1185" s="370">
        <f t="shared" si="2369"/>
        <v>0.16787575355062831</v>
      </c>
      <c r="AK1185" s="370">
        <f t="shared" si="2369"/>
        <v>-5.0819716849886828E-2</v>
      </c>
      <c r="AL1185" s="370">
        <f t="shared" si="2369"/>
        <v>-0.28191999999999995</v>
      </c>
      <c r="AM1185" s="370">
        <f t="shared" si="2369"/>
        <v>0.10019361084220718</v>
      </c>
      <c r="BA1185" s="368">
        <v>44326</v>
      </c>
      <c r="BB1185" s="369">
        <v>69.099999999999994</v>
      </c>
      <c r="BC1185" s="369">
        <v>4188.43</v>
      </c>
      <c r="BD1185" s="86"/>
      <c r="BE1185" s="368">
        <v>44326</v>
      </c>
      <c r="BF1185" s="370">
        <f t="shared" ref="BF1185:BG1185" si="2370">(BB1185-BF$1256)/BF$1256</f>
        <v>0.20994571878830318</v>
      </c>
      <c r="BG1185" s="370">
        <f t="shared" si="2370"/>
        <v>0.11668537393655178</v>
      </c>
      <c r="BT1185" s="367">
        <v>44327</v>
      </c>
      <c r="BU1185" s="365">
        <f t="shared" si="2048"/>
        <v>3.1166999999999997E-2</v>
      </c>
      <c r="BV1185" s="365">
        <v>3.1166999999999998</v>
      </c>
    </row>
    <row r="1186" spans="2:74" ht="12" customHeight="1">
      <c r="B1186" s="367">
        <v>44323</v>
      </c>
      <c r="C1186" s="365">
        <v>69.48</v>
      </c>
      <c r="O1186" s="368">
        <v>44323</v>
      </c>
      <c r="P1186" s="369">
        <v>69.48</v>
      </c>
      <c r="Q1186" s="369">
        <v>234.84</v>
      </c>
      <c r="R1186" s="369">
        <v>121.23</v>
      </c>
      <c r="S1186" s="369">
        <v>114.34</v>
      </c>
      <c r="T1186" s="369">
        <v>28.521000000000001</v>
      </c>
      <c r="U1186" s="369">
        <v>89.48</v>
      </c>
      <c r="V1186" s="369">
        <v>22.8</v>
      </c>
      <c r="AF1186" s="368">
        <v>44323</v>
      </c>
      <c r="AG1186" s="370">
        <f t="shared" ref="AG1186:AM1186" si="2371">(P1186-AG$1256)/AG$1256</f>
        <v>0.21659954473822457</v>
      </c>
      <c r="AH1186" s="370">
        <f t="shared" si="2371"/>
        <v>0.13449275362318841</v>
      </c>
      <c r="AI1186" s="370">
        <f t="shared" si="2371"/>
        <v>0.18829641246814358</v>
      </c>
      <c r="AJ1186" s="370">
        <f t="shared" si="2371"/>
        <v>0.1682844589761929</v>
      </c>
      <c r="AK1186" s="370">
        <f t="shared" si="2371"/>
        <v>-2.7489838784473131E-2</v>
      </c>
      <c r="AL1186" s="370">
        <f t="shared" si="2371"/>
        <v>-0.28415999999999997</v>
      </c>
      <c r="AM1186" s="370">
        <f t="shared" si="2371"/>
        <v>0.10358180058083255</v>
      </c>
      <c r="BA1186" s="368">
        <v>44323</v>
      </c>
      <c r="BB1186" s="369">
        <v>69.48</v>
      </c>
      <c r="BC1186" s="369">
        <v>4232.6000000000004</v>
      </c>
      <c r="BD1186" s="86"/>
      <c r="BE1186" s="368">
        <v>44323</v>
      </c>
      <c r="BF1186" s="370">
        <f t="shared" ref="BF1186:BG1186" si="2372">(BB1186-BF$1256)/BF$1256</f>
        <v>0.21659954473822457</v>
      </c>
      <c r="BG1186" s="370">
        <f t="shared" si="2372"/>
        <v>0.12846162254683716</v>
      </c>
      <c r="BT1186" s="367">
        <v>44326</v>
      </c>
      <c r="BU1186" s="365">
        <f t="shared" si="2048"/>
        <v>3.0679999999999999E-2</v>
      </c>
      <c r="BV1186" s="365">
        <v>3.0680000000000001</v>
      </c>
    </row>
    <row r="1187" spans="2:74" ht="12" customHeight="1">
      <c r="B1187" s="367">
        <v>44322</v>
      </c>
      <c r="C1187" s="365">
        <v>68.709999999999994</v>
      </c>
      <c r="O1187" s="368">
        <v>44322</v>
      </c>
      <c r="P1187" s="369">
        <v>68.709999999999994</v>
      </c>
      <c r="Q1187" s="369">
        <v>234.86</v>
      </c>
      <c r="R1187" s="369">
        <v>121.29</v>
      </c>
      <c r="S1187" s="369">
        <v>114.74</v>
      </c>
      <c r="T1187" s="369">
        <v>28.228200000000001</v>
      </c>
      <c r="U1187" s="369">
        <v>105.62</v>
      </c>
      <c r="V1187" s="369">
        <v>22.8</v>
      </c>
      <c r="AF1187" s="368">
        <v>44322</v>
      </c>
      <c r="AG1187" s="370">
        <f t="shared" ref="AG1187:AM1187" si="2373">(P1187-AG$1256)/AG$1256</f>
        <v>0.20311679215548931</v>
      </c>
      <c r="AH1187" s="370">
        <f t="shared" si="2373"/>
        <v>0.13458937198067639</v>
      </c>
      <c r="AI1187" s="370">
        <f t="shared" si="2373"/>
        <v>0.18888453244461881</v>
      </c>
      <c r="AJ1187" s="370">
        <f t="shared" si="2373"/>
        <v>0.17237151323183805</v>
      </c>
      <c r="AK1187" s="370">
        <f t="shared" si="2373"/>
        <v>-3.7473744510215776E-2</v>
      </c>
      <c r="AL1187" s="370">
        <f t="shared" si="2373"/>
        <v>-0.15503999999999996</v>
      </c>
      <c r="AM1187" s="370">
        <f t="shared" si="2373"/>
        <v>0.10358180058083255</v>
      </c>
      <c r="BA1187" s="368">
        <v>44322</v>
      </c>
      <c r="BB1187" s="369">
        <v>68.709999999999994</v>
      </c>
      <c r="BC1187" s="369">
        <v>4201.62</v>
      </c>
      <c r="BD1187" s="86"/>
      <c r="BE1187" s="368">
        <v>44322</v>
      </c>
      <c r="BF1187" s="370">
        <f t="shared" ref="BF1187:BG1187" si="2374">(BB1187-BF$1256)/BF$1256</f>
        <v>0.20311679215548931</v>
      </c>
      <c r="BG1187" s="370">
        <f t="shared" si="2374"/>
        <v>0.12020198519237381</v>
      </c>
      <c r="BT1187" s="367">
        <v>44323</v>
      </c>
      <c r="BU1187" s="365">
        <f t="shared" si="2048"/>
        <v>3.0512000000000001E-2</v>
      </c>
      <c r="BV1187" s="365">
        <v>3.0512000000000001</v>
      </c>
    </row>
    <row r="1188" spans="2:74" ht="12" customHeight="1">
      <c r="B1188" s="367">
        <v>44321</v>
      </c>
      <c r="C1188" s="365">
        <v>69.010000000000005</v>
      </c>
      <c r="O1188" s="368">
        <v>44321</v>
      </c>
      <c r="P1188" s="369">
        <v>69.010000000000005</v>
      </c>
      <c r="Q1188" s="369">
        <v>235.04</v>
      </c>
      <c r="R1188" s="369">
        <v>121.09</v>
      </c>
      <c r="S1188" s="369">
        <v>113.48</v>
      </c>
      <c r="T1188" s="369">
        <v>28.53</v>
      </c>
      <c r="U1188" s="369">
        <v>106.32</v>
      </c>
      <c r="V1188" s="369">
        <v>22.64</v>
      </c>
      <c r="AF1188" s="368">
        <v>44321</v>
      </c>
      <c r="AG1188" s="370">
        <f t="shared" ref="AG1188:AM1188" si="2375">(P1188-AG$1256)/AG$1256</f>
        <v>0.20836981264226942</v>
      </c>
      <c r="AH1188" s="370">
        <f t="shared" si="2375"/>
        <v>0.13545893719806759</v>
      </c>
      <c r="AI1188" s="370">
        <f t="shared" si="2375"/>
        <v>0.18692413252303477</v>
      </c>
      <c r="AJ1188" s="370">
        <f t="shared" si="2375"/>
        <v>0.15949729232655563</v>
      </c>
      <c r="AK1188" s="370">
        <f t="shared" si="2375"/>
        <v>-2.7182956436345784E-2</v>
      </c>
      <c r="AL1188" s="370">
        <f t="shared" si="2375"/>
        <v>-0.14944000000000005</v>
      </c>
      <c r="AM1188" s="370">
        <f t="shared" si="2375"/>
        <v>9.5837366892546003E-2</v>
      </c>
      <c r="BA1188" s="368">
        <v>44321</v>
      </c>
      <c r="BB1188" s="369">
        <v>69.010000000000005</v>
      </c>
      <c r="BC1188" s="369">
        <v>4167.59</v>
      </c>
      <c r="BD1188" s="86"/>
      <c r="BE1188" s="368">
        <v>44321</v>
      </c>
      <c r="BF1188" s="370">
        <f t="shared" ref="BF1188:BG1188" si="2376">(BB1188-BF$1256)/BF$1256</f>
        <v>0.20836981264226942</v>
      </c>
      <c r="BG1188" s="370">
        <f t="shared" si="2376"/>
        <v>0.11112918147473723</v>
      </c>
      <c r="BT1188" s="367">
        <v>44322</v>
      </c>
      <c r="BU1188" s="365">
        <f t="shared" si="2048"/>
        <v>3.0853999999999999E-2</v>
      </c>
      <c r="BV1188" s="365">
        <v>3.0853999999999999</v>
      </c>
    </row>
    <row r="1189" spans="2:74" ht="12" customHeight="1">
      <c r="B1189" s="367">
        <v>44320</v>
      </c>
      <c r="C1189" s="365">
        <v>69.86</v>
      </c>
      <c r="O1189" s="368">
        <v>44320</v>
      </c>
      <c r="P1189" s="369">
        <v>69.86</v>
      </c>
      <c r="Q1189" s="369">
        <v>233.86</v>
      </c>
      <c r="R1189" s="369">
        <v>119.37</v>
      </c>
      <c r="S1189" s="369">
        <v>114.11</v>
      </c>
      <c r="T1189" s="369">
        <v>29</v>
      </c>
      <c r="U1189" s="369">
        <v>105.54</v>
      </c>
      <c r="V1189" s="369">
        <v>22.9</v>
      </c>
      <c r="AF1189" s="368">
        <v>44320</v>
      </c>
      <c r="AG1189" s="370">
        <f t="shared" ref="AG1189:AM1189" si="2377">(P1189-AG$1256)/AG$1256</f>
        <v>0.22325337068814569</v>
      </c>
      <c r="AH1189" s="370">
        <f t="shared" si="2377"/>
        <v>0.12975845410628026</v>
      </c>
      <c r="AI1189" s="370">
        <f t="shared" si="2377"/>
        <v>0.17006469319741235</v>
      </c>
      <c r="AJ1189" s="370">
        <f t="shared" si="2377"/>
        <v>0.16593440277919683</v>
      </c>
      <c r="AK1189" s="370">
        <f t="shared" si="2377"/>
        <v>-1.1156878256362737E-2</v>
      </c>
      <c r="AL1189" s="370">
        <f t="shared" si="2377"/>
        <v>-0.15567999999999996</v>
      </c>
      <c r="AM1189" s="370">
        <f t="shared" si="2377"/>
        <v>0.10842207163601154</v>
      </c>
      <c r="BA1189" s="368">
        <v>44320</v>
      </c>
      <c r="BB1189" s="369">
        <v>69.86</v>
      </c>
      <c r="BC1189" s="369">
        <v>4164.66</v>
      </c>
      <c r="BD1189" s="86"/>
      <c r="BE1189" s="368">
        <v>44320</v>
      </c>
      <c r="BF1189" s="370">
        <f t="shared" ref="BF1189:BG1189" si="2378">(BB1189-BF$1256)/BF$1256</f>
        <v>0.22325337068814569</v>
      </c>
      <c r="BG1189" s="370">
        <f t="shared" si="2378"/>
        <v>0.11034800854224595</v>
      </c>
      <c r="BT1189" s="367">
        <v>44321</v>
      </c>
      <c r="BU1189" s="365">
        <f t="shared" si="2048"/>
        <v>3.0720000000000001E-2</v>
      </c>
      <c r="BV1189" s="365">
        <v>3.0720000000000001</v>
      </c>
    </row>
    <row r="1190" spans="2:74" ht="12" customHeight="1">
      <c r="B1190" s="367">
        <v>44319</v>
      </c>
      <c r="C1190" s="365">
        <v>70.41</v>
      </c>
      <c r="O1190" s="368">
        <v>44319</v>
      </c>
      <c r="P1190" s="369">
        <v>70.41</v>
      </c>
      <c r="Q1190" s="369">
        <v>235.56</v>
      </c>
      <c r="R1190" s="369">
        <v>119.98</v>
      </c>
      <c r="S1190" s="369">
        <v>115.72</v>
      </c>
      <c r="T1190" s="369">
        <v>29.4208</v>
      </c>
      <c r="U1190" s="369">
        <v>107.79</v>
      </c>
      <c r="V1190" s="369">
        <v>22.8</v>
      </c>
      <c r="AF1190" s="368">
        <v>44319</v>
      </c>
      <c r="AG1190" s="370">
        <f t="shared" ref="AG1190:AM1190" si="2379">(P1190-AG$1256)/AG$1256</f>
        <v>0.23288390824724212</v>
      </c>
      <c r="AH1190" s="370">
        <f t="shared" si="2379"/>
        <v>0.13797101449275365</v>
      </c>
      <c r="AI1190" s="370">
        <f t="shared" si="2379"/>
        <v>0.17604391295824356</v>
      </c>
      <c r="AJ1190" s="370">
        <f t="shared" si="2379"/>
        <v>0.18238479615816894</v>
      </c>
      <c r="AK1190" s="370">
        <f t="shared" si="2379"/>
        <v>3.1915764205242428E-3</v>
      </c>
      <c r="AL1190" s="370">
        <f t="shared" si="2379"/>
        <v>-0.13767999999999994</v>
      </c>
      <c r="AM1190" s="370">
        <f t="shared" si="2379"/>
        <v>0.10358180058083255</v>
      </c>
      <c r="BA1190" s="368">
        <v>44319</v>
      </c>
      <c r="BB1190" s="369">
        <v>70.41</v>
      </c>
      <c r="BC1190" s="369">
        <v>4192.66</v>
      </c>
      <c r="BD1190" s="86"/>
      <c r="BE1190" s="368">
        <v>44319</v>
      </c>
      <c r="BF1190" s="370">
        <f t="shared" ref="BF1190:BG1190" si="2380">(BB1190-BF$1256)/BF$1256</f>
        <v>0.23288390824724212</v>
      </c>
      <c r="BG1190" s="370">
        <f t="shared" si="2380"/>
        <v>0.11781314236810038</v>
      </c>
      <c r="BT1190" s="367">
        <v>44320</v>
      </c>
      <c r="BU1190" s="365">
        <f t="shared" si="2048"/>
        <v>3.0346000000000001E-2</v>
      </c>
      <c r="BV1190" s="365">
        <v>3.0346000000000002</v>
      </c>
    </row>
    <row r="1191" spans="2:74" ht="12" customHeight="1">
      <c r="B1191" s="367">
        <v>44316</v>
      </c>
      <c r="C1191" s="365">
        <v>68.61</v>
      </c>
      <c r="O1191" s="368">
        <v>44316</v>
      </c>
      <c r="P1191" s="369">
        <v>68.61</v>
      </c>
      <c r="Q1191" s="369">
        <v>236.08</v>
      </c>
      <c r="R1191" s="369">
        <v>119.52</v>
      </c>
      <c r="S1191" s="369">
        <v>114.49</v>
      </c>
      <c r="T1191" s="369">
        <v>29.840599999999998</v>
      </c>
      <c r="U1191" s="369">
        <v>108.75</v>
      </c>
      <c r="V1191" s="369">
        <v>22.57</v>
      </c>
      <c r="AF1191" s="368">
        <v>44316</v>
      </c>
      <c r="AG1191" s="370">
        <f t="shared" ref="AG1191:AM1191" si="2381">(P1191-AG$1256)/AG$1256</f>
        <v>0.20136578532656277</v>
      </c>
      <c r="AH1191" s="370">
        <f t="shared" si="2381"/>
        <v>0.14048309178743967</v>
      </c>
      <c r="AI1191" s="370">
        <f t="shared" si="2381"/>
        <v>0.17153499313860029</v>
      </c>
      <c r="AJ1191" s="370">
        <f t="shared" si="2381"/>
        <v>0.16981710432205976</v>
      </c>
      <c r="AK1191" s="370">
        <f t="shared" si="2381"/>
        <v>1.7505933058730366E-2</v>
      </c>
      <c r="AL1191" s="370">
        <f t="shared" si="2381"/>
        <v>-0.13</v>
      </c>
      <c r="AM1191" s="370">
        <f t="shared" si="2381"/>
        <v>9.244917715392062E-2</v>
      </c>
      <c r="BA1191" s="368">
        <v>44316</v>
      </c>
      <c r="BB1191" s="369">
        <v>68.61</v>
      </c>
      <c r="BC1191" s="369">
        <v>4181.17</v>
      </c>
      <c r="BD1191" s="86"/>
      <c r="BE1191" s="368">
        <v>44316</v>
      </c>
      <c r="BF1191" s="370">
        <f t="shared" ref="BF1191:BG1191" si="2382">(BB1191-BF$1256)/BF$1256</f>
        <v>0.20136578532656277</v>
      </c>
      <c r="BG1191" s="370">
        <f t="shared" si="2382"/>
        <v>0.1147497713802766</v>
      </c>
      <c r="BT1191" s="367">
        <v>44319</v>
      </c>
      <c r="BU1191" s="365">
        <f t="shared" si="2048"/>
        <v>3.0109E-2</v>
      </c>
      <c r="BV1191" s="365">
        <v>3.0108999999999999</v>
      </c>
    </row>
    <row r="1192" spans="2:74" ht="12" customHeight="1">
      <c r="B1192" s="367">
        <v>44315</v>
      </c>
      <c r="C1192" s="365">
        <v>67.78</v>
      </c>
      <c r="O1192" s="368">
        <v>44315</v>
      </c>
      <c r="P1192" s="369">
        <v>67.78</v>
      </c>
      <c r="Q1192" s="369">
        <v>235.21</v>
      </c>
      <c r="R1192" s="369">
        <v>118.91</v>
      </c>
      <c r="S1192" s="369">
        <v>114.63</v>
      </c>
      <c r="T1192" s="369">
        <v>29.682200000000002</v>
      </c>
      <c r="U1192" s="369">
        <v>112.17</v>
      </c>
      <c r="V1192" s="369">
        <v>22.62</v>
      </c>
      <c r="AF1192" s="368">
        <v>44315</v>
      </c>
      <c r="AG1192" s="370">
        <f t="shared" ref="AG1192:AM1192" si="2383">(P1192-AG$1256)/AG$1256</f>
        <v>0.18683242864647176</v>
      </c>
      <c r="AH1192" s="370">
        <f t="shared" si="2383"/>
        <v>0.136280193236715</v>
      </c>
      <c r="AI1192" s="370">
        <f t="shared" si="2383"/>
        <v>0.16555577337776908</v>
      </c>
      <c r="AJ1192" s="370">
        <f t="shared" si="2383"/>
        <v>0.17124757331153562</v>
      </c>
      <c r="AK1192" s="370">
        <f t="shared" si="2383"/>
        <v>1.2104803731689368E-2</v>
      </c>
      <c r="AL1192" s="370">
        <f t="shared" si="2383"/>
        <v>-0.10263999999999998</v>
      </c>
      <c r="AM1192" s="370">
        <f t="shared" si="2383"/>
        <v>9.4869312681510207E-2</v>
      </c>
      <c r="BA1192" s="368">
        <v>44315</v>
      </c>
      <c r="BB1192" s="369">
        <v>67.78</v>
      </c>
      <c r="BC1192" s="369">
        <v>4211.47</v>
      </c>
      <c r="BD1192" s="86"/>
      <c r="BE1192" s="368">
        <v>44315</v>
      </c>
      <c r="BF1192" s="370">
        <f t="shared" ref="BF1192:BG1192" si="2384">(BB1192-BF$1256)/BF$1256</f>
        <v>0.18683242864647176</v>
      </c>
      <c r="BG1192" s="370">
        <f t="shared" si="2384"/>
        <v>0.12282811262754055</v>
      </c>
      <c r="BT1192" s="367">
        <v>44316</v>
      </c>
      <c r="BU1192" s="365">
        <f t="shared" si="2048"/>
        <v>3.0898999999999999E-2</v>
      </c>
      <c r="BV1192" s="365">
        <v>3.0899000000000001</v>
      </c>
    </row>
    <row r="1193" spans="2:74" ht="12" customHeight="1">
      <c r="B1193" s="367">
        <v>44314</v>
      </c>
      <c r="C1193" s="365">
        <v>67.290000000000006</v>
      </c>
      <c r="O1193" s="368">
        <v>44314</v>
      </c>
      <c r="P1193" s="369">
        <v>67.290000000000006</v>
      </c>
      <c r="Q1193" s="369">
        <v>232.41</v>
      </c>
      <c r="R1193" s="369">
        <v>117.57</v>
      </c>
      <c r="S1193" s="369">
        <v>112.4</v>
      </c>
      <c r="T1193" s="369">
        <v>29.523199999999999</v>
      </c>
      <c r="U1193" s="369">
        <v>111.65</v>
      </c>
      <c r="V1193" s="369">
        <v>22.27</v>
      </c>
      <c r="AF1193" s="368">
        <v>44314</v>
      </c>
      <c r="AG1193" s="370">
        <f t="shared" ref="AG1193:AM1193" si="2385">(P1193-AG$1256)/AG$1256</f>
        <v>0.17825249518473135</v>
      </c>
      <c r="AH1193" s="370">
        <f t="shared" si="2385"/>
        <v>0.12275362318840578</v>
      </c>
      <c r="AI1193" s="370">
        <f t="shared" si="2385"/>
        <v>0.15242109390315622</v>
      </c>
      <c r="AJ1193" s="370">
        <f t="shared" si="2385"/>
        <v>0.14846224583631348</v>
      </c>
      <c r="AK1193" s="370">
        <f t="shared" si="2385"/>
        <v>6.6832155814396856E-3</v>
      </c>
      <c r="AL1193" s="370">
        <f t="shared" si="2385"/>
        <v>-0.10679999999999995</v>
      </c>
      <c r="AM1193" s="370">
        <f t="shared" si="2385"/>
        <v>7.792836398838332E-2</v>
      </c>
      <c r="BA1193" s="368">
        <v>44314</v>
      </c>
      <c r="BB1193" s="369">
        <v>67.290000000000006</v>
      </c>
      <c r="BC1193" s="369">
        <v>4183.18</v>
      </c>
      <c r="BD1193" s="86"/>
      <c r="BE1193" s="368">
        <v>44314</v>
      </c>
      <c r="BF1193" s="370">
        <f t="shared" ref="BF1193:BG1193" si="2386">(BB1193-BF$1256)/BF$1256</f>
        <v>0.17825249518473135</v>
      </c>
      <c r="BG1193" s="370">
        <f t="shared" si="2386"/>
        <v>0.11528566134420408</v>
      </c>
      <c r="BT1193" s="367">
        <v>44315</v>
      </c>
      <c r="BU1193" s="365">
        <f t="shared" si="2048"/>
        <v>3.1278E-2</v>
      </c>
      <c r="BV1193" s="365">
        <v>3.1278000000000001</v>
      </c>
    </row>
    <row r="1194" spans="2:74" ht="12" customHeight="1">
      <c r="B1194" s="367">
        <v>44313</v>
      </c>
      <c r="C1194" s="365">
        <v>66.88</v>
      </c>
      <c r="O1194" s="368">
        <v>44313</v>
      </c>
      <c r="P1194" s="369">
        <v>66.88</v>
      </c>
      <c r="Q1194" s="369">
        <v>234.98</v>
      </c>
      <c r="R1194" s="369">
        <v>116.41</v>
      </c>
      <c r="S1194" s="369">
        <v>116.15</v>
      </c>
      <c r="T1194" s="369">
        <v>29.377400000000002</v>
      </c>
      <c r="U1194" s="369">
        <v>111.86</v>
      </c>
      <c r="V1194" s="369">
        <v>22.28</v>
      </c>
      <c r="AF1194" s="368">
        <v>44313</v>
      </c>
      <c r="AG1194" s="370">
        <f t="shared" ref="AG1194:AM1194" si="2387">(P1194-AG$1256)/AG$1256</f>
        <v>0.17107336718613195</v>
      </c>
      <c r="AH1194" s="370">
        <f t="shared" si="2387"/>
        <v>0.13516908212560383</v>
      </c>
      <c r="AI1194" s="370">
        <f t="shared" si="2387"/>
        <v>0.14105077435796903</v>
      </c>
      <c r="AJ1194" s="370">
        <f t="shared" si="2387"/>
        <v>0.18677837948298764</v>
      </c>
      <c r="AK1194" s="370">
        <f t="shared" si="2387"/>
        <v>1.7117215417769252E-3</v>
      </c>
      <c r="AL1194" s="370">
        <f t="shared" si="2387"/>
        <v>-0.10512000000000001</v>
      </c>
      <c r="AM1194" s="370">
        <f t="shared" si="2387"/>
        <v>7.8412391093901301E-2</v>
      </c>
      <c r="BA1194" s="368">
        <v>44313</v>
      </c>
      <c r="BB1194" s="369">
        <v>66.88</v>
      </c>
      <c r="BC1194" s="369">
        <v>4186.72</v>
      </c>
      <c r="BD1194" s="86"/>
      <c r="BE1194" s="368">
        <v>44313</v>
      </c>
      <c r="BF1194" s="370">
        <f t="shared" ref="BF1194:BG1194" si="2388">(BB1194-BF$1256)/BF$1256</f>
        <v>0.17107336718613195</v>
      </c>
      <c r="BG1194" s="370">
        <f t="shared" si="2388"/>
        <v>0.11622946754932995</v>
      </c>
      <c r="BT1194" s="367">
        <v>44314</v>
      </c>
      <c r="BU1194" s="365">
        <f t="shared" si="2048"/>
        <v>3.1504999999999998E-2</v>
      </c>
      <c r="BV1194" s="365">
        <v>3.1505000000000001</v>
      </c>
    </row>
    <row r="1195" spans="2:74" ht="12" customHeight="1">
      <c r="B1195" s="367">
        <v>44312</v>
      </c>
      <c r="C1195" s="365">
        <v>66.33</v>
      </c>
      <c r="O1195" s="368">
        <v>44312</v>
      </c>
      <c r="P1195" s="369">
        <v>66.33</v>
      </c>
      <c r="Q1195" s="369">
        <v>232.31</v>
      </c>
      <c r="R1195" s="369">
        <v>115.68</v>
      </c>
      <c r="S1195" s="369">
        <v>115.92</v>
      </c>
      <c r="T1195" s="369">
        <v>29.415800000000001</v>
      </c>
      <c r="U1195" s="369">
        <v>112</v>
      </c>
      <c r="V1195" s="369">
        <v>22.21</v>
      </c>
      <c r="AF1195" s="368">
        <v>44312</v>
      </c>
      <c r="AG1195" s="370">
        <f t="shared" ref="AG1195:AM1195" si="2389">(P1195-AG$1256)/AG$1256</f>
        <v>0.16144282962703552</v>
      </c>
      <c r="AH1195" s="370">
        <f t="shared" si="2389"/>
        <v>0.12227053140096619</v>
      </c>
      <c r="AI1195" s="370">
        <f t="shared" si="2389"/>
        <v>0.13389531464418752</v>
      </c>
      <c r="AJ1195" s="370">
        <f t="shared" si="2389"/>
        <v>0.1844283232859916</v>
      </c>
      <c r="AK1195" s="370">
        <f t="shared" si="2389"/>
        <v>3.0210862271202012E-3</v>
      </c>
      <c r="AL1195" s="370">
        <f t="shared" si="2389"/>
        <v>-0.104</v>
      </c>
      <c r="AM1195" s="370">
        <f t="shared" si="2389"/>
        <v>7.5024201355275932E-2</v>
      </c>
      <c r="BA1195" s="368">
        <v>44312</v>
      </c>
      <c r="BB1195" s="369">
        <v>66.33</v>
      </c>
      <c r="BC1195" s="369">
        <v>4187.62</v>
      </c>
      <c r="BD1195" s="86"/>
      <c r="BE1195" s="368">
        <v>44312</v>
      </c>
      <c r="BF1195" s="370">
        <f t="shared" ref="BF1195:BG1195" si="2390">(BB1195-BF$1256)/BF$1256</f>
        <v>0.16144282962703552</v>
      </c>
      <c r="BG1195" s="370">
        <f t="shared" si="2390"/>
        <v>0.1164694182794466</v>
      </c>
      <c r="BT1195" s="367">
        <v>44313</v>
      </c>
      <c r="BU1195" s="365">
        <f t="shared" si="2048"/>
        <v>3.1699000000000005E-2</v>
      </c>
      <c r="BV1195" s="365">
        <v>3.1699000000000002</v>
      </c>
    </row>
    <row r="1196" spans="2:74" ht="12" customHeight="1">
      <c r="B1196" s="367">
        <v>44309</v>
      </c>
      <c r="C1196" s="365">
        <v>66.25</v>
      </c>
      <c r="O1196" s="368">
        <v>44309</v>
      </c>
      <c r="P1196" s="369">
        <v>66.25</v>
      </c>
      <c r="Q1196" s="369">
        <v>234.58</v>
      </c>
      <c r="R1196" s="369">
        <v>117.72</v>
      </c>
      <c r="S1196" s="369">
        <v>117.56</v>
      </c>
      <c r="T1196" s="369">
        <v>29.3706</v>
      </c>
      <c r="U1196" s="369">
        <v>110.31</v>
      </c>
      <c r="V1196" s="369">
        <v>22.6</v>
      </c>
      <c r="AF1196" s="368">
        <v>44309</v>
      </c>
      <c r="AG1196" s="370">
        <f t="shared" ref="AG1196:AM1196" si="2391">(P1196-AG$1256)/AG$1256</f>
        <v>0.16004202416389426</v>
      </c>
      <c r="AH1196" s="370">
        <f t="shared" si="2391"/>
        <v>0.13323671497584547</v>
      </c>
      <c r="AI1196" s="370">
        <f t="shared" si="2391"/>
        <v>0.15389139384434428</v>
      </c>
      <c r="AJ1196" s="370">
        <f t="shared" si="2391"/>
        <v>0.2011852457341371</v>
      </c>
      <c r="AK1196" s="370">
        <f t="shared" si="2391"/>
        <v>1.4798548787473174E-3</v>
      </c>
      <c r="AL1196" s="370">
        <f t="shared" si="2391"/>
        <v>-0.11751999999999999</v>
      </c>
      <c r="AM1196" s="370">
        <f t="shared" si="2391"/>
        <v>9.3901258470474411E-2</v>
      </c>
      <c r="BA1196" s="368">
        <v>44309</v>
      </c>
      <c r="BB1196" s="369">
        <v>66.25</v>
      </c>
      <c r="BC1196" s="369">
        <v>4180.17</v>
      </c>
      <c r="BD1196" s="86"/>
      <c r="BE1196" s="368">
        <v>44309</v>
      </c>
      <c r="BF1196" s="370">
        <f t="shared" ref="BF1196:BG1196" si="2392">(BB1196-BF$1256)/BF$1256</f>
        <v>0.16004202416389426</v>
      </c>
      <c r="BG1196" s="370">
        <f t="shared" si="2392"/>
        <v>0.11448315945792466</v>
      </c>
      <c r="BT1196" s="367">
        <v>44312</v>
      </c>
      <c r="BU1196" s="365">
        <f t="shared" si="2048"/>
        <v>3.1960999999999996E-2</v>
      </c>
      <c r="BV1196" s="365">
        <v>3.1960999999999999</v>
      </c>
    </row>
    <row r="1197" spans="2:74" ht="12" customHeight="1">
      <c r="B1197" s="367">
        <v>44308</v>
      </c>
      <c r="C1197" s="365">
        <v>66.55</v>
      </c>
      <c r="O1197" s="368">
        <v>44308</v>
      </c>
      <c r="P1197" s="369">
        <v>66.55</v>
      </c>
      <c r="Q1197" s="369">
        <v>232.96</v>
      </c>
      <c r="R1197" s="369">
        <v>117.82</v>
      </c>
      <c r="S1197" s="369">
        <v>115.92</v>
      </c>
      <c r="T1197" s="369">
        <v>29.6</v>
      </c>
      <c r="U1197" s="369">
        <v>109.31</v>
      </c>
      <c r="V1197" s="369">
        <v>22.62</v>
      </c>
      <c r="AF1197" s="368">
        <v>44308</v>
      </c>
      <c r="AG1197" s="370">
        <f t="shared" ref="AG1197:AM1197" si="2393">(P1197-AG$1256)/AG$1256</f>
        <v>0.1652950446506741</v>
      </c>
      <c r="AH1197" s="370">
        <f t="shared" si="2393"/>
        <v>0.12541062801932371</v>
      </c>
      <c r="AI1197" s="370">
        <f t="shared" si="2393"/>
        <v>0.15487159380513624</v>
      </c>
      <c r="AJ1197" s="370">
        <f t="shared" si="2393"/>
        <v>0.1844283232859916</v>
      </c>
      <c r="AK1197" s="370">
        <f t="shared" si="2393"/>
        <v>9.3019449521263581E-3</v>
      </c>
      <c r="AL1197" s="370">
        <f t="shared" si="2393"/>
        <v>-0.12551999999999999</v>
      </c>
      <c r="AM1197" s="370">
        <f t="shared" si="2393"/>
        <v>9.4869312681510207E-2</v>
      </c>
      <c r="BA1197" s="368">
        <v>44308</v>
      </c>
      <c r="BB1197" s="369">
        <v>66.55</v>
      </c>
      <c r="BC1197" s="369">
        <v>4134.9799999999996</v>
      </c>
      <c r="BD1197" s="86"/>
      <c r="BE1197" s="368">
        <v>44308</v>
      </c>
      <c r="BF1197" s="370">
        <f t="shared" ref="BF1197:BG1197" si="2394">(BB1197-BF$1256)/BF$1256</f>
        <v>0.1652950446506741</v>
      </c>
      <c r="BG1197" s="370">
        <f t="shared" si="2394"/>
        <v>0.10243496668684018</v>
      </c>
      <c r="BT1197" s="367">
        <v>44309</v>
      </c>
      <c r="BU1197" s="365">
        <f t="shared" si="2048"/>
        <v>3.2000000000000001E-2</v>
      </c>
      <c r="BV1197" s="365">
        <v>3.2</v>
      </c>
    </row>
    <row r="1198" spans="2:74" ht="12" customHeight="1">
      <c r="B1198" s="367">
        <v>44307</v>
      </c>
      <c r="C1198" s="365">
        <v>65.98</v>
      </c>
      <c r="O1198" s="368">
        <v>44307</v>
      </c>
      <c r="P1198" s="369">
        <v>65.98</v>
      </c>
      <c r="Q1198" s="369">
        <v>232.26</v>
      </c>
      <c r="R1198" s="369">
        <v>117.45</v>
      </c>
      <c r="S1198" s="369">
        <v>116.74</v>
      </c>
      <c r="T1198" s="369">
        <v>30.1524</v>
      </c>
      <c r="U1198" s="369">
        <v>109.02</v>
      </c>
      <c r="V1198" s="369">
        <v>22.35</v>
      </c>
      <c r="AF1198" s="368">
        <v>44307</v>
      </c>
      <c r="AG1198" s="370">
        <f t="shared" ref="AG1198:AM1198" si="2395">(P1198-AG$1256)/AG$1256</f>
        <v>0.15531430572579241</v>
      </c>
      <c r="AH1198" s="370">
        <f t="shared" si="2395"/>
        <v>0.12202898550724633</v>
      </c>
      <c r="AI1198" s="370">
        <f t="shared" si="2395"/>
        <v>0.15124485395020593</v>
      </c>
      <c r="AJ1198" s="370">
        <f t="shared" si="2395"/>
        <v>0.19280678451006425</v>
      </c>
      <c r="AK1198" s="370">
        <f t="shared" si="2395"/>
        <v>2.8137701519408562E-2</v>
      </c>
      <c r="AL1198" s="370">
        <f t="shared" si="2395"/>
        <v>-0.12784000000000004</v>
      </c>
      <c r="AM1198" s="370">
        <f t="shared" si="2395"/>
        <v>8.1800580832526684E-2</v>
      </c>
      <c r="BA1198" s="368">
        <v>44307</v>
      </c>
      <c r="BB1198" s="369">
        <v>65.98</v>
      </c>
      <c r="BC1198" s="369">
        <v>4173.42</v>
      </c>
      <c r="BD1198" s="86"/>
      <c r="BE1198" s="368">
        <v>44307</v>
      </c>
      <c r="BF1198" s="370">
        <f t="shared" ref="BF1198:BG1198" si="2396">(BB1198-BF$1256)/BF$1256</f>
        <v>0.15531430572579241</v>
      </c>
      <c r="BG1198" s="370">
        <f t="shared" si="2396"/>
        <v>0.11268352898204904</v>
      </c>
      <c r="BT1198" s="367">
        <v>44308</v>
      </c>
      <c r="BU1198" s="365">
        <f t="shared" si="2048"/>
        <v>3.1856000000000002E-2</v>
      </c>
      <c r="BV1198" s="365">
        <v>3.1856</v>
      </c>
    </row>
    <row r="1199" spans="2:74" ht="12" customHeight="1">
      <c r="B1199" s="367">
        <v>44306</v>
      </c>
      <c r="C1199" s="365">
        <v>66.05</v>
      </c>
      <c r="O1199" s="368">
        <v>44306</v>
      </c>
      <c r="P1199" s="369">
        <v>66.05</v>
      </c>
      <c r="Q1199" s="369">
        <v>233.01</v>
      </c>
      <c r="R1199" s="369">
        <v>117.96</v>
      </c>
      <c r="S1199" s="369">
        <v>116.27</v>
      </c>
      <c r="T1199" s="369">
        <v>30.6418</v>
      </c>
      <c r="U1199" s="369">
        <v>108.36</v>
      </c>
      <c r="V1199" s="369">
        <v>22.77</v>
      </c>
      <c r="AF1199" s="368">
        <v>44306</v>
      </c>
      <c r="AG1199" s="370">
        <f t="shared" ref="AG1199:AM1199" si="2397">(P1199-AG$1256)/AG$1256</f>
        <v>0.15654001050604094</v>
      </c>
      <c r="AH1199" s="370">
        <f t="shared" si="2397"/>
        <v>0.12565217391304342</v>
      </c>
      <c r="AI1199" s="370">
        <f t="shared" si="2397"/>
        <v>0.15624387375024504</v>
      </c>
      <c r="AJ1199" s="370">
        <f t="shared" si="2397"/>
        <v>0.18800449575968112</v>
      </c>
      <c r="AK1199" s="370">
        <f t="shared" si="2397"/>
        <v>4.4825281649799459E-2</v>
      </c>
      <c r="AL1199" s="370">
        <f t="shared" si="2397"/>
        <v>-0.13312000000000002</v>
      </c>
      <c r="AM1199" s="370">
        <f t="shared" si="2397"/>
        <v>0.10212971926427877</v>
      </c>
      <c r="BA1199" s="368">
        <v>44306</v>
      </c>
      <c r="BB1199" s="369">
        <v>66.05</v>
      </c>
      <c r="BC1199" s="369">
        <v>4134.9399999999996</v>
      </c>
      <c r="BD1199" s="86"/>
      <c r="BE1199" s="368">
        <v>44306</v>
      </c>
      <c r="BF1199" s="370">
        <f t="shared" ref="BF1199:BG1199" si="2398">(BB1199-BF$1256)/BF$1256</f>
        <v>0.15654001050604094</v>
      </c>
      <c r="BG1199" s="370">
        <f t="shared" si="2398"/>
        <v>0.10242430220994612</v>
      </c>
      <c r="BT1199" s="367">
        <v>44307</v>
      </c>
      <c r="BU1199" s="365">
        <f t="shared" si="2048"/>
        <v>3.2131E-2</v>
      </c>
      <c r="BV1199" s="365">
        <v>3.2130999999999998</v>
      </c>
    </row>
    <row r="1200" spans="2:74" ht="12" customHeight="1">
      <c r="B1200" s="367">
        <v>44305</v>
      </c>
      <c r="C1200" s="365">
        <v>66.239999999999995</v>
      </c>
      <c r="O1200" s="368">
        <v>44305</v>
      </c>
      <c r="P1200" s="369">
        <v>66.239999999999995</v>
      </c>
      <c r="Q1200" s="369">
        <v>231.81</v>
      </c>
      <c r="R1200" s="369">
        <v>117.71</v>
      </c>
      <c r="S1200" s="369">
        <v>117.6</v>
      </c>
      <c r="T1200" s="369">
        <v>31.0002</v>
      </c>
      <c r="U1200" s="369">
        <v>110.17</v>
      </c>
      <c r="V1200" s="369">
        <v>22.62</v>
      </c>
      <c r="AF1200" s="368">
        <v>44305</v>
      </c>
      <c r="AG1200" s="370">
        <f t="shared" ref="AG1200:AM1200" si="2399">(P1200-AG$1256)/AG$1256</f>
        <v>0.15986692348100151</v>
      </c>
      <c r="AH1200" s="370">
        <f t="shared" si="2399"/>
        <v>0.11985507246376813</v>
      </c>
      <c r="AI1200" s="370">
        <f t="shared" si="2399"/>
        <v>0.15379337384826502</v>
      </c>
      <c r="AJ1200" s="370">
        <f t="shared" si="2399"/>
        <v>0.20159395115970152</v>
      </c>
      <c r="AK1200" s="370">
        <f t="shared" si="2399"/>
        <v>5.704601871300357E-2</v>
      </c>
      <c r="AL1200" s="370">
        <f t="shared" si="2399"/>
        <v>-0.11863999999999998</v>
      </c>
      <c r="AM1200" s="370">
        <f t="shared" si="2399"/>
        <v>9.4869312681510207E-2</v>
      </c>
      <c r="BA1200" s="368">
        <v>44305</v>
      </c>
      <c r="BB1200" s="369">
        <v>66.239999999999995</v>
      </c>
      <c r="BC1200" s="369">
        <v>4163.26</v>
      </c>
      <c r="BD1200" s="86"/>
      <c r="BE1200" s="368">
        <v>44305</v>
      </c>
      <c r="BF1200" s="370">
        <f t="shared" ref="BF1200:BG1200" si="2400">(BB1200-BF$1256)/BF$1256</f>
        <v>0.15986692348100151</v>
      </c>
      <c r="BG1200" s="370">
        <f t="shared" si="2400"/>
        <v>0.10997475185095333</v>
      </c>
      <c r="BT1200" s="367">
        <v>44306</v>
      </c>
      <c r="BU1200" s="365">
        <f t="shared" si="2048"/>
        <v>3.2097000000000001E-2</v>
      </c>
      <c r="BV1200" s="365">
        <v>3.2097000000000002</v>
      </c>
    </row>
    <row r="1201" spans="2:74" ht="12" customHeight="1">
      <c r="B1201" s="367">
        <v>44302</v>
      </c>
      <c r="C1201" s="365">
        <v>66.38</v>
      </c>
      <c r="O1201" s="368">
        <v>44302</v>
      </c>
      <c r="P1201" s="369">
        <v>66.38</v>
      </c>
      <c r="Q1201" s="369">
        <v>233.08</v>
      </c>
      <c r="R1201" s="369">
        <v>118.06</v>
      </c>
      <c r="S1201" s="369">
        <v>118.34</v>
      </c>
      <c r="T1201" s="369">
        <v>30.700800000000001</v>
      </c>
      <c r="U1201" s="369">
        <v>116.78</v>
      </c>
      <c r="V1201" s="369">
        <v>22.47</v>
      </c>
      <c r="AF1201" s="368">
        <v>44302</v>
      </c>
      <c r="AG1201" s="370">
        <f t="shared" ref="AG1201:AM1201" si="2401">(P1201-AG$1256)/AG$1256</f>
        <v>0.16231833304149879</v>
      </c>
      <c r="AH1201" s="370">
        <f t="shared" si="2401"/>
        <v>0.12599033816425126</v>
      </c>
      <c r="AI1201" s="370">
        <f t="shared" si="2401"/>
        <v>0.15722407371103711</v>
      </c>
      <c r="AJ1201" s="370">
        <f t="shared" si="2401"/>
        <v>0.20915500153264532</v>
      </c>
      <c r="AK1201" s="370">
        <f t="shared" si="2401"/>
        <v>4.6837065931967584E-2</v>
      </c>
      <c r="AL1201" s="370">
        <f t="shared" si="2401"/>
        <v>-6.5759999999999985E-2</v>
      </c>
      <c r="AM1201" s="370">
        <f t="shared" si="2401"/>
        <v>8.7608906098741474E-2</v>
      </c>
      <c r="BA1201" s="368">
        <v>44302</v>
      </c>
      <c r="BB1201" s="369">
        <v>66.38</v>
      </c>
      <c r="BC1201" s="369">
        <v>4185.47</v>
      </c>
      <c r="BD1201" s="86"/>
      <c r="BE1201" s="368">
        <v>44302</v>
      </c>
      <c r="BF1201" s="370">
        <f t="shared" ref="BF1201:BG1201" si="2402">(BB1201-BF$1256)/BF$1256</f>
        <v>0.16231833304149879</v>
      </c>
      <c r="BG1201" s="370">
        <f t="shared" si="2402"/>
        <v>0.11589620264639001</v>
      </c>
      <c r="BT1201" s="367">
        <v>44305</v>
      </c>
      <c r="BU1201" s="365">
        <f t="shared" si="2048"/>
        <v>3.2004999999999999E-2</v>
      </c>
      <c r="BV1201" s="365">
        <v>3.2004999999999999</v>
      </c>
    </row>
    <row r="1202" spans="2:74" ht="12" customHeight="1">
      <c r="B1202" s="367">
        <v>44301</v>
      </c>
      <c r="C1202" s="365">
        <v>65.63</v>
      </c>
      <c r="O1202" s="368">
        <v>44301</v>
      </c>
      <c r="P1202" s="369">
        <v>65.63</v>
      </c>
      <c r="Q1202" s="369">
        <v>231.28</v>
      </c>
      <c r="R1202" s="369">
        <v>117.61</v>
      </c>
      <c r="S1202" s="369">
        <v>116.66</v>
      </c>
      <c r="T1202" s="369">
        <v>30.847799999999999</v>
      </c>
      <c r="U1202" s="369">
        <v>119</v>
      </c>
      <c r="V1202" s="369">
        <v>22.28</v>
      </c>
      <c r="AF1202" s="368">
        <v>44301</v>
      </c>
      <c r="AG1202" s="370">
        <f t="shared" ref="AG1202:AM1202" si="2403">(P1202-AG$1256)/AG$1256</f>
        <v>0.14918578182454906</v>
      </c>
      <c r="AH1202" s="370">
        <f t="shared" si="2403"/>
        <v>0.11729468599033817</v>
      </c>
      <c r="AI1202" s="370">
        <f t="shared" si="2403"/>
        <v>0.15281317388747309</v>
      </c>
      <c r="AJ1202" s="370">
        <f t="shared" si="2403"/>
        <v>0.19198937365893523</v>
      </c>
      <c r="AK1202" s="370">
        <f t="shared" si="2403"/>
        <v>5.1849477618047347E-2</v>
      </c>
      <c r="AL1202" s="370">
        <f t="shared" si="2403"/>
        <v>-4.8000000000000001E-2</v>
      </c>
      <c r="AM1202" s="370">
        <f t="shared" si="2403"/>
        <v>7.8412391093901301E-2</v>
      </c>
      <c r="BA1202" s="368">
        <v>44301</v>
      </c>
      <c r="BB1202" s="369">
        <v>65.63</v>
      </c>
      <c r="BC1202" s="369">
        <v>4170.42</v>
      </c>
      <c r="BD1202" s="86"/>
      <c r="BE1202" s="368">
        <v>44301</v>
      </c>
      <c r="BF1202" s="370">
        <f t="shared" ref="BF1202:BG1202" si="2404">(BB1202-BF$1256)/BF$1256</f>
        <v>0.14918578182454906</v>
      </c>
      <c r="BG1202" s="370">
        <f t="shared" si="2404"/>
        <v>0.11188369321499321</v>
      </c>
      <c r="BT1202" s="367">
        <v>44302</v>
      </c>
      <c r="BU1202" s="365">
        <f t="shared" si="2048"/>
        <v>3.1937E-2</v>
      </c>
      <c r="BV1202" s="365">
        <v>3.1937000000000002</v>
      </c>
    </row>
    <row r="1203" spans="2:74" ht="12" customHeight="1">
      <c r="B1203" s="367">
        <v>44300</v>
      </c>
      <c r="C1203" s="365">
        <v>65.680000000000007</v>
      </c>
      <c r="O1203" s="368">
        <v>44300</v>
      </c>
      <c r="P1203" s="369">
        <v>65.680000000000007</v>
      </c>
      <c r="Q1203" s="369">
        <v>230.31</v>
      </c>
      <c r="R1203" s="369">
        <v>118.16</v>
      </c>
      <c r="S1203" s="369">
        <v>115.16</v>
      </c>
      <c r="T1203" s="369">
        <v>30.333200000000001</v>
      </c>
      <c r="U1203" s="369">
        <v>117.18</v>
      </c>
      <c r="V1203" s="369">
        <v>22.02</v>
      </c>
      <c r="AF1203" s="368">
        <v>44300</v>
      </c>
      <c r="AG1203" s="370">
        <f t="shared" ref="AG1203:AM1203" si="2405">(P1203-AG$1256)/AG$1256</f>
        <v>0.15006128523901258</v>
      </c>
      <c r="AH1203" s="370">
        <f t="shared" si="2405"/>
        <v>0.11260869565217392</v>
      </c>
      <c r="AI1203" s="370">
        <f t="shared" si="2405"/>
        <v>0.15820427367182907</v>
      </c>
      <c r="AJ1203" s="370">
        <f t="shared" si="2405"/>
        <v>0.17666292020026556</v>
      </c>
      <c r="AK1203" s="370">
        <f t="shared" si="2405"/>
        <v>3.4302626912899974E-2</v>
      </c>
      <c r="AL1203" s="370">
        <f t="shared" si="2405"/>
        <v>-6.2559999999999949E-2</v>
      </c>
      <c r="AM1203" s="370">
        <f t="shared" si="2405"/>
        <v>6.5827686350435594E-2</v>
      </c>
      <c r="BA1203" s="368">
        <v>44300</v>
      </c>
      <c r="BB1203" s="369">
        <v>65.680000000000007</v>
      </c>
      <c r="BC1203" s="369">
        <v>4124.66</v>
      </c>
      <c r="BD1203" s="86"/>
      <c r="BE1203" s="368">
        <v>44300</v>
      </c>
      <c r="BF1203" s="370">
        <f t="shared" ref="BF1203:BG1203" si="2406">(BB1203-BF$1256)/BF$1256</f>
        <v>0.15006128523901258</v>
      </c>
      <c r="BG1203" s="370">
        <f t="shared" si="2406"/>
        <v>9.9683531648168205E-2</v>
      </c>
      <c r="BT1203" s="367">
        <v>44301</v>
      </c>
      <c r="BU1203" s="365">
        <f t="shared" si="2048"/>
        <v>3.2301999999999997E-2</v>
      </c>
      <c r="BV1203" s="365">
        <v>3.2302</v>
      </c>
    </row>
    <row r="1204" spans="2:74" ht="12" customHeight="1">
      <c r="B1204" s="367">
        <v>44299</v>
      </c>
      <c r="C1204" s="365">
        <v>66.41</v>
      </c>
      <c r="O1204" s="368">
        <v>44299</v>
      </c>
      <c r="P1204" s="369">
        <v>66.41</v>
      </c>
      <c r="Q1204" s="369">
        <v>231.32</v>
      </c>
      <c r="R1204" s="369">
        <v>117.45</v>
      </c>
      <c r="S1204" s="369">
        <v>115.36</v>
      </c>
      <c r="T1204" s="369">
        <v>30.754799999999999</v>
      </c>
      <c r="U1204" s="369">
        <v>116.82</v>
      </c>
      <c r="V1204" s="369">
        <v>21.71</v>
      </c>
      <c r="AF1204" s="368">
        <v>44299</v>
      </c>
      <c r="AG1204" s="370">
        <f t="shared" ref="AG1204:AM1204" si="2407">(P1204-AG$1256)/AG$1256</f>
        <v>0.1628436350901768</v>
      </c>
      <c r="AH1204" s="370">
        <f t="shared" si="2407"/>
        <v>0.11748792270531398</v>
      </c>
      <c r="AI1204" s="370">
        <f t="shared" si="2407"/>
        <v>0.15124485395020593</v>
      </c>
      <c r="AJ1204" s="370">
        <f t="shared" si="2407"/>
        <v>0.17870644732808821</v>
      </c>
      <c r="AK1204" s="370">
        <f t="shared" si="2407"/>
        <v>4.8678360020731545E-2</v>
      </c>
      <c r="AL1204" s="370">
        <f t="shared" si="2407"/>
        <v>-6.5440000000000054E-2</v>
      </c>
      <c r="AM1204" s="370">
        <f t="shared" si="2407"/>
        <v>5.0822846079380479E-2</v>
      </c>
      <c r="BA1204" s="368">
        <v>44299</v>
      </c>
      <c r="BB1204" s="369">
        <v>66.41</v>
      </c>
      <c r="BC1204" s="369">
        <v>4141.59</v>
      </c>
      <c r="BD1204" s="86"/>
      <c r="BE1204" s="368">
        <v>44299</v>
      </c>
      <c r="BF1204" s="370">
        <f t="shared" ref="BF1204:BG1204" si="2408">(BB1204-BF$1256)/BF$1256</f>
        <v>0.1628436350901768</v>
      </c>
      <c r="BG1204" s="370">
        <f t="shared" si="2408"/>
        <v>0.10419727149358669</v>
      </c>
      <c r="BT1204" s="367">
        <v>44300</v>
      </c>
      <c r="BU1204" s="365">
        <f t="shared" si="2048"/>
        <v>3.2278000000000001E-2</v>
      </c>
      <c r="BV1204" s="365">
        <v>3.2277999999999998</v>
      </c>
    </row>
    <row r="1205" spans="2:74" ht="12" customHeight="1">
      <c r="B1205" s="367">
        <v>44298</v>
      </c>
      <c r="C1205" s="365">
        <v>66.88</v>
      </c>
      <c r="O1205" s="368">
        <v>44298</v>
      </c>
      <c r="P1205" s="369">
        <v>66.88</v>
      </c>
      <c r="Q1205" s="369">
        <v>230.96</v>
      </c>
      <c r="R1205" s="369">
        <v>116.42</v>
      </c>
      <c r="S1205" s="369">
        <v>113.81</v>
      </c>
      <c r="T1205" s="369">
        <v>30.79</v>
      </c>
      <c r="U1205" s="369">
        <v>113</v>
      </c>
      <c r="V1205" s="369">
        <v>21.73</v>
      </c>
      <c r="AF1205" s="368">
        <v>44298</v>
      </c>
      <c r="AG1205" s="370">
        <f t="shared" ref="AG1205:AM1205" si="2409">(P1205-AG$1256)/AG$1256</f>
        <v>0.17107336718613195</v>
      </c>
      <c r="AH1205" s="370">
        <f t="shared" si="2409"/>
        <v>0.11574879227053143</v>
      </c>
      <c r="AI1205" s="370">
        <f t="shared" si="2409"/>
        <v>0.14114879435404828</v>
      </c>
      <c r="AJ1205" s="370">
        <f t="shared" si="2409"/>
        <v>0.16286911208746294</v>
      </c>
      <c r="AK1205" s="370">
        <f t="shared" si="2409"/>
        <v>4.9878610982296227E-2</v>
      </c>
      <c r="AL1205" s="370">
        <f t="shared" si="2409"/>
        <v>-9.6000000000000002E-2</v>
      </c>
      <c r="AM1205" s="370">
        <f t="shared" si="2409"/>
        <v>5.1790900290416275E-2</v>
      </c>
      <c r="BA1205" s="368">
        <v>44298</v>
      </c>
      <c r="BB1205" s="369">
        <v>66.88</v>
      </c>
      <c r="BC1205" s="369">
        <v>4127.99</v>
      </c>
      <c r="BD1205" s="86"/>
      <c r="BE1205" s="368">
        <v>44298</v>
      </c>
      <c r="BF1205" s="370">
        <f t="shared" ref="BF1205:BG1205" si="2410">(BB1205-BF$1256)/BF$1256</f>
        <v>0.17107336718613195</v>
      </c>
      <c r="BG1205" s="370">
        <f t="shared" si="2410"/>
        <v>0.10057134934960016</v>
      </c>
      <c r="BT1205" s="367">
        <v>44299</v>
      </c>
      <c r="BU1205" s="365">
        <f t="shared" si="2048"/>
        <v>3.1923E-2</v>
      </c>
      <c r="BV1205" s="365">
        <v>3.1922999999999999</v>
      </c>
    </row>
    <row r="1206" spans="2:74" ht="12" customHeight="1">
      <c r="B1206" s="367">
        <v>44295</v>
      </c>
      <c r="C1206" s="365">
        <v>66.8</v>
      </c>
      <c r="O1206" s="368">
        <v>44295</v>
      </c>
      <c r="P1206" s="369">
        <v>66.8</v>
      </c>
      <c r="Q1206" s="369">
        <v>231.48</v>
      </c>
      <c r="R1206" s="369">
        <v>114.96</v>
      </c>
      <c r="S1206" s="369">
        <v>113.18</v>
      </c>
      <c r="T1206" s="369">
        <v>30.628399999999999</v>
      </c>
      <c r="U1206" s="369">
        <v>114.63</v>
      </c>
      <c r="V1206" s="369">
        <v>21.29</v>
      </c>
      <c r="AF1206" s="368">
        <v>44295</v>
      </c>
      <c r="AG1206" s="370">
        <f t="shared" ref="AG1206:AM1206" si="2411">(P1206-AG$1256)/AG$1256</f>
        <v>0.16967256172299069</v>
      </c>
      <c r="AH1206" s="370">
        <f t="shared" si="2411"/>
        <v>0.11826086956521734</v>
      </c>
      <c r="AI1206" s="370">
        <f t="shared" si="2411"/>
        <v>0.12683787492648499</v>
      </c>
      <c r="AJ1206" s="370">
        <f t="shared" si="2411"/>
        <v>0.15643200163482171</v>
      </c>
      <c r="AK1206" s="370">
        <f t="shared" si="2411"/>
        <v>4.4368367931476506E-2</v>
      </c>
      <c r="AL1206" s="370">
        <f t="shared" si="2411"/>
        <v>-8.2960000000000034E-2</v>
      </c>
      <c r="AM1206" s="370">
        <f t="shared" si="2411"/>
        <v>3.049370764762822E-2</v>
      </c>
      <c r="BA1206" s="368">
        <v>44295</v>
      </c>
      <c r="BB1206" s="369">
        <v>66.8</v>
      </c>
      <c r="BC1206" s="369">
        <v>4128.8</v>
      </c>
      <c r="BD1206" s="86"/>
      <c r="BE1206" s="368">
        <v>44295</v>
      </c>
      <c r="BF1206" s="370">
        <f t="shared" ref="BF1206:BG1206" si="2412">(BB1206-BF$1256)/BF$1256</f>
        <v>0.16967256172299069</v>
      </c>
      <c r="BG1206" s="370">
        <f t="shared" si="2412"/>
        <v>0.10078730500670534</v>
      </c>
      <c r="BT1206" s="367">
        <v>44298</v>
      </c>
      <c r="BU1206" s="365">
        <f t="shared" si="2048"/>
        <v>3.1699000000000005E-2</v>
      </c>
      <c r="BV1206" s="365">
        <v>3.1699000000000002</v>
      </c>
    </row>
    <row r="1207" spans="2:74" ht="12" customHeight="1">
      <c r="B1207" s="367">
        <v>44294</v>
      </c>
      <c r="C1207" s="365">
        <v>66.39</v>
      </c>
      <c r="O1207" s="368">
        <v>44294</v>
      </c>
      <c r="P1207" s="369">
        <v>66.39</v>
      </c>
      <c r="Q1207" s="369">
        <v>230.25</v>
      </c>
      <c r="R1207" s="369">
        <v>114.66</v>
      </c>
      <c r="S1207" s="369">
        <v>113.04</v>
      </c>
      <c r="T1207" s="369">
        <v>30.481000000000002</v>
      </c>
      <c r="U1207" s="369">
        <v>113.81</v>
      </c>
      <c r="V1207" s="369">
        <v>21.53</v>
      </c>
      <c r="AF1207" s="368">
        <v>44294</v>
      </c>
      <c r="AG1207" s="370">
        <f t="shared" ref="AG1207:AM1207" si="2413">(P1207-AG$1256)/AG$1256</f>
        <v>0.16249343372439154</v>
      </c>
      <c r="AH1207" s="370">
        <f t="shared" si="2413"/>
        <v>0.11231884057971014</v>
      </c>
      <c r="AI1207" s="370">
        <f t="shared" si="2413"/>
        <v>0.12389727504410901</v>
      </c>
      <c r="AJ1207" s="370">
        <f t="shared" si="2413"/>
        <v>0.15500153264534589</v>
      </c>
      <c r="AK1207" s="370">
        <f t="shared" si="2413"/>
        <v>3.9342317029924453E-2</v>
      </c>
      <c r="AL1207" s="370">
        <f t="shared" si="2413"/>
        <v>-8.9519999999999988E-2</v>
      </c>
      <c r="AM1207" s="370">
        <f t="shared" si="2413"/>
        <v>4.2110358180058129E-2</v>
      </c>
      <c r="BA1207" s="368">
        <v>44294</v>
      </c>
      <c r="BB1207" s="369">
        <v>66.39</v>
      </c>
      <c r="BC1207" s="369">
        <v>4097.17</v>
      </c>
      <c r="BD1207" s="86"/>
      <c r="BE1207" s="368">
        <v>44294</v>
      </c>
      <c r="BF1207" s="370">
        <f t="shared" ref="BF1207:BG1207" si="2414">(BB1207-BF$1256)/BF$1256</f>
        <v>0.16249343372439154</v>
      </c>
      <c r="BG1207" s="370">
        <f t="shared" si="2414"/>
        <v>9.235436990271334E-2</v>
      </c>
      <c r="BT1207" s="367">
        <v>44295</v>
      </c>
      <c r="BU1207" s="365">
        <f t="shared" si="2048"/>
        <v>3.1737000000000001E-2</v>
      </c>
      <c r="BV1207" s="365">
        <v>3.1737000000000002</v>
      </c>
    </row>
    <row r="1208" spans="2:74" ht="12" customHeight="1">
      <c r="B1208" s="367">
        <v>44293</v>
      </c>
      <c r="C1208" s="365">
        <v>66.56</v>
      </c>
      <c r="O1208" s="368">
        <v>44293</v>
      </c>
      <c r="P1208" s="369">
        <v>66.56</v>
      </c>
      <c r="Q1208" s="369">
        <v>232.61</v>
      </c>
      <c r="R1208" s="369">
        <v>114.05</v>
      </c>
      <c r="S1208" s="369">
        <v>113.19</v>
      </c>
      <c r="T1208" s="369">
        <v>30.000399999999999</v>
      </c>
      <c r="U1208" s="369">
        <v>115.74</v>
      </c>
      <c r="V1208" s="369">
        <v>21.46</v>
      </c>
      <c r="AF1208" s="368">
        <v>44293</v>
      </c>
      <c r="AG1208" s="370">
        <f t="shared" ref="AG1208:AM1208" si="2415">(P1208-AG$1256)/AG$1256</f>
        <v>0.16547014533356685</v>
      </c>
      <c r="AH1208" s="370">
        <f t="shared" si="2415"/>
        <v>0.12371980676328509</v>
      </c>
      <c r="AI1208" s="370">
        <f t="shared" si="2415"/>
        <v>0.1179180552832778</v>
      </c>
      <c r="AJ1208" s="370">
        <f t="shared" si="2415"/>
        <v>0.15653417799121275</v>
      </c>
      <c r="AK1208" s="370">
        <f t="shared" si="2415"/>
        <v>2.2954799639924636E-2</v>
      </c>
      <c r="AL1208" s="370">
        <f t="shared" si="2415"/>
        <v>-7.4080000000000035E-2</v>
      </c>
      <c r="AM1208" s="370">
        <f t="shared" si="2415"/>
        <v>3.8722168441432753E-2</v>
      </c>
      <c r="BA1208" s="368">
        <v>44293</v>
      </c>
      <c r="BB1208" s="369">
        <v>66.56</v>
      </c>
      <c r="BC1208" s="369">
        <v>4079.95</v>
      </c>
      <c r="BD1208" s="86"/>
      <c r="BE1208" s="368">
        <v>44293</v>
      </c>
      <c r="BF1208" s="370">
        <f t="shared" ref="BF1208:BG1208" si="2416">(BB1208-BF$1256)/BF$1256</f>
        <v>0.16547014533356685</v>
      </c>
      <c r="BG1208" s="370">
        <f t="shared" si="2416"/>
        <v>8.7763312599812793E-2</v>
      </c>
      <c r="BT1208" s="367">
        <v>44294</v>
      </c>
      <c r="BU1208" s="365">
        <f t="shared" si="2048"/>
        <v>3.1932999999999996E-2</v>
      </c>
      <c r="BV1208" s="365">
        <v>3.1932999999999998</v>
      </c>
    </row>
    <row r="1209" spans="2:74" ht="12" customHeight="1">
      <c r="B1209" s="367">
        <v>44292</v>
      </c>
      <c r="C1209" s="365">
        <v>65.86</v>
      </c>
      <c r="O1209" s="368">
        <v>44292</v>
      </c>
      <c r="P1209" s="369">
        <v>65.86</v>
      </c>
      <c r="Q1209" s="369">
        <v>231.91</v>
      </c>
      <c r="R1209" s="369">
        <v>114.08</v>
      </c>
      <c r="S1209" s="369">
        <v>113.15</v>
      </c>
      <c r="T1209" s="369">
        <v>29.749600000000001</v>
      </c>
      <c r="U1209" s="369">
        <v>114.34</v>
      </c>
      <c r="V1209" s="369">
        <v>21.38</v>
      </c>
      <c r="AF1209" s="368">
        <v>44292</v>
      </c>
      <c r="AG1209" s="370">
        <f t="shared" ref="AG1209:AM1209" si="2417">(P1209-AG$1256)/AG$1256</f>
        <v>0.15321309753108037</v>
      </c>
      <c r="AH1209" s="370">
        <f t="shared" si="2417"/>
        <v>0.12033816425120772</v>
      </c>
      <c r="AI1209" s="370">
        <f t="shared" si="2417"/>
        <v>0.11821211527151541</v>
      </c>
      <c r="AJ1209" s="370">
        <f t="shared" si="2417"/>
        <v>0.15612547256564832</v>
      </c>
      <c r="AK1209" s="370">
        <f t="shared" si="2417"/>
        <v>1.4403011538776277E-2</v>
      </c>
      <c r="AL1209" s="370">
        <f t="shared" si="2417"/>
        <v>-8.5279999999999967E-2</v>
      </c>
      <c r="AM1209" s="370">
        <f t="shared" si="2417"/>
        <v>3.4849951597289396E-2</v>
      </c>
      <c r="BA1209" s="368">
        <v>44292</v>
      </c>
      <c r="BB1209" s="369">
        <v>65.86</v>
      </c>
      <c r="BC1209" s="369">
        <v>4073.94</v>
      </c>
      <c r="BD1209" s="86"/>
      <c r="BE1209" s="368">
        <v>44292</v>
      </c>
      <c r="BF1209" s="370">
        <f t="shared" ref="BF1209:BG1209" si="2418">(BB1209-BF$1256)/BF$1256</f>
        <v>0.15321309753108037</v>
      </c>
      <c r="BG1209" s="370">
        <f t="shared" si="2418"/>
        <v>8.6160974946477675E-2</v>
      </c>
      <c r="BT1209" s="367">
        <v>44293</v>
      </c>
      <c r="BU1209" s="365">
        <f t="shared" si="2048"/>
        <v>3.1850999999999997E-2</v>
      </c>
      <c r="BV1209" s="365">
        <v>3.1850999999999998</v>
      </c>
    </row>
    <row r="1210" spans="2:74" ht="12" customHeight="1">
      <c r="B1210" s="367">
        <v>44291</v>
      </c>
      <c r="C1210" s="365">
        <v>65.48</v>
      </c>
      <c r="O1210" s="368">
        <v>44291</v>
      </c>
      <c r="P1210" s="369">
        <v>65.48</v>
      </c>
      <c r="Q1210" s="369">
        <v>228.85</v>
      </c>
      <c r="R1210" s="369">
        <v>110.64</v>
      </c>
      <c r="S1210" s="369">
        <v>111.02</v>
      </c>
      <c r="T1210" s="369">
        <v>29.041799999999999</v>
      </c>
      <c r="U1210" s="369">
        <v>113.94</v>
      </c>
      <c r="V1210" s="369">
        <v>20.73</v>
      </c>
      <c r="AF1210" s="368">
        <v>44291</v>
      </c>
      <c r="AG1210" s="370">
        <f t="shared" ref="AG1210:AM1210" si="2419">(P1210-AG$1256)/AG$1256</f>
        <v>0.14655927158115925</v>
      </c>
      <c r="AH1210" s="370">
        <f t="shared" si="2419"/>
        <v>0.10555555555555553</v>
      </c>
      <c r="AI1210" s="370">
        <f t="shared" si="2419"/>
        <v>8.4493236620270584E-2</v>
      </c>
      <c r="AJ1210" s="370">
        <f t="shared" si="2419"/>
        <v>0.13436190865433728</v>
      </c>
      <c r="AK1210" s="370">
        <f t="shared" si="2419"/>
        <v>-9.7315802395047182E-3</v>
      </c>
      <c r="AL1210" s="370">
        <f t="shared" si="2419"/>
        <v>-8.8480000000000017E-2</v>
      </c>
      <c r="AM1210" s="370">
        <f t="shared" si="2419"/>
        <v>3.3881897386253768E-3</v>
      </c>
      <c r="BA1210" s="368">
        <v>44291</v>
      </c>
      <c r="BB1210" s="369">
        <v>65.48</v>
      </c>
      <c r="BC1210" s="369">
        <v>4077.91</v>
      </c>
      <c r="BD1210" s="86"/>
      <c r="BE1210" s="368">
        <v>44291</v>
      </c>
      <c r="BF1210" s="370">
        <f t="shared" ref="BF1210:BG1210" si="2420">(BB1210-BF$1256)/BF$1256</f>
        <v>0.14655927158115925</v>
      </c>
      <c r="BG1210" s="370">
        <f t="shared" si="2420"/>
        <v>8.7219424278214844E-2</v>
      </c>
      <c r="BT1210" s="367">
        <v>44292</v>
      </c>
      <c r="BU1210" s="365">
        <f t="shared" si="2048"/>
        <v>3.2189000000000002E-2</v>
      </c>
      <c r="BV1210" s="365">
        <v>3.2189000000000001</v>
      </c>
    </row>
    <row r="1211" spans="2:74" ht="12" customHeight="1">
      <c r="B1211" s="367">
        <v>44287</v>
      </c>
      <c r="C1211" s="365">
        <v>65.55</v>
      </c>
      <c r="O1211" s="368">
        <v>44287</v>
      </c>
      <c r="P1211" s="369">
        <v>65.55</v>
      </c>
      <c r="Q1211" s="369">
        <v>225.21</v>
      </c>
      <c r="R1211" s="369">
        <v>109.8</v>
      </c>
      <c r="S1211" s="369">
        <v>109.38</v>
      </c>
      <c r="T1211" s="369">
        <v>28.769200000000001</v>
      </c>
      <c r="U1211" s="369">
        <v>113.45</v>
      </c>
      <c r="V1211" s="369">
        <v>20.74</v>
      </c>
      <c r="AF1211" s="368">
        <v>44287</v>
      </c>
      <c r="AG1211" s="370">
        <f t="shared" ref="AG1211:AM1211" si="2421">(P1211-AG$1256)/AG$1256</f>
        <v>0.14778497636140778</v>
      </c>
      <c r="AH1211" s="370">
        <f t="shared" si="2421"/>
        <v>8.7971014492753657E-2</v>
      </c>
      <c r="AI1211" s="370">
        <f t="shared" si="2421"/>
        <v>7.6259556949617738E-2</v>
      </c>
      <c r="AJ1211" s="370">
        <f t="shared" si="2421"/>
        <v>0.11760498620619179</v>
      </c>
      <c r="AK1211" s="370">
        <f t="shared" si="2421"/>
        <v>-1.9026705583894809E-2</v>
      </c>
      <c r="AL1211" s="370">
        <f t="shared" si="2421"/>
        <v>-9.2399999999999982E-2</v>
      </c>
      <c r="AM1211" s="370">
        <f t="shared" si="2421"/>
        <v>3.8722168441431893E-3</v>
      </c>
      <c r="BA1211" s="368">
        <v>44287</v>
      </c>
      <c r="BB1211" s="369">
        <v>65.55</v>
      </c>
      <c r="BC1211" s="369">
        <v>4019.87</v>
      </c>
      <c r="BD1211" s="86"/>
      <c r="BE1211" s="368">
        <v>44287</v>
      </c>
      <c r="BF1211" s="370">
        <f t="shared" ref="BF1211:BG1211" si="2422">(BB1211-BF$1256)/BF$1256</f>
        <v>0.14778497636140778</v>
      </c>
      <c r="BG1211" s="370">
        <f t="shared" si="2422"/>
        <v>7.174526830490803E-2</v>
      </c>
      <c r="BT1211" s="367">
        <v>44291</v>
      </c>
      <c r="BU1211" s="365">
        <f t="shared" si="2048"/>
        <v>3.2376000000000002E-2</v>
      </c>
      <c r="BV1211" s="365">
        <v>3.2376</v>
      </c>
    </row>
    <row r="1212" spans="2:74" ht="12" customHeight="1">
      <c r="B1212" s="367">
        <v>44286</v>
      </c>
      <c r="C1212" s="365">
        <v>65</v>
      </c>
      <c r="O1212" s="368">
        <v>44286</v>
      </c>
      <c r="P1212" s="369">
        <v>65</v>
      </c>
      <c r="Q1212" s="369">
        <v>224.14</v>
      </c>
      <c r="R1212" s="369">
        <v>108.18</v>
      </c>
      <c r="S1212" s="369">
        <v>109.27</v>
      </c>
      <c r="T1212" s="369">
        <v>28.416399999999999</v>
      </c>
      <c r="U1212" s="369">
        <v>112.77</v>
      </c>
      <c r="V1212" s="369">
        <v>20.260000000000002</v>
      </c>
      <c r="AF1212" s="368">
        <v>44286</v>
      </c>
      <c r="AG1212" s="370">
        <f t="shared" ref="AG1212:AM1212" si="2423">(P1212-AG$1256)/AG$1256</f>
        <v>0.13815443880231135</v>
      </c>
      <c r="AH1212" s="370">
        <f t="shared" si="2423"/>
        <v>8.2801932367149694E-2</v>
      </c>
      <c r="AI1212" s="370">
        <f t="shared" si="2423"/>
        <v>6.0380317584787402E-2</v>
      </c>
      <c r="AJ1212" s="370">
        <f t="shared" si="2423"/>
        <v>0.11648104628588936</v>
      </c>
      <c r="AK1212" s="370">
        <f t="shared" si="2423"/>
        <v>-3.1056493630486435E-2</v>
      </c>
      <c r="AL1212" s="370">
        <f t="shared" si="2423"/>
        <v>-9.7840000000000038E-2</v>
      </c>
      <c r="AM1212" s="370">
        <f t="shared" si="2423"/>
        <v>-1.936108422071629E-2</v>
      </c>
      <c r="BA1212" s="368">
        <v>44286</v>
      </c>
      <c r="BB1212" s="369">
        <v>65</v>
      </c>
      <c r="BC1212" s="369">
        <v>3972.89</v>
      </c>
      <c r="BD1212" s="86"/>
      <c r="BE1212" s="368">
        <v>44286</v>
      </c>
      <c r="BF1212" s="370">
        <f t="shared" ref="BF1212:BG1212" si="2424">(BB1212-BF$1256)/BF$1256</f>
        <v>0.13815443880231135</v>
      </c>
      <c r="BG1212" s="370">
        <f t="shared" si="2424"/>
        <v>5.9219840192813712E-2</v>
      </c>
      <c r="BT1212" s="367">
        <v>44287</v>
      </c>
      <c r="BU1212" s="365">
        <f t="shared" si="2048"/>
        <v>3.2342000000000003E-2</v>
      </c>
      <c r="BV1212" s="365">
        <v>3.2342</v>
      </c>
    </row>
    <row r="1213" spans="2:74" ht="12" customHeight="1">
      <c r="B1213" s="367">
        <v>44285</v>
      </c>
      <c r="C1213" s="365">
        <v>65.61</v>
      </c>
      <c r="O1213" s="368">
        <v>44285</v>
      </c>
      <c r="P1213" s="369">
        <v>65.61</v>
      </c>
      <c r="Q1213" s="369">
        <v>224.98</v>
      </c>
      <c r="R1213" s="369">
        <v>109.77</v>
      </c>
      <c r="S1213" s="369">
        <v>110.27</v>
      </c>
      <c r="T1213" s="369">
        <v>28.1266</v>
      </c>
      <c r="U1213" s="369">
        <v>111.43</v>
      </c>
      <c r="V1213" s="369">
        <v>20.440000000000001</v>
      </c>
      <c r="AF1213" s="368">
        <v>44285</v>
      </c>
      <c r="AG1213" s="370">
        <f t="shared" ref="AG1213:AM1213" si="2425">(P1213-AG$1256)/AG$1256</f>
        <v>0.1488355804587638</v>
      </c>
      <c r="AH1213" s="370">
        <f t="shared" si="2425"/>
        <v>8.6859903381642456E-2</v>
      </c>
      <c r="AI1213" s="370">
        <f t="shared" si="2425"/>
        <v>7.5965496961380122E-2</v>
      </c>
      <c r="AJ1213" s="370">
        <f t="shared" si="2425"/>
        <v>0.12669868192500247</v>
      </c>
      <c r="AK1213" s="370">
        <f t="shared" si="2425"/>
        <v>-4.093810524018663E-2</v>
      </c>
      <c r="AL1213" s="370">
        <f t="shared" si="2425"/>
        <v>-0.10855999999999995</v>
      </c>
      <c r="AM1213" s="370">
        <f t="shared" si="2425"/>
        <v>-1.0648596321393942E-2</v>
      </c>
      <c r="BA1213" s="368">
        <v>44285</v>
      </c>
      <c r="BB1213" s="369">
        <v>65.61</v>
      </c>
      <c r="BC1213" s="369">
        <v>3958.55</v>
      </c>
      <c r="BD1213" s="86"/>
      <c r="BE1213" s="368">
        <v>44285</v>
      </c>
      <c r="BF1213" s="370">
        <f t="shared" ref="BF1213:BG1213" si="2426">(BB1213-BF$1256)/BF$1256</f>
        <v>0.1488355804587638</v>
      </c>
      <c r="BG1213" s="370">
        <f t="shared" si="2426"/>
        <v>5.5396625226286925E-2</v>
      </c>
      <c r="BT1213" s="367">
        <v>44286</v>
      </c>
      <c r="BU1213" s="365">
        <f t="shared" si="2048"/>
        <v>3.2614999999999998E-2</v>
      </c>
      <c r="BV1213" s="365">
        <v>3.2614999999999998</v>
      </c>
    </row>
    <row r="1214" spans="2:74" ht="12" customHeight="1">
      <c r="B1214" s="367">
        <v>44284</v>
      </c>
      <c r="C1214" s="365">
        <v>66.44</v>
      </c>
      <c r="O1214" s="368">
        <v>44284</v>
      </c>
      <c r="P1214" s="369">
        <v>66.44</v>
      </c>
      <c r="Q1214" s="369">
        <v>227.35</v>
      </c>
      <c r="R1214" s="369">
        <v>109.21</v>
      </c>
      <c r="S1214" s="369">
        <v>109.13</v>
      </c>
      <c r="T1214" s="369">
        <v>28.4922</v>
      </c>
      <c r="U1214" s="369">
        <v>110.78</v>
      </c>
      <c r="V1214" s="369">
        <v>20.515000000000001</v>
      </c>
      <c r="AF1214" s="368">
        <v>44284</v>
      </c>
      <c r="AG1214" s="370">
        <f t="shared" ref="AG1214:AM1214" si="2427">(P1214-AG$1256)/AG$1256</f>
        <v>0.16336893713885481</v>
      </c>
      <c r="AH1214" s="370">
        <f t="shared" si="2427"/>
        <v>9.830917874396132E-2</v>
      </c>
      <c r="AI1214" s="370">
        <f t="shared" si="2427"/>
        <v>7.0476377180944891E-2</v>
      </c>
      <c r="AJ1214" s="370">
        <f t="shared" si="2427"/>
        <v>0.11505057729641351</v>
      </c>
      <c r="AK1214" s="370">
        <f t="shared" si="2427"/>
        <v>-2.8471862298480619E-2</v>
      </c>
      <c r="AL1214" s="370">
        <f t="shared" si="2427"/>
        <v>-0.11375999999999999</v>
      </c>
      <c r="AM1214" s="370">
        <f t="shared" si="2427"/>
        <v>-7.0183930300096601E-3</v>
      </c>
      <c r="BA1214" s="368">
        <v>44284</v>
      </c>
      <c r="BB1214" s="369">
        <v>66.44</v>
      </c>
      <c r="BC1214" s="369">
        <v>3971.09</v>
      </c>
      <c r="BD1214" s="86"/>
      <c r="BE1214" s="368">
        <v>44284</v>
      </c>
      <c r="BF1214" s="370">
        <f t="shared" ref="BF1214:BG1214" si="2428">(BB1214-BF$1256)/BF$1256</f>
        <v>0.16336893713885481</v>
      </c>
      <c r="BG1214" s="370">
        <f t="shared" si="2428"/>
        <v>5.8739938732580287E-2</v>
      </c>
      <c r="BT1214" s="367">
        <v>44285</v>
      </c>
      <c r="BU1214" s="365">
        <f t="shared" si="2048"/>
        <v>3.2312E-2</v>
      </c>
      <c r="BV1214" s="365">
        <v>3.2311999999999999</v>
      </c>
    </row>
    <row r="1215" spans="2:74" ht="12" customHeight="1">
      <c r="B1215" s="367">
        <v>44281</v>
      </c>
      <c r="C1215" s="365">
        <v>67.92</v>
      </c>
      <c r="O1215" s="368">
        <v>44281</v>
      </c>
      <c r="P1215" s="369">
        <v>67.92</v>
      </c>
      <c r="Q1215" s="369">
        <v>225.21</v>
      </c>
      <c r="R1215" s="369">
        <v>108.06</v>
      </c>
      <c r="S1215" s="369">
        <v>109.9</v>
      </c>
      <c r="T1215" s="369">
        <v>28.909600000000001</v>
      </c>
      <c r="U1215" s="369">
        <v>115</v>
      </c>
      <c r="V1215" s="369">
        <v>20.74</v>
      </c>
      <c r="AF1215" s="368">
        <v>44281</v>
      </c>
      <c r="AG1215" s="370">
        <f t="shared" ref="AG1215:AM1215" si="2429">(P1215-AG$1256)/AG$1256</f>
        <v>0.18928383820696904</v>
      </c>
      <c r="AH1215" s="370">
        <f t="shared" si="2429"/>
        <v>8.7971014492753657E-2</v>
      </c>
      <c r="AI1215" s="370">
        <f t="shared" si="2429"/>
        <v>5.9204077631836959E-2</v>
      </c>
      <c r="AJ1215" s="370">
        <f t="shared" si="2429"/>
        <v>0.12291815673853071</v>
      </c>
      <c r="AK1215" s="370">
        <f t="shared" si="2429"/>
        <v>-1.4239340953108384E-2</v>
      </c>
      <c r="AL1215" s="370">
        <f t="shared" si="2429"/>
        <v>-0.08</v>
      </c>
      <c r="AM1215" s="370">
        <f t="shared" si="2429"/>
        <v>3.8722168441431893E-3</v>
      </c>
      <c r="BA1215" s="368">
        <v>44281</v>
      </c>
      <c r="BB1215" s="369">
        <v>67.92</v>
      </c>
      <c r="BC1215" s="369">
        <v>3974.54</v>
      </c>
      <c r="BD1215" s="86"/>
      <c r="BE1215" s="368">
        <v>44281</v>
      </c>
      <c r="BF1215" s="370">
        <f t="shared" ref="BF1215:BG1215" si="2430">(BB1215-BF$1256)/BF$1256</f>
        <v>0.18928383820696904</v>
      </c>
      <c r="BG1215" s="370">
        <f t="shared" si="2430"/>
        <v>5.9659749864694446E-2</v>
      </c>
      <c r="BT1215" s="367">
        <v>44284</v>
      </c>
      <c r="BU1215" s="365">
        <f t="shared" si="2048"/>
        <v>3.1907999999999999E-2</v>
      </c>
      <c r="BV1215" s="365">
        <v>3.1907999999999999</v>
      </c>
    </row>
    <row r="1216" spans="2:74" ht="12" customHeight="1">
      <c r="B1216" s="367">
        <v>44280</v>
      </c>
      <c r="C1216" s="365">
        <v>66.64</v>
      </c>
      <c r="O1216" s="368">
        <v>44280</v>
      </c>
      <c r="P1216" s="369">
        <v>66.64</v>
      </c>
      <c r="Q1216" s="369">
        <v>224.2</v>
      </c>
      <c r="R1216" s="369">
        <v>107.38</v>
      </c>
      <c r="S1216" s="369">
        <v>107.35</v>
      </c>
      <c r="T1216" s="369">
        <v>28.636600000000001</v>
      </c>
      <c r="U1216" s="369">
        <v>115.09</v>
      </c>
      <c r="V1216" s="369">
        <v>20.7</v>
      </c>
      <c r="AF1216" s="368">
        <v>44280</v>
      </c>
      <c r="AG1216" s="370">
        <f t="shared" ref="AG1216:AM1216" si="2431">(P1216-AG$1256)/AG$1256</f>
        <v>0.16687095079670813</v>
      </c>
      <c r="AH1216" s="370">
        <f t="shared" si="2431"/>
        <v>8.3091787439613471E-2</v>
      </c>
      <c r="AI1216" s="370">
        <f t="shared" si="2431"/>
        <v>5.2538717898451277E-2</v>
      </c>
      <c r="AJ1216" s="370">
        <f t="shared" si="2431"/>
        <v>9.6863185858792167E-2</v>
      </c>
      <c r="AK1216" s="370">
        <f t="shared" si="2431"/>
        <v>-2.3548105512970888E-2</v>
      </c>
      <c r="AL1216" s="370">
        <f t="shared" si="2431"/>
        <v>-7.9279999999999975E-2</v>
      </c>
      <c r="AM1216" s="370">
        <f t="shared" si="2431"/>
        <v>1.9361084220715947E-3</v>
      </c>
      <c r="BA1216" s="368">
        <v>44280</v>
      </c>
      <c r="BB1216" s="369">
        <v>66.64</v>
      </c>
      <c r="BC1216" s="369">
        <v>3909.52</v>
      </c>
      <c r="BD1216" s="86"/>
      <c r="BE1216" s="368">
        <v>44280</v>
      </c>
      <c r="BF1216" s="370">
        <f t="shared" ref="BF1216:BG1216" si="2432">(BB1216-BF$1256)/BF$1256</f>
        <v>0.16687095079670813</v>
      </c>
      <c r="BG1216" s="370">
        <f t="shared" si="2432"/>
        <v>4.232464267337107E-2</v>
      </c>
      <c r="BT1216" s="367">
        <v>44281</v>
      </c>
      <c r="BU1216" s="365">
        <f t="shared" si="2048"/>
        <v>3.1213000000000001E-2</v>
      </c>
      <c r="BV1216" s="365">
        <v>3.1213000000000002</v>
      </c>
    </row>
    <row r="1217" spans="2:74" ht="12" customHeight="1">
      <c r="B1217" s="367">
        <v>44279</v>
      </c>
      <c r="C1217" s="365">
        <v>65.5</v>
      </c>
      <c r="O1217" s="368">
        <v>44279</v>
      </c>
      <c r="P1217" s="369">
        <v>65.5</v>
      </c>
      <c r="Q1217" s="369">
        <v>224.05</v>
      </c>
      <c r="R1217" s="369">
        <v>107.08</v>
      </c>
      <c r="S1217" s="369">
        <v>104.97</v>
      </c>
      <c r="T1217" s="369">
        <v>28.459199999999999</v>
      </c>
      <c r="U1217" s="369">
        <v>110.88</v>
      </c>
      <c r="V1217" s="369">
        <v>20.6</v>
      </c>
      <c r="AF1217" s="368">
        <v>44279</v>
      </c>
      <c r="AG1217" s="370">
        <f t="shared" ref="AG1217:AM1217" si="2433">(P1217-AG$1256)/AG$1256</f>
        <v>0.14690947294694451</v>
      </c>
      <c r="AH1217" s="370">
        <f t="shared" si="2433"/>
        <v>8.2367149758454161E-2</v>
      </c>
      <c r="AI1217" s="370">
        <f t="shared" si="2433"/>
        <v>4.9598118016075304E-2</v>
      </c>
      <c r="AJ1217" s="370">
        <f t="shared" si="2433"/>
        <v>7.2545213037703019E-2</v>
      </c>
      <c r="AK1217" s="370">
        <f t="shared" si="2433"/>
        <v>-2.9597097574947561E-2</v>
      </c>
      <c r="AL1217" s="370">
        <f t="shared" si="2433"/>
        <v>-0.11296000000000003</v>
      </c>
      <c r="AM1217" s="370">
        <f t="shared" si="2433"/>
        <v>-2.9041626331073921E-3</v>
      </c>
      <c r="BA1217" s="368">
        <v>44279</v>
      </c>
      <c r="BB1217" s="369">
        <v>65.5</v>
      </c>
      <c r="BC1217" s="369">
        <v>3889.14</v>
      </c>
      <c r="BD1217" s="86"/>
      <c r="BE1217" s="368">
        <v>44279</v>
      </c>
      <c r="BF1217" s="370">
        <f t="shared" ref="BF1217:BG1217" si="2434">(BB1217-BF$1256)/BF$1256</f>
        <v>0.14690947294694451</v>
      </c>
      <c r="BG1217" s="370">
        <f t="shared" si="2434"/>
        <v>3.6891091695838422E-2</v>
      </c>
      <c r="BT1217" s="367">
        <v>44280</v>
      </c>
      <c r="BU1217" s="365">
        <f t="shared" si="2048"/>
        <v>3.1813000000000001E-2</v>
      </c>
      <c r="BV1217" s="365">
        <v>3.1812999999999998</v>
      </c>
    </row>
    <row r="1218" spans="2:74" ht="12" customHeight="1">
      <c r="B1218" s="367">
        <v>44278</v>
      </c>
      <c r="C1218" s="365">
        <v>65.010000000000005</v>
      </c>
      <c r="O1218" s="368">
        <v>44278</v>
      </c>
      <c r="P1218" s="369">
        <v>65.010000000000005</v>
      </c>
      <c r="Q1218" s="369">
        <v>224.37</v>
      </c>
      <c r="R1218" s="369">
        <v>108</v>
      </c>
      <c r="S1218" s="369">
        <v>106.25</v>
      </c>
      <c r="T1218" s="369">
        <v>29.0258</v>
      </c>
      <c r="U1218" s="369">
        <v>115.1</v>
      </c>
      <c r="V1218" s="369">
        <v>20.73</v>
      </c>
      <c r="AF1218" s="368">
        <v>44278</v>
      </c>
      <c r="AG1218" s="370">
        <f t="shared" ref="AG1218:AM1218" si="2435">(P1218-AG$1256)/AG$1256</f>
        <v>0.1383295394852041</v>
      </c>
      <c r="AH1218" s="370">
        <f t="shared" si="2435"/>
        <v>8.3913043478260896E-2</v>
      </c>
      <c r="AI1218" s="370">
        <f t="shared" si="2435"/>
        <v>5.8615957655361733E-2</v>
      </c>
      <c r="AJ1218" s="370">
        <f t="shared" si="2435"/>
        <v>8.5623786655767808E-2</v>
      </c>
      <c r="AK1218" s="370">
        <f t="shared" si="2435"/>
        <v>-1.0277148858397698E-2</v>
      </c>
      <c r="AL1218" s="370">
        <f t="shared" si="2435"/>
        <v>-7.9200000000000048E-2</v>
      </c>
      <c r="AM1218" s="370">
        <f t="shared" si="2435"/>
        <v>3.3881897386253768E-3</v>
      </c>
      <c r="BA1218" s="368">
        <v>44278</v>
      </c>
      <c r="BB1218" s="369">
        <v>65.010000000000005</v>
      </c>
      <c r="BC1218" s="369">
        <v>3910.52</v>
      </c>
      <c r="BD1218" s="86"/>
      <c r="BE1218" s="368">
        <v>44278</v>
      </c>
      <c r="BF1218" s="370">
        <f t="shared" ref="BF1218:BG1218" si="2436">(BB1218-BF$1256)/BF$1256</f>
        <v>0.1383295394852041</v>
      </c>
      <c r="BG1218" s="370">
        <f t="shared" si="2436"/>
        <v>4.2591254595723015E-2</v>
      </c>
      <c r="BT1218" s="367">
        <v>44279</v>
      </c>
      <c r="BU1218" s="365">
        <f t="shared" si="2048"/>
        <v>3.2365999999999999E-2</v>
      </c>
      <c r="BV1218" s="365">
        <v>3.2366000000000001</v>
      </c>
    </row>
    <row r="1219" spans="2:74" ht="12" customHeight="1">
      <c r="B1219" s="367">
        <v>44277</v>
      </c>
      <c r="C1219" s="365">
        <v>64.17</v>
      </c>
      <c r="O1219" s="368">
        <v>44277</v>
      </c>
      <c r="P1219" s="369">
        <v>64.17</v>
      </c>
      <c r="Q1219" s="369">
        <v>225.07</v>
      </c>
      <c r="R1219" s="369">
        <v>108.75</v>
      </c>
      <c r="S1219" s="369">
        <v>107.57</v>
      </c>
      <c r="T1219" s="369">
        <v>28.886600000000001</v>
      </c>
      <c r="U1219" s="369">
        <v>119.39</v>
      </c>
      <c r="V1219" s="369">
        <v>20.72</v>
      </c>
      <c r="AF1219" s="368">
        <v>44277</v>
      </c>
      <c r="AG1219" s="370">
        <f t="shared" ref="AG1219:AM1219" si="2437">(P1219-AG$1256)/AG$1256</f>
        <v>0.12362108212222032</v>
      </c>
      <c r="AH1219" s="370">
        <f t="shared" si="2437"/>
        <v>8.7294685990338128E-2</v>
      </c>
      <c r="AI1219" s="370">
        <f t="shared" si="2437"/>
        <v>6.5967457361301746E-2</v>
      </c>
      <c r="AJ1219" s="370">
        <f t="shared" si="2437"/>
        <v>9.9111065699397038E-2</v>
      </c>
      <c r="AK1219" s="370">
        <f t="shared" si="2437"/>
        <v>-1.5023595842767119E-2</v>
      </c>
      <c r="AL1219" s="370">
        <f t="shared" si="2437"/>
        <v>-4.4879999999999996E-2</v>
      </c>
      <c r="AM1219" s="370">
        <f t="shared" si="2437"/>
        <v>2.9041626331073921E-3</v>
      </c>
      <c r="BA1219" s="368">
        <v>44277</v>
      </c>
      <c r="BB1219" s="369">
        <v>64.17</v>
      </c>
      <c r="BC1219" s="369">
        <v>3940.59</v>
      </c>
      <c r="BD1219" s="86"/>
      <c r="BE1219" s="368">
        <v>44277</v>
      </c>
      <c r="BF1219" s="370">
        <f t="shared" ref="BF1219:BG1219" si="2438">(BB1219-BF$1256)/BF$1256</f>
        <v>0.12362108212222032</v>
      </c>
      <c r="BG1219" s="370">
        <f t="shared" si="2438"/>
        <v>5.0608275100846006E-2</v>
      </c>
      <c r="BT1219" s="367">
        <v>44278</v>
      </c>
      <c r="BU1219" s="365">
        <f t="shared" si="2048"/>
        <v>3.261E-2</v>
      </c>
      <c r="BV1219" s="365">
        <v>3.2610000000000001</v>
      </c>
    </row>
    <row r="1220" spans="2:74" ht="12" customHeight="1">
      <c r="B1220" s="367">
        <v>44274</v>
      </c>
      <c r="C1220" s="365">
        <v>64.78</v>
      </c>
      <c r="O1220" s="368">
        <v>44274</v>
      </c>
      <c r="P1220" s="369">
        <v>64.78</v>
      </c>
      <c r="Q1220" s="369">
        <v>222.44</v>
      </c>
      <c r="R1220" s="369">
        <v>107.96</v>
      </c>
      <c r="S1220" s="369">
        <v>106.34</v>
      </c>
      <c r="T1220" s="369">
        <v>28.423999999999999</v>
      </c>
      <c r="U1220" s="369">
        <v>122.43</v>
      </c>
      <c r="V1220" s="369">
        <v>20.65</v>
      </c>
      <c r="AF1220" s="368">
        <v>44274</v>
      </c>
      <c r="AG1220" s="370">
        <f t="shared" ref="AG1220:AM1220" si="2439">(P1220-AG$1256)/AG$1256</f>
        <v>0.13430222377867276</v>
      </c>
      <c r="AH1220" s="370">
        <f t="shared" si="2439"/>
        <v>7.4589371980676319E-2</v>
      </c>
      <c r="AI1220" s="370">
        <f t="shared" si="2439"/>
        <v>5.8223877671044873E-2</v>
      </c>
      <c r="AJ1220" s="370">
        <f t="shared" si="2439"/>
        <v>8.6543373863288017E-2</v>
      </c>
      <c r="AK1220" s="370">
        <f t="shared" si="2439"/>
        <v>-3.079734853651224E-2</v>
      </c>
      <c r="AL1220" s="370">
        <f t="shared" si="2439"/>
        <v>-2.0559999999999946E-2</v>
      </c>
      <c r="AM1220" s="370">
        <f t="shared" si="2439"/>
        <v>-4.8402710551798464E-4</v>
      </c>
      <c r="BA1220" s="368">
        <v>44274</v>
      </c>
      <c r="BB1220" s="369">
        <v>64.78</v>
      </c>
      <c r="BC1220" s="369">
        <v>3913.1</v>
      </c>
      <c r="BD1220" s="86"/>
      <c r="BE1220" s="368">
        <v>44274</v>
      </c>
      <c r="BF1220" s="370">
        <f t="shared" ref="BF1220:BG1220" si="2440">(BB1220-BF$1256)/BF$1256</f>
        <v>0.13430222377867276</v>
      </c>
      <c r="BG1220" s="370">
        <f t="shared" si="2440"/>
        <v>4.3279113355391009E-2</v>
      </c>
      <c r="BT1220" s="367">
        <v>44277</v>
      </c>
      <c r="BU1220" s="365">
        <f t="shared" si="2048"/>
        <v>3.3037000000000004E-2</v>
      </c>
      <c r="BV1220" s="365">
        <v>3.3037000000000001</v>
      </c>
    </row>
    <row r="1221" spans="2:74" ht="12" customHeight="1">
      <c r="B1221" s="367">
        <v>44273</v>
      </c>
      <c r="C1221" s="365">
        <v>63.82</v>
      </c>
      <c r="O1221" s="368">
        <v>44273</v>
      </c>
      <c r="P1221" s="369">
        <v>63.82</v>
      </c>
      <c r="Q1221" s="369">
        <v>222.9</v>
      </c>
      <c r="R1221" s="369">
        <v>108.31</v>
      </c>
      <c r="S1221" s="369">
        <v>107.62</v>
      </c>
      <c r="T1221" s="369">
        <v>28.587199999999999</v>
      </c>
      <c r="U1221" s="369">
        <v>118.78</v>
      </c>
      <c r="V1221" s="369">
        <v>20.53</v>
      </c>
      <c r="AF1221" s="368">
        <v>44273</v>
      </c>
      <c r="AG1221" s="370">
        <f t="shared" ref="AG1221:AM1221" si="2441">(P1221-AG$1256)/AG$1256</f>
        <v>0.11749255822097708</v>
      </c>
      <c r="AH1221" s="370">
        <f t="shared" si="2441"/>
        <v>7.6811594202898584E-2</v>
      </c>
      <c r="AI1221" s="370">
        <f t="shared" si="2441"/>
        <v>6.1654577533816965E-2</v>
      </c>
      <c r="AJ1221" s="370">
        <f t="shared" si="2441"/>
        <v>9.9621947481352807E-2</v>
      </c>
      <c r="AK1221" s="370">
        <f t="shared" si="2441"/>
        <v>-2.5232548623803225E-2</v>
      </c>
      <c r="AL1221" s="370">
        <f t="shared" si="2441"/>
        <v>-4.9759999999999992E-2</v>
      </c>
      <c r="AM1221" s="370">
        <f t="shared" si="2441"/>
        <v>-6.2923523717327689E-3</v>
      </c>
      <c r="BA1221" s="368">
        <v>44273</v>
      </c>
      <c r="BB1221" s="369">
        <v>63.82</v>
      </c>
      <c r="BC1221" s="369">
        <v>3915.46</v>
      </c>
      <c r="BD1221" s="86"/>
      <c r="BE1221" s="368">
        <v>44273</v>
      </c>
      <c r="BF1221" s="370">
        <f t="shared" ref="BF1221:BG1221" si="2442">(BB1221-BF$1256)/BF$1256</f>
        <v>0.11749255822097708</v>
      </c>
      <c r="BG1221" s="370">
        <f t="shared" si="2442"/>
        <v>4.3908317492141628E-2</v>
      </c>
      <c r="BT1221" s="367">
        <v>44274</v>
      </c>
      <c r="BU1221" s="365">
        <f t="shared" si="2048"/>
        <v>3.2726000000000005E-2</v>
      </c>
      <c r="BV1221" s="365">
        <v>3.2726000000000002</v>
      </c>
    </row>
    <row r="1222" spans="2:74" ht="12" customHeight="1">
      <c r="B1222" s="367">
        <v>44272</v>
      </c>
      <c r="C1222" s="365">
        <v>64.83</v>
      </c>
      <c r="O1222" s="368">
        <v>44272</v>
      </c>
      <c r="P1222" s="369">
        <v>64.83</v>
      </c>
      <c r="Q1222" s="369">
        <v>224.11</v>
      </c>
      <c r="R1222" s="369">
        <v>111.02</v>
      </c>
      <c r="S1222" s="369">
        <v>110.46</v>
      </c>
      <c r="T1222" s="369">
        <v>29.571999999999999</v>
      </c>
      <c r="U1222" s="369">
        <v>124.45</v>
      </c>
      <c r="V1222" s="369">
        <v>20.93</v>
      </c>
      <c r="AF1222" s="368">
        <v>44272</v>
      </c>
      <c r="AG1222" s="370">
        <f t="shared" ref="AG1222:AM1222" si="2443">(P1222-AG$1256)/AG$1256</f>
        <v>0.13517772719313603</v>
      </c>
      <c r="AH1222" s="370">
        <f t="shared" si="2443"/>
        <v>8.2657004830917938E-2</v>
      </c>
      <c r="AI1222" s="370">
        <f t="shared" si="2443"/>
        <v>8.8217996471280147E-2</v>
      </c>
      <c r="AJ1222" s="370">
        <f t="shared" si="2443"/>
        <v>0.12864003269643393</v>
      </c>
      <c r="AK1222" s="370">
        <f t="shared" si="2443"/>
        <v>8.3471998690634597E-3</v>
      </c>
      <c r="AL1222" s="370">
        <f t="shared" si="2443"/>
        <v>-4.3999999999999768E-3</v>
      </c>
      <c r="AM1222" s="370">
        <f t="shared" si="2443"/>
        <v>1.3068731848983522E-2</v>
      </c>
      <c r="BA1222" s="368">
        <v>44272</v>
      </c>
      <c r="BB1222" s="369">
        <v>64.83</v>
      </c>
      <c r="BC1222" s="369">
        <v>3974.12</v>
      </c>
      <c r="BD1222" s="86"/>
      <c r="BE1222" s="368">
        <v>44272</v>
      </c>
      <c r="BF1222" s="370">
        <f t="shared" ref="BF1222:BG1222" si="2444">(BB1222-BF$1256)/BF$1256</f>
        <v>0.13517772719313603</v>
      </c>
      <c r="BG1222" s="370">
        <f t="shared" si="2444"/>
        <v>5.9547772857306606E-2</v>
      </c>
      <c r="BT1222" s="367">
        <v>44273</v>
      </c>
      <c r="BU1222" s="365">
        <f t="shared" si="2048"/>
        <v>3.3217999999999998E-2</v>
      </c>
      <c r="BV1222" s="365">
        <v>3.3218000000000001</v>
      </c>
    </row>
    <row r="1223" spans="2:74" ht="12" customHeight="1">
      <c r="B1223" s="367">
        <v>44271</v>
      </c>
      <c r="C1223" s="365">
        <v>63.94</v>
      </c>
      <c r="O1223" s="368">
        <v>44271</v>
      </c>
      <c r="P1223" s="369">
        <v>63.94</v>
      </c>
      <c r="Q1223" s="369">
        <v>219.86</v>
      </c>
      <c r="R1223" s="369">
        <v>108.8</v>
      </c>
      <c r="S1223" s="369">
        <v>111.34</v>
      </c>
      <c r="T1223" s="369">
        <v>29.6538</v>
      </c>
      <c r="U1223" s="369">
        <v>122.74</v>
      </c>
      <c r="V1223" s="369">
        <v>20.69</v>
      </c>
      <c r="AF1223" s="368">
        <v>44271</v>
      </c>
      <c r="AG1223" s="370">
        <f t="shared" ref="AG1223:AM1223" si="2445">(P1223-AG$1256)/AG$1256</f>
        <v>0.11959376641568899</v>
      </c>
      <c r="AH1223" s="370">
        <f t="shared" si="2445"/>
        <v>6.2125603864734362E-2</v>
      </c>
      <c r="AI1223" s="370">
        <f t="shared" si="2445"/>
        <v>6.6457557341697726E-2</v>
      </c>
      <c r="AJ1223" s="370">
        <f t="shared" si="2445"/>
        <v>0.13763155205885355</v>
      </c>
      <c r="AK1223" s="370">
        <f t="shared" si="2445"/>
        <v>1.1136419433154174E-2</v>
      </c>
      <c r="AL1223" s="370">
        <f t="shared" si="2445"/>
        <v>-1.808000000000004E-2</v>
      </c>
      <c r="AM1223" s="370">
        <f t="shared" si="2445"/>
        <v>1.4520813165537821E-3</v>
      </c>
      <c r="BA1223" s="368">
        <v>44271</v>
      </c>
      <c r="BB1223" s="369">
        <v>63.94</v>
      </c>
      <c r="BC1223" s="369">
        <v>3962.71</v>
      </c>
      <c r="BD1223" s="86"/>
      <c r="BE1223" s="368">
        <v>44271</v>
      </c>
      <c r="BF1223" s="370">
        <f t="shared" ref="BF1223:BG1223" si="2446">(BB1223-BF$1256)/BF$1256</f>
        <v>0.11959376641568899</v>
      </c>
      <c r="BG1223" s="370">
        <f t="shared" si="2446"/>
        <v>5.6505730823270969E-2</v>
      </c>
      <c r="BT1223" s="367">
        <v>44272</v>
      </c>
      <c r="BU1223" s="365">
        <f t="shared" si="2048"/>
        <v>3.2701000000000001E-2</v>
      </c>
      <c r="BV1223" s="365">
        <v>3.2700999999999998</v>
      </c>
    </row>
    <row r="1224" spans="2:74" ht="12" customHeight="1">
      <c r="B1224" s="367">
        <v>44270</v>
      </c>
      <c r="C1224" s="365">
        <v>64</v>
      </c>
      <c r="O1224" s="368">
        <v>44270</v>
      </c>
      <c r="P1224" s="369">
        <v>64</v>
      </c>
      <c r="Q1224" s="369">
        <v>220.46</v>
      </c>
      <c r="R1224" s="369">
        <v>107.99</v>
      </c>
      <c r="S1224" s="369">
        <v>108.9</v>
      </c>
      <c r="T1224" s="369">
        <v>29.712199999999999</v>
      </c>
      <c r="U1224" s="369">
        <v>129.68</v>
      </c>
      <c r="V1224" s="369">
        <v>21.54</v>
      </c>
      <c r="AF1224" s="368">
        <v>44270</v>
      </c>
      <c r="AG1224" s="370">
        <f t="shared" ref="AG1224:AM1224" si="2447">(P1224-AG$1256)/AG$1256</f>
        <v>0.12064437051304501</v>
      </c>
      <c r="AH1224" s="370">
        <f t="shared" si="2447"/>
        <v>6.5024154589372024E-2</v>
      </c>
      <c r="AI1224" s="370">
        <f t="shared" si="2447"/>
        <v>5.8517937659282482E-2</v>
      </c>
      <c r="AJ1224" s="370">
        <f t="shared" si="2447"/>
        <v>0.1127005210994176</v>
      </c>
      <c r="AK1224" s="370">
        <f t="shared" si="2447"/>
        <v>1.3127744892113737E-2</v>
      </c>
      <c r="AL1224" s="370">
        <f t="shared" si="2447"/>
        <v>3.7440000000000057E-2</v>
      </c>
      <c r="AM1224" s="370">
        <f t="shared" si="2447"/>
        <v>4.2594385285575943E-2</v>
      </c>
      <c r="BA1224" s="368">
        <v>44270</v>
      </c>
      <c r="BB1224" s="369">
        <v>64</v>
      </c>
      <c r="BC1224" s="369">
        <v>3968.94</v>
      </c>
      <c r="BD1224" s="86"/>
      <c r="BE1224" s="368">
        <v>44270</v>
      </c>
      <c r="BF1224" s="370">
        <f t="shared" ref="BF1224:BG1224" si="2448">(BB1224-BF$1256)/BF$1256</f>
        <v>0.12064437051304501</v>
      </c>
      <c r="BG1224" s="370">
        <f t="shared" si="2448"/>
        <v>5.8166723099523587E-2</v>
      </c>
      <c r="BT1224" s="367">
        <v>44271</v>
      </c>
      <c r="BU1224" s="365">
        <f t="shared" si="2048"/>
        <v>3.3155999999999998E-2</v>
      </c>
      <c r="BV1224" s="365">
        <v>3.3155999999999999</v>
      </c>
    </row>
    <row r="1225" spans="2:74" ht="12" customHeight="1">
      <c r="B1225" s="367">
        <v>44267</v>
      </c>
      <c r="C1225" s="365">
        <v>63.49</v>
      </c>
      <c r="O1225" s="368">
        <v>44267</v>
      </c>
      <c r="P1225" s="369">
        <v>63.49</v>
      </c>
      <c r="Q1225" s="369">
        <v>212.34</v>
      </c>
      <c r="R1225" s="369">
        <v>104.81</v>
      </c>
      <c r="S1225" s="369">
        <v>107.81</v>
      </c>
      <c r="T1225" s="369">
        <v>29.064800000000002</v>
      </c>
      <c r="U1225" s="369">
        <v>121.81</v>
      </c>
      <c r="V1225" s="369">
        <v>20.51</v>
      </c>
      <c r="AF1225" s="368">
        <v>44267</v>
      </c>
      <c r="AG1225" s="370">
        <f t="shared" ref="AG1225:AM1225" si="2449">(P1225-AG$1256)/AG$1256</f>
        <v>0.11171423568551922</v>
      </c>
      <c r="AH1225" s="370">
        <f t="shared" si="2449"/>
        <v>2.579710144927538E-2</v>
      </c>
      <c r="AI1225" s="370">
        <f t="shared" si="2449"/>
        <v>2.7347578906096907E-2</v>
      </c>
      <c r="AJ1225" s="370">
        <f t="shared" si="2449"/>
        <v>0.10156329825278428</v>
      </c>
      <c r="AK1225" s="370">
        <f t="shared" si="2449"/>
        <v>-8.9473253498458596E-3</v>
      </c>
      <c r="AL1225" s="370">
        <f t="shared" si="2449"/>
        <v>-2.551999999999998E-2</v>
      </c>
      <c r="AM1225" s="370">
        <f t="shared" si="2449"/>
        <v>-7.2604065827685665E-3</v>
      </c>
      <c r="BA1225" s="368">
        <v>44267</v>
      </c>
      <c r="BB1225" s="369">
        <v>63.49</v>
      </c>
      <c r="BC1225" s="369">
        <v>3943.34</v>
      </c>
      <c r="BD1225" s="86"/>
      <c r="BE1225" s="368">
        <v>44267</v>
      </c>
      <c r="BF1225" s="370">
        <f t="shared" ref="BF1225:BG1225" si="2450">(BB1225-BF$1256)/BF$1256</f>
        <v>0.11171423568551922</v>
      </c>
      <c r="BG1225" s="370">
        <f t="shared" si="2450"/>
        <v>5.1341457887313847E-2</v>
      </c>
      <c r="BT1225" s="367">
        <v>44270</v>
      </c>
      <c r="BU1225" s="365">
        <f t="shared" si="2048"/>
        <v>3.3125000000000002E-2</v>
      </c>
      <c r="BV1225" s="365">
        <v>3.3125</v>
      </c>
    </row>
    <row r="1226" spans="2:74" ht="12" customHeight="1">
      <c r="B1226" s="367">
        <v>44266</v>
      </c>
      <c r="C1226" s="365">
        <v>63.75</v>
      </c>
      <c r="O1226" s="368">
        <v>44266</v>
      </c>
      <c r="P1226" s="369">
        <v>63.75</v>
      </c>
      <c r="Q1226" s="369">
        <v>211.57</v>
      </c>
      <c r="R1226" s="369">
        <v>104.63</v>
      </c>
      <c r="S1226" s="369">
        <v>107.32</v>
      </c>
      <c r="T1226" s="369">
        <v>29.241199999999999</v>
      </c>
      <c r="U1226" s="369">
        <v>123.04</v>
      </c>
      <c r="V1226" s="369">
        <v>20.27</v>
      </c>
      <c r="AF1226" s="368">
        <v>44266</v>
      </c>
      <c r="AG1226" s="370">
        <f t="shared" ref="AG1226:AM1226" si="2451">(P1226-AG$1256)/AG$1256</f>
        <v>0.11626685344072843</v>
      </c>
      <c r="AH1226" s="370">
        <f t="shared" si="2451"/>
        <v>2.2077294685990304E-2</v>
      </c>
      <c r="AI1226" s="370">
        <f t="shared" si="2451"/>
        <v>2.5583218976671235E-2</v>
      </c>
      <c r="AJ1226" s="370">
        <f t="shared" si="2451"/>
        <v>9.6556656789618764E-2</v>
      </c>
      <c r="AK1226" s="370">
        <f t="shared" si="2451"/>
        <v>-2.9324313265501676E-3</v>
      </c>
      <c r="AL1226" s="370">
        <f t="shared" si="2451"/>
        <v>-1.5679999999999951E-2</v>
      </c>
      <c r="AM1226" s="370">
        <f t="shared" si="2451"/>
        <v>-1.8877057115198478E-2</v>
      </c>
      <c r="BA1226" s="368">
        <v>44266</v>
      </c>
      <c r="BB1226" s="369">
        <v>63.75</v>
      </c>
      <c r="BC1226" s="369">
        <v>3939.34</v>
      </c>
      <c r="BD1226" s="86"/>
      <c r="BE1226" s="368">
        <v>44266</v>
      </c>
      <c r="BF1226" s="370">
        <f t="shared" ref="BF1226:BG1226" si="2452">(BB1226-BF$1256)/BF$1256</f>
        <v>0.11626685344072843</v>
      </c>
      <c r="BG1226" s="370">
        <f t="shared" si="2452"/>
        <v>5.0275010197906075E-2</v>
      </c>
      <c r="BT1226" s="367">
        <v>44267</v>
      </c>
      <c r="BU1226" s="365">
        <f t="shared" si="2048"/>
        <v>3.3391000000000004E-2</v>
      </c>
      <c r="BV1226" s="365">
        <v>3.3391000000000002</v>
      </c>
    </row>
    <row r="1227" spans="2:74" ht="12" customHeight="1">
      <c r="B1227" s="367">
        <v>44265</v>
      </c>
      <c r="C1227" s="365">
        <v>64.12</v>
      </c>
      <c r="O1227" s="368">
        <v>44265</v>
      </c>
      <c r="P1227" s="369">
        <v>64.12</v>
      </c>
      <c r="Q1227" s="369">
        <v>213.31</v>
      </c>
      <c r="R1227" s="369">
        <v>104.61</v>
      </c>
      <c r="S1227" s="369">
        <v>107.78</v>
      </c>
      <c r="T1227" s="369">
        <v>28.333400000000001</v>
      </c>
      <c r="U1227" s="369">
        <v>120.02</v>
      </c>
      <c r="V1227" s="369">
        <v>20.47</v>
      </c>
      <c r="AF1227" s="368">
        <v>44265</v>
      </c>
      <c r="AG1227" s="370">
        <f t="shared" ref="AG1227:AM1227" si="2453">(P1227-AG$1256)/AG$1256</f>
        <v>0.12274557870775706</v>
      </c>
      <c r="AH1227" s="370">
        <f t="shared" si="2453"/>
        <v>3.0483091787439624E-2</v>
      </c>
      <c r="AI1227" s="370">
        <f t="shared" si="2453"/>
        <v>2.5387178984512874E-2</v>
      </c>
      <c r="AJ1227" s="370">
        <f t="shared" si="2453"/>
        <v>0.10125676918361087</v>
      </c>
      <c r="AK1227" s="370">
        <f t="shared" si="2453"/>
        <v>-3.3886630840994032E-2</v>
      </c>
      <c r="AL1227" s="370">
        <f t="shared" si="2453"/>
        <v>-3.9840000000000035E-2</v>
      </c>
      <c r="AM1227" s="370">
        <f t="shared" si="2453"/>
        <v>-9.1965150048403336E-3</v>
      </c>
      <c r="BA1227" s="368">
        <v>44265</v>
      </c>
      <c r="BB1227" s="369">
        <v>64.12</v>
      </c>
      <c r="BC1227" s="369">
        <v>3898.81</v>
      </c>
      <c r="BD1227" s="86"/>
      <c r="BE1227" s="368">
        <v>44265</v>
      </c>
      <c r="BF1227" s="370">
        <f t="shared" ref="BF1227:BG1227" si="2454">(BB1227-BF$1256)/BF$1256</f>
        <v>0.12274557870775706</v>
      </c>
      <c r="BG1227" s="370">
        <f t="shared" si="2454"/>
        <v>3.9469228984981744E-2</v>
      </c>
      <c r="BT1227" s="367">
        <v>44266</v>
      </c>
      <c r="BU1227" s="365">
        <f t="shared" si="2048"/>
        <v>3.3255E-2</v>
      </c>
      <c r="BV1227" s="365">
        <v>3.3254999999999999</v>
      </c>
    </row>
    <row r="1228" spans="2:74" ht="12" customHeight="1">
      <c r="B1228" s="367">
        <v>44264</v>
      </c>
      <c r="C1228" s="365">
        <v>64.06</v>
      </c>
      <c r="O1228" s="368">
        <v>44264</v>
      </c>
      <c r="P1228" s="369">
        <v>64.06</v>
      </c>
      <c r="Q1228" s="369">
        <v>208.55</v>
      </c>
      <c r="R1228" s="369">
        <v>102.68</v>
      </c>
      <c r="S1228" s="369">
        <v>106.55</v>
      </c>
      <c r="T1228" s="369">
        <v>28.552199999999999</v>
      </c>
      <c r="U1228" s="369">
        <v>114.39</v>
      </c>
      <c r="V1228" s="369">
        <v>20.12</v>
      </c>
      <c r="AF1228" s="368">
        <v>44264</v>
      </c>
      <c r="AG1228" s="370">
        <f t="shared" ref="AG1228:AM1228" si="2455">(P1228-AG$1256)/AG$1256</f>
        <v>0.12169497461040103</v>
      </c>
      <c r="AH1228" s="370">
        <f t="shared" si="2455"/>
        <v>7.4879227053140643E-3</v>
      </c>
      <c r="AI1228" s="370">
        <f t="shared" si="2455"/>
        <v>6.4693197412273168E-3</v>
      </c>
      <c r="AJ1228" s="370">
        <f t="shared" si="2455"/>
        <v>8.8689077347501713E-2</v>
      </c>
      <c r="AK1228" s="370">
        <f t="shared" si="2455"/>
        <v>-2.6425979977631759E-2</v>
      </c>
      <c r="AL1228" s="370">
        <f t="shared" si="2455"/>
        <v>-8.4879999999999997E-2</v>
      </c>
      <c r="AM1228" s="370">
        <f t="shared" si="2455"/>
        <v>-2.6137463697967045E-2</v>
      </c>
      <c r="BA1228" s="368">
        <v>44264</v>
      </c>
      <c r="BB1228" s="369">
        <v>64.06</v>
      </c>
      <c r="BC1228" s="369">
        <v>3875.44</v>
      </c>
      <c r="BD1228" s="86"/>
      <c r="BE1228" s="368">
        <v>44264</v>
      </c>
      <c r="BF1228" s="370">
        <f t="shared" ref="BF1228:BG1228" si="2456">(BB1228-BF$1256)/BF$1256</f>
        <v>0.12169497461040103</v>
      </c>
      <c r="BG1228" s="370">
        <f t="shared" si="2456"/>
        <v>3.3238508359616843E-2</v>
      </c>
      <c r="BT1228" s="367">
        <v>44265</v>
      </c>
      <c r="BU1228" s="365">
        <f t="shared" si="2048"/>
        <v>3.3062999999999995E-2</v>
      </c>
      <c r="BV1228" s="365">
        <v>3.3062999999999998</v>
      </c>
    </row>
    <row r="1229" spans="2:74" ht="12" customHeight="1">
      <c r="B1229" s="367">
        <v>44263</v>
      </c>
      <c r="C1229" s="365">
        <v>65</v>
      </c>
      <c r="O1229" s="368">
        <v>44263</v>
      </c>
      <c r="P1229" s="369">
        <v>65</v>
      </c>
      <c r="Q1229" s="369">
        <v>209.11</v>
      </c>
      <c r="R1229" s="369">
        <v>104.14</v>
      </c>
      <c r="S1229" s="369">
        <v>105.03</v>
      </c>
      <c r="T1229" s="369">
        <v>26.7</v>
      </c>
      <c r="U1229" s="369">
        <v>115.87</v>
      </c>
      <c r="V1229" s="369">
        <v>20.71</v>
      </c>
      <c r="AF1229" s="368">
        <v>44263</v>
      </c>
      <c r="AG1229" s="370">
        <f t="shared" ref="AG1229:AM1229" si="2457">(P1229-AG$1256)/AG$1256</f>
        <v>0.13815443880231135</v>
      </c>
      <c r="AH1229" s="370">
        <f t="shared" si="2457"/>
        <v>1.0193236714975911E-2</v>
      </c>
      <c r="AI1229" s="370">
        <f t="shared" si="2457"/>
        <v>2.0780239168790477E-2</v>
      </c>
      <c r="AJ1229" s="370">
        <f t="shared" si="2457"/>
        <v>7.3158271176049824E-2</v>
      </c>
      <c r="AK1229" s="370">
        <f t="shared" si="2457"/>
        <v>-8.9582367222237447E-2</v>
      </c>
      <c r="AL1229" s="370">
        <f t="shared" si="2457"/>
        <v>-7.3039999999999966E-2</v>
      </c>
      <c r="AM1229" s="370">
        <f t="shared" si="2457"/>
        <v>2.4201355275895796E-3</v>
      </c>
      <c r="BA1229" s="368">
        <v>44263</v>
      </c>
      <c r="BB1229" s="369">
        <v>65</v>
      </c>
      <c r="BC1229" s="369">
        <v>3821.35</v>
      </c>
      <c r="BD1229" s="86"/>
      <c r="BE1229" s="368">
        <v>44263</v>
      </c>
      <c r="BF1229" s="370">
        <f t="shared" ref="BF1229:BG1229" si="2458">(BB1229-BF$1256)/BF$1256</f>
        <v>0.13815443880231135</v>
      </c>
      <c r="BG1229" s="370">
        <f t="shared" si="2458"/>
        <v>1.8817469479600168E-2</v>
      </c>
      <c r="BT1229" s="367">
        <v>44264</v>
      </c>
      <c r="BU1229" s="365">
        <f t="shared" si="2048"/>
        <v>3.3093999999999998E-2</v>
      </c>
      <c r="BV1229" s="365">
        <v>3.3094000000000001</v>
      </c>
    </row>
    <row r="1230" spans="2:74" ht="12" customHeight="1">
      <c r="B1230" s="367">
        <v>44260</v>
      </c>
      <c r="C1230" s="365">
        <v>62.47</v>
      </c>
      <c r="O1230" s="368">
        <v>44260</v>
      </c>
      <c r="P1230" s="369">
        <v>62.47</v>
      </c>
      <c r="Q1230" s="369">
        <v>207.37</v>
      </c>
      <c r="R1230" s="369">
        <v>104.33</v>
      </c>
      <c r="S1230" s="369">
        <v>105.2</v>
      </c>
      <c r="T1230" s="369">
        <v>26.645600000000002</v>
      </c>
      <c r="U1230" s="369">
        <v>112.76</v>
      </c>
      <c r="V1230" s="369">
        <v>19.66</v>
      </c>
      <c r="AF1230" s="368">
        <v>44260</v>
      </c>
      <c r="AG1230" s="370">
        <f t="shared" ref="AG1230:AM1230" si="2459">(P1230-AG$1256)/AG$1256</f>
        <v>9.3853966030467514E-2</v>
      </c>
      <c r="AH1230" s="370">
        <f t="shared" si="2459"/>
        <v>1.787439613526592E-3</v>
      </c>
      <c r="AI1230" s="370">
        <f t="shared" si="2459"/>
        <v>2.2642619094295258E-2</v>
      </c>
      <c r="AJ1230" s="370">
        <f t="shared" si="2459"/>
        <v>7.4895269234699066E-2</v>
      </c>
      <c r="AK1230" s="370">
        <f t="shared" si="2459"/>
        <v>-9.1437300526473697E-2</v>
      </c>
      <c r="AL1230" s="370">
        <f t="shared" si="2459"/>
        <v>-9.7919999999999965E-2</v>
      </c>
      <c r="AM1230" s="370">
        <f t="shared" si="2459"/>
        <v>-4.8402710551790899E-2</v>
      </c>
      <c r="BA1230" s="368">
        <v>44260</v>
      </c>
      <c r="BB1230" s="369">
        <v>62.47</v>
      </c>
      <c r="BC1230" s="369">
        <v>3841.94</v>
      </c>
      <c r="BD1230" s="86"/>
      <c r="BE1230" s="368">
        <v>44260</v>
      </c>
      <c r="BF1230" s="370">
        <f t="shared" ref="BF1230:BG1230" si="2460">(BB1230-BF$1256)/BF$1256</f>
        <v>9.3853966030467514E-2</v>
      </c>
      <c r="BG1230" s="370">
        <f t="shared" si="2460"/>
        <v>2.4307008960826729E-2</v>
      </c>
      <c r="BT1230" s="367">
        <v>44263</v>
      </c>
      <c r="BU1230" s="365">
        <f t="shared" si="2048"/>
        <v>3.2614999999999998E-2</v>
      </c>
      <c r="BV1230" s="365">
        <v>3.2614999999999998</v>
      </c>
    </row>
    <row r="1231" spans="2:74" ht="12" customHeight="1">
      <c r="B1231" s="367">
        <v>44259</v>
      </c>
      <c r="C1231" s="365">
        <v>62.59</v>
      </c>
      <c r="O1231" s="368">
        <v>44259</v>
      </c>
      <c r="P1231" s="369">
        <v>62.59</v>
      </c>
      <c r="Q1231" s="369">
        <v>204.84</v>
      </c>
      <c r="R1231" s="369">
        <v>103.57</v>
      </c>
      <c r="S1231" s="369">
        <v>104.89</v>
      </c>
      <c r="T1231" s="369">
        <v>27.022400000000001</v>
      </c>
      <c r="U1231" s="369">
        <v>109.37</v>
      </c>
      <c r="V1231" s="369">
        <v>19.38</v>
      </c>
      <c r="AF1231" s="368">
        <v>44259</v>
      </c>
      <c r="AG1231" s="370">
        <f t="shared" ref="AG1231:AM1231" si="2461">(P1231-AG$1256)/AG$1256</f>
        <v>9.5955174225179546E-2</v>
      </c>
      <c r="AH1231" s="370">
        <f t="shared" si="2461"/>
        <v>-1.0434782608695636E-2</v>
      </c>
      <c r="AI1231" s="370">
        <f t="shared" si="2461"/>
        <v>1.5193099392275996E-2</v>
      </c>
      <c r="AJ1231" s="370">
        <f t="shared" si="2461"/>
        <v>7.1727802186573986E-2</v>
      </c>
      <c r="AK1231" s="370">
        <f t="shared" si="2461"/>
        <v>-7.8589159551542595E-2</v>
      </c>
      <c r="AL1231" s="370">
        <f t="shared" si="2461"/>
        <v>-0.12503999999999996</v>
      </c>
      <c r="AM1231" s="370">
        <f t="shared" si="2461"/>
        <v>-6.195546950629241E-2</v>
      </c>
      <c r="BA1231" s="368">
        <v>44259</v>
      </c>
      <c r="BB1231" s="369">
        <v>62.59</v>
      </c>
      <c r="BC1231" s="369">
        <v>3768.47</v>
      </c>
      <c r="BD1231" s="86"/>
      <c r="BE1231" s="368">
        <v>44259</v>
      </c>
      <c r="BF1231" s="370">
        <f t="shared" ref="BF1231:BG1231" si="2462">(BB1231-BF$1256)/BF$1256</f>
        <v>9.5955174225179546E-2</v>
      </c>
      <c r="BG1231" s="370">
        <f t="shared" si="2462"/>
        <v>4.7190310256293557E-3</v>
      </c>
      <c r="BT1231" s="367">
        <v>44260</v>
      </c>
      <c r="BU1231" s="365">
        <f t="shared" si="2048"/>
        <v>3.3936000000000001E-2</v>
      </c>
      <c r="BV1231" s="365">
        <v>3.3936000000000002</v>
      </c>
    </row>
    <row r="1232" spans="2:74" ht="12" customHeight="1">
      <c r="B1232" s="367">
        <v>44258</v>
      </c>
      <c r="C1232" s="365">
        <v>63.83</v>
      </c>
      <c r="O1232" s="368">
        <v>44258</v>
      </c>
      <c r="P1232" s="369">
        <v>63.83</v>
      </c>
      <c r="Q1232" s="369">
        <v>205.82</v>
      </c>
      <c r="R1232" s="369">
        <v>103.51</v>
      </c>
      <c r="S1232" s="369">
        <v>106.22</v>
      </c>
      <c r="T1232" s="369">
        <v>28.164400000000001</v>
      </c>
      <c r="U1232" s="369">
        <v>113.82</v>
      </c>
      <c r="V1232" s="369">
        <v>20.12</v>
      </c>
      <c r="AF1232" s="368">
        <v>44258</v>
      </c>
      <c r="AG1232" s="370">
        <f t="shared" ref="AG1232:AM1232" si="2463">(P1232-AG$1256)/AG$1256</f>
        <v>0.11766765890386971</v>
      </c>
      <c r="AH1232" s="370">
        <f t="shared" si="2463"/>
        <v>-5.7004830917874727E-3</v>
      </c>
      <c r="AI1232" s="370">
        <f t="shared" si="2463"/>
        <v>1.4604979415800913E-2</v>
      </c>
      <c r="AJ1232" s="370">
        <f t="shared" si="2463"/>
        <v>8.5317257586594406E-2</v>
      </c>
      <c r="AK1232" s="370">
        <f t="shared" si="2463"/>
        <v>-3.9649199378051794E-2</v>
      </c>
      <c r="AL1232" s="370">
        <f t="shared" si="2463"/>
        <v>-8.9440000000000061E-2</v>
      </c>
      <c r="AM1232" s="370">
        <f t="shared" si="2463"/>
        <v>-2.6137463697967045E-2</v>
      </c>
      <c r="BA1232" s="368">
        <v>44258</v>
      </c>
      <c r="BB1232" s="369">
        <v>63.83</v>
      </c>
      <c r="BC1232" s="369">
        <v>3819.72</v>
      </c>
      <c r="BD1232" s="86"/>
      <c r="BE1232" s="368">
        <v>44258</v>
      </c>
      <c r="BF1232" s="370">
        <f t="shared" ref="BF1232:BG1232" si="2464">(BB1232-BF$1256)/BF$1256</f>
        <v>0.11766765890386971</v>
      </c>
      <c r="BG1232" s="370">
        <f t="shared" si="2464"/>
        <v>1.8382892046166471E-2</v>
      </c>
      <c r="BT1232" s="367">
        <v>44259</v>
      </c>
      <c r="BU1232" s="365">
        <f t="shared" si="2048"/>
        <v>3.3871000000000005E-2</v>
      </c>
      <c r="BV1232" s="365">
        <v>3.3871000000000002</v>
      </c>
    </row>
    <row r="1233" spans="2:74" ht="12" customHeight="1">
      <c r="B1233" s="367">
        <v>44257</v>
      </c>
      <c r="C1233" s="365">
        <v>62.52</v>
      </c>
      <c r="O1233" s="368">
        <v>44257</v>
      </c>
      <c r="P1233" s="369">
        <v>62.52</v>
      </c>
      <c r="Q1233" s="369">
        <v>208.67</v>
      </c>
      <c r="R1233" s="369">
        <v>104.74</v>
      </c>
      <c r="S1233" s="369">
        <v>107.2</v>
      </c>
      <c r="T1233" s="369">
        <v>29.511399999999998</v>
      </c>
      <c r="U1233" s="369">
        <v>121.46</v>
      </c>
      <c r="V1233" s="369">
        <v>21.3</v>
      </c>
      <c r="AF1233" s="368">
        <v>44257</v>
      </c>
      <c r="AG1233" s="370">
        <f t="shared" ref="AG1233:AM1233" si="2465">(P1233-AG$1256)/AG$1256</f>
        <v>9.4729469444930894E-2</v>
      </c>
      <c r="AH1233" s="370">
        <f t="shared" si="2465"/>
        <v>8.0676328502414848E-3</v>
      </c>
      <c r="AI1233" s="370">
        <f t="shared" si="2465"/>
        <v>2.6661438933542433E-2</v>
      </c>
      <c r="AJ1233" s="370">
        <f t="shared" si="2465"/>
        <v>9.5330540512925291E-2</v>
      </c>
      <c r="AK1233" s="370">
        <f t="shared" si="2465"/>
        <v>6.2808587250060364E-3</v>
      </c>
      <c r="AL1233" s="370">
        <f t="shared" si="2465"/>
        <v>-2.832000000000005E-2</v>
      </c>
      <c r="AM1233" s="370">
        <f t="shared" si="2465"/>
        <v>3.0977734753146205E-2</v>
      </c>
      <c r="BA1233" s="368">
        <v>44257</v>
      </c>
      <c r="BB1233" s="369">
        <v>62.52</v>
      </c>
      <c r="BC1233" s="369">
        <v>3870.29</v>
      </c>
      <c r="BD1233" s="86"/>
      <c r="BE1233" s="368">
        <v>44257</v>
      </c>
      <c r="BF1233" s="370">
        <f t="shared" ref="BF1233:BG1233" si="2466">(BB1233-BF$1256)/BF$1256</f>
        <v>9.4729469444930894E-2</v>
      </c>
      <c r="BG1233" s="370">
        <f t="shared" si="2466"/>
        <v>3.186545695950431E-2</v>
      </c>
      <c r="BT1233" s="367">
        <v>44258</v>
      </c>
      <c r="BU1233" s="365">
        <f t="shared" si="2048"/>
        <v>3.3212999999999999E-2</v>
      </c>
      <c r="BV1233" s="365">
        <v>3.3212999999999999</v>
      </c>
    </row>
    <row r="1234" spans="2:74" ht="12" customHeight="1">
      <c r="B1234" s="367">
        <v>44256</v>
      </c>
      <c r="C1234" s="365">
        <v>61.37</v>
      </c>
      <c r="O1234" s="368">
        <v>44256</v>
      </c>
      <c r="P1234" s="369">
        <v>61.37</v>
      </c>
      <c r="Q1234" s="369">
        <v>208.25</v>
      </c>
      <c r="R1234" s="369">
        <v>104.51</v>
      </c>
      <c r="S1234" s="369">
        <v>106.87</v>
      </c>
      <c r="T1234" s="369">
        <v>29.699000000000002</v>
      </c>
      <c r="U1234" s="369">
        <v>117.53</v>
      </c>
      <c r="V1234" s="369">
        <v>21.28</v>
      </c>
      <c r="AF1234" s="368">
        <v>44256</v>
      </c>
      <c r="AG1234" s="370">
        <f t="shared" ref="AG1234:AM1234" si="2467">(P1234-AG$1256)/AG$1256</f>
        <v>7.4592890912274529E-2</v>
      </c>
      <c r="AH1234" s="370">
        <f t="shared" si="2467"/>
        <v>6.038647342995169E-3</v>
      </c>
      <c r="AI1234" s="370">
        <f t="shared" si="2467"/>
        <v>2.440697902372093E-2</v>
      </c>
      <c r="AJ1234" s="370">
        <f t="shared" si="2467"/>
        <v>9.1958720752017983E-2</v>
      </c>
      <c r="AK1234" s="370">
        <f t="shared" si="2467"/>
        <v>1.2677650781527059E-2</v>
      </c>
      <c r="AL1234" s="370">
        <f t="shared" si="2467"/>
        <v>-5.9759999999999994E-2</v>
      </c>
      <c r="AM1234" s="370">
        <f t="shared" si="2467"/>
        <v>3.0009680542110406E-2</v>
      </c>
      <c r="BA1234" s="368">
        <v>44256</v>
      </c>
      <c r="BB1234" s="369">
        <v>61.37</v>
      </c>
      <c r="BC1234" s="369">
        <v>3901.82</v>
      </c>
      <c r="BD1234" s="86"/>
      <c r="BE1234" s="368">
        <v>44256</v>
      </c>
      <c r="BF1234" s="370">
        <f t="shared" ref="BF1234:BG1234" si="2468">(BB1234-BF$1256)/BF$1256</f>
        <v>7.4592890912274529E-2</v>
      </c>
      <c r="BG1234" s="370">
        <f t="shared" si="2468"/>
        <v>4.0271730871261152E-2</v>
      </c>
      <c r="BT1234" s="367">
        <v>44257</v>
      </c>
      <c r="BU1234" s="365">
        <f t="shared" si="2048"/>
        <v>3.3908999999999995E-2</v>
      </c>
      <c r="BV1234" s="365">
        <v>3.3908999999999998</v>
      </c>
    </row>
    <row r="1235" spans="2:74" ht="12" customHeight="1">
      <c r="B1235" s="367">
        <v>44253</v>
      </c>
      <c r="C1235" s="365">
        <v>59.92</v>
      </c>
      <c r="O1235" s="368">
        <v>44253</v>
      </c>
      <c r="P1235" s="369">
        <v>59.92</v>
      </c>
      <c r="Q1235" s="369">
        <v>206.14</v>
      </c>
      <c r="R1235" s="369">
        <v>103.53</v>
      </c>
      <c r="S1235" s="369">
        <v>108.03</v>
      </c>
      <c r="T1235" s="369">
        <v>28.84</v>
      </c>
      <c r="U1235" s="369">
        <v>118.48</v>
      </c>
      <c r="V1235" s="369">
        <v>20.43</v>
      </c>
      <c r="AF1235" s="368">
        <v>44253</v>
      </c>
      <c r="AG1235" s="370">
        <f t="shared" ref="AG1235:AM1235" si="2469">(P1235-AG$1256)/AG$1256</f>
        <v>4.9203291892838424E-2</v>
      </c>
      <c r="AH1235" s="370">
        <f t="shared" si="2469"/>
        <v>-4.1545893719807424E-3</v>
      </c>
      <c r="AI1235" s="370">
        <f t="shared" si="2469"/>
        <v>1.4801019407959274E-2</v>
      </c>
      <c r="AJ1235" s="370">
        <f t="shared" si="2469"/>
        <v>0.10381117809338915</v>
      </c>
      <c r="AK1235" s="370">
        <f t="shared" si="2469"/>
        <v>-1.6612564445293153E-2</v>
      </c>
      <c r="AL1235" s="370">
        <f t="shared" si="2469"/>
        <v>-5.215999999999997E-2</v>
      </c>
      <c r="AM1235" s="370">
        <f t="shared" si="2469"/>
        <v>-1.1132623426911927E-2</v>
      </c>
      <c r="BA1235" s="368">
        <v>44253</v>
      </c>
      <c r="BB1235" s="369">
        <v>59.92</v>
      </c>
      <c r="BC1235" s="369">
        <v>3811.15</v>
      </c>
      <c r="BD1235" s="86"/>
      <c r="BE1235" s="368">
        <v>44253</v>
      </c>
      <c r="BF1235" s="370">
        <f t="shared" ref="BF1235:BG1235" si="2470">(BB1235-BF$1256)/BF$1256</f>
        <v>4.9203291892838424E-2</v>
      </c>
      <c r="BG1235" s="370">
        <f t="shared" si="2470"/>
        <v>1.6098027871610392E-2</v>
      </c>
      <c r="BT1235" s="367">
        <v>44256</v>
      </c>
      <c r="BU1235" s="365">
        <f t="shared" si="2048"/>
        <v>3.4544999999999999E-2</v>
      </c>
      <c r="BV1235" s="365">
        <v>3.4544999999999999</v>
      </c>
    </row>
    <row r="1236" spans="2:74" ht="12" customHeight="1">
      <c r="B1236" s="367">
        <v>44252</v>
      </c>
      <c r="C1236" s="365">
        <v>61.48</v>
      </c>
      <c r="O1236" s="368">
        <v>44252</v>
      </c>
      <c r="P1236" s="369">
        <v>61.48</v>
      </c>
      <c r="Q1236" s="369">
        <v>210.95</v>
      </c>
      <c r="R1236" s="369">
        <v>104.7</v>
      </c>
      <c r="S1236" s="369">
        <v>103.47</v>
      </c>
      <c r="T1236" s="369">
        <v>28.2148</v>
      </c>
      <c r="U1236" s="369">
        <v>118.92</v>
      </c>
      <c r="V1236" s="369">
        <v>20.059999999999999</v>
      </c>
      <c r="AF1236" s="368">
        <v>44252</v>
      </c>
      <c r="AG1236" s="370">
        <f t="shared" ref="AG1236:AM1236" si="2471">(P1236-AG$1256)/AG$1256</f>
        <v>7.6518998424093806E-2</v>
      </c>
      <c r="AH1236" s="370">
        <f t="shared" si="2471"/>
        <v>1.9082125603864679E-2</v>
      </c>
      <c r="AI1236" s="370">
        <f t="shared" si="2471"/>
        <v>2.6269358949225712E-2</v>
      </c>
      <c r="AJ1236" s="370">
        <f t="shared" si="2471"/>
        <v>5.721875957903335E-2</v>
      </c>
      <c r="AK1236" s="370">
        <f t="shared" si="2471"/>
        <v>-3.7930658228538722E-2</v>
      </c>
      <c r="AL1236" s="370">
        <f t="shared" si="2471"/>
        <v>-4.8639999999999989E-2</v>
      </c>
      <c r="AM1236" s="370">
        <f t="shared" si="2471"/>
        <v>-2.904162633107461E-2</v>
      </c>
      <c r="BA1236" s="368">
        <v>44252</v>
      </c>
      <c r="BB1236" s="369">
        <v>61.48</v>
      </c>
      <c r="BC1236" s="369">
        <v>3829.34</v>
      </c>
      <c r="BD1236" s="86"/>
      <c r="BE1236" s="368">
        <v>44252</v>
      </c>
      <c r="BF1236" s="370">
        <f t="shared" ref="BF1236:BG1236" si="2472">(BB1236-BF$1256)/BF$1256</f>
        <v>7.6518998424093806E-2</v>
      </c>
      <c r="BG1236" s="370">
        <f t="shared" si="2472"/>
        <v>2.0947698739192264E-2</v>
      </c>
      <c r="BT1236" s="367">
        <v>44253</v>
      </c>
      <c r="BU1236" s="365">
        <f t="shared" si="2048"/>
        <v>3.5381000000000003E-2</v>
      </c>
      <c r="BV1236" s="365">
        <v>3.5381</v>
      </c>
    </row>
    <row r="1237" spans="2:74" ht="12" customHeight="1">
      <c r="B1237" s="367">
        <v>44251</v>
      </c>
      <c r="C1237" s="365">
        <v>62.02</v>
      </c>
      <c r="O1237" s="368">
        <v>44251</v>
      </c>
      <c r="P1237" s="369">
        <v>62.02</v>
      </c>
      <c r="Q1237" s="369">
        <v>213.27</v>
      </c>
      <c r="R1237" s="369">
        <v>104.68</v>
      </c>
      <c r="S1237" s="369">
        <v>104.38</v>
      </c>
      <c r="T1237" s="369">
        <v>28.981200000000001</v>
      </c>
      <c r="U1237" s="369">
        <v>125.33</v>
      </c>
      <c r="V1237" s="369">
        <v>20.434999999999999</v>
      </c>
      <c r="AF1237" s="368">
        <v>44251</v>
      </c>
      <c r="AG1237" s="370">
        <f t="shared" ref="AG1237:AM1237" si="2473">(P1237-AG$1256)/AG$1256</f>
        <v>8.5974435300297733E-2</v>
      </c>
      <c r="AH1237" s="370">
        <f t="shared" si="2473"/>
        <v>3.0289855072463817E-2</v>
      </c>
      <c r="AI1237" s="370">
        <f t="shared" si="2473"/>
        <v>2.6073318957067347E-2</v>
      </c>
      <c r="AJ1237" s="370">
        <f t="shared" si="2473"/>
        <v>6.6516808010626247E-2</v>
      </c>
      <c r="AK1237" s="370">
        <f t="shared" si="2473"/>
        <v>-1.179792138356202E-2</v>
      </c>
      <c r="AL1237" s="370">
        <f t="shared" si="2473"/>
        <v>2.6399999999999865E-3</v>
      </c>
      <c r="AM1237" s="370">
        <f t="shared" si="2473"/>
        <v>-1.0890609874153022E-2</v>
      </c>
      <c r="BA1237" s="368">
        <v>44251</v>
      </c>
      <c r="BB1237" s="369">
        <v>62.02</v>
      </c>
      <c r="BC1237" s="369">
        <v>3925.43</v>
      </c>
      <c r="BD1237" s="86"/>
      <c r="BE1237" s="368">
        <v>44251</v>
      </c>
      <c r="BF1237" s="370">
        <f t="shared" ref="BF1237:BG1237" si="2474">(BB1237-BF$1256)/BF$1256</f>
        <v>8.5974435300297733E-2</v>
      </c>
      <c r="BG1237" s="370">
        <f t="shared" si="2474"/>
        <v>4.6566438357990451E-2</v>
      </c>
      <c r="BT1237" s="367">
        <v>44252</v>
      </c>
      <c r="BU1237" s="365">
        <f t="shared" si="2048"/>
        <v>3.4483E-2</v>
      </c>
      <c r="BV1237" s="365">
        <v>3.4483000000000001</v>
      </c>
    </row>
    <row r="1238" spans="2:74" ht="12" customHeight="1">
      <c r="B1238" s="367">
        <v>44250</v>
      </c>
      <c r="C1238" s="365">
        <v>59.86</v>
      </c>
      <c r="O1238" s="368">
        <v>44250</v>
      </c>
      <c r="P1238" s="369">
        <v>59.86</v>
      </c>
      <c r="Q1238" s="369">
        <v>211.32</v>
      </c>
      <c r="R1238" s="369">
        <v>104.65</v>
      </c>
      <c r="S1238" s="369">
        <v>101.37</v>
      </c>
      <c r="T1238" s="369">
        <v>28.3248</v>
      </c>
      <c r="U1238" s="369">
        <v>120.86</v>
      </c>
      <c r="V1238" s="369">
        <v>20.21</v>
      </c>
      <c r="AF1238" s="368">
        <v>44250</v>
      </c>
      <c r="AG1238" s="370">
        <f t="shared" ref="AG1238:AM1238" si="2475">(P1238-AG$1256)/AG$1256</f>
        <v>4.8152687795482402E-2</v>
      </c>
      <c r="AH1238" s="370">
        <f t="shared" si="2475"/>
        <v>2.0869565217391271E-2</v>
      </c>
      <c r="AI1238" s="370">
        <f t="shared" si="2475"/>
        <v>2.5779258968829738E-2</v>
      </c>
      <c r="AJ1238" s="370">
        <f t="shared" si="2475"/>
        <v>3.5761724736895879E-2</v>
      </c>
      <c r="AK1238" s="370">
        <f t="shared" si="2475"/>
        <v>-3.4179873973649084E-2</v>
      </c>
      <c r="AL1238" s="370">
        <f t="shared" si="2475"/>
        <v>-3.3120000000000004E-2</v>
      </c>
      <c r="AM1238" s="370">
        <f t="shared" si="2475"/>
        <v>-2.178121974830587E-2</v>
      </c>
      <c r="BA1238" s="368">
        <v>44250</v>
      </c>
      <c r="BB1238" s="369">
        <v>59.86</v>
      </c>
      <c r="BC1238" s="369">
        <v>3881.37</v>
      </c>
      <c r="BD1238" s="86"/>
      <c r="BE1238" s="368">
        <v>44250</v>
      </c>
      <c r="BF1238" s="370">
        <f t="shared" ref="BF1238:BG1238" si="2476">(BB1238-BF$1256)/BF$1256</f>
        <v>4.8152687795482402E-2</v>
      </c>
      <c r="BG1238" s="370">
        <f t="shared" si="2476"/>
        <v>3.4819517059163828E-2</v>
      </c>
      <c r="BT1238" s="367">
        <v>44251</v>
      </c>
      <c r="BU1238" s="365">
        <f t="shared" si="2048"/>
        <v>3.4182999999999998E-2</v>
      </c>
      <c r="BV1238" s="365">
        <v>3.4182999999999999</v>
      </c>
    </row>
    <row r="1239" spans="2:74" ht="12" customHeight="1">
      <c r="B1239" s="367">
        <v>44249</v>
      </c>
      <c r="C1239" s="365">
        <v>60.78</v>
      </c>
      <c r="O1239" s="368">
        <v>44249</v>
      </c>
      <c r="P1239" s="369">
        <v>60.78</v>
      </c>
      <c r="Q1239" s="369">
        <v>212.06</v>
      </c>
      <c r="R1239" s="369">
        <v>105.01</v>
      </c>
      <c r="S1239" s="369">
        <v>101.81</v>
      </c>
      <c r="T1239" s="369">
        <v>28.610800000000001</v>
      </c>
      <c r="U1239" s="369">
        <v>121.99</v>
      </c>
      <c r="V1239" s="369">
        <v>20.3</v>
      </c>
      <c r="AF1239" s="368">
        <v>44249</v>
      </c>
      <c r="AG1239" s="370">
        <f t="shared" ref="AG1239:AM1239" si="2477">(P1239-AG$1256)/AG$1256</f>
        <v>6.4261950621607458E-2</v>
      </c>
      <c r="AH1239" s="370">
        <f t="shared" si="2477"/>
        <v>2.4444444444444456E-2</v>
      </c>
      <c r="AI1239" s="370">
        <f t="shared" si="2477"/>
        <v>2.9307978827680936E-2</v>
      </c>
      <c r="AJ1239" s="370">
        <f t="shared" si="2477"/>
        <v>4.0257484418105623E-2</v>
      </c>
      <c r="AK1239" s="370">
        <f t="shared" si="2477"/>
        <v>-2.4427834910935926E-2</v>
      </c>
      <c r="AL1239" s="370">
        <f t="shared" si="2477"/>
        <v>-2.4080000000000042E-2</v>
      </c>
      <c r="AM1239" s="370">
        <f t="shared" si="2477"/>
        <v>-1.7424975798644698E-2</v>
      </c>
      <c r="BA1239" s="368">
        <v>44249</v>
      </c>
      <c r="BB1239" s="369">
        <v>60.78</v>
      </c>
      <c r="BC1239" s="369">
        <v>3876.5</v>
      </c>
      <c r="BD1239" s="86"/>
      <c r="BE1239" s="368">
        <v>44249</v>
      </c>
      <c r="BF1239" s="370">
        <f t="shared" ref="BF1239:BG1239" si="2478">(BB1239-BF$1256)/BF$1256</f>
        <v>6.4261950621607458E-2</v>
      </c>
      <c r="BG1239" s="370">
        <f t="shared" si="2478"/>
        <v>3.3521116997309891E-2</v>
      </c>
      <c r="BT1239" s="367">
        <v>44250</v>
      </c>
      <c r="BU1239" s="365">
        <f t="shared" si="2048"/>
        <v>3.5415999999999996E-2</v>
      </c>
      <c r="BV1239" s="365">
        <v>3.5415999999999999</v>
      </c>
    </row>
    <row r="1240" spans="2:74" ht="12" customHeight="1">
      <c r="B1240" s="367">
        <v>44246</v>
      </c>
      <c r="C1240" s="365">
        <v>60.97</v>
      </c>
      <c r="O1240" s="368">
        <v>44246</v>
      </c>
      <c r="P1240" s="369">
        <v>60.97</v>
      </c>
      <c r="Q1240" s="369">
        <v>212.24</v>
      </c>
      <c r="R1240" s="369">
        <v>105.13</v>
      </c>
      <c r="S1240" s="369">
        <v>103.37</v>
      </c>
      <c r="T1240" s="369">
        <v>29.4618</v>
      </c>
      <c r="U1240" s="369">
        <v>124.54</v>
      </c>
      <c r="V1240" s="369">
        <v>20.66</v>
      </c>
      <c r="AF1240" s="368">
        <v>44246</v>
      </c>
      <c r="AG1240" s="370">
        <f t="shared" ref="AG1240:AM1240" si="2479">(P1240-AG$1256)/AG$1256</f>
        <v>6.7588863596568016E-2</v>
      </c>
      <c r="AH1240" s="370">
        <f t="shared" si="2479"/>
        <v>2.5314009661835793E-2</v>
      </c>
      <c r="AI1240" s="370">
        <f t="shared" si="2479"/>
        <v>3.0484218780631244E-2</v>
      </c>
      <c r="AJ1240" s="370">
        <f t="shared" si="2479"/>
        <v>5.6196996015122097E-2</v>
      </c>
      <c r="AK1240" s="370">
        <f t="shared" si="2479"/>
        <v>4.5895960064376738E-3</v>
      </c>
      <c r="AL1240" s="370">
        <f t="shared" si="2479"/>
        <v>-3.6799999999999498E-3</v>
      </c>
      <c r="AM1240" s="370">
        <f t="shared" si="2479"/>
        <v>0</v>
      </c>
      <c r="BA1240" s="368">
        <v>44246</v>
      </c>
      <c r="BB1240" s="369">
        <v>60.97</v>
      </c>
      <c r="BC1240" s="369">
        <v>3906.71</v>
      </c>
      <c r="BD1240" s="86"/>
      <c r="BE1240" s="368">
        <v>44246</v>
      </c>
      <c r="BF1240" s="370">
        <f t="shared" ref="BF1240:BG1240" si="2480">(BB1240-BF$1256)/BF$1256</f>
        <v>6.7588863596568016E-2</v>
      </c>
      <c r="BG1240" s="370">
        <f t="shared" si="2480"/>
        <v>4.1575463171562119E-2</v>
      </c>
      <c r="BT1240" s="367">
        <v>44249</v>
      </c>
      <c r="BU1240" s="365">
        <f t="shared" si="2048"/>
        <v>3.4880000000000001E-2</v>
      </c>
      <c r="BV1240" s="365">
        <v>3.488</v>
      </c>
    </row>
    <row r="1241" spans="2:74" ht="12" customHeight="1">
      <c r="B1241" s="367">
        <v>44245</v>
      </c>
      <c r="C1241" s="365">
        <v>60.55</v>
      </c>
      <c r="O1241" s="368">
        <v>44245</v>
      </c>
      <c r="P1241" s="369">
        <v>60.55</v>
      </c>
      <c r="Q1241" s="369">
        <v>215.43</v>
      </c>
      <c r="R1241" s="369">
        <v>105.37</v>
      </c>
      <c r="S1241" s="369">
        <v>104.97</v>
      </c>
      <c r="T1241" s="369">
        <v>29.126200000000001</v>
      </c>
      <c r="U1241" s="369">
        <v>123.06</v>
      </c>
      <c r="V1241" s="369">
        <v>20.83</v>
      </c>
      <c r="AF1241" s="368">
        <v>44245</v>
      </c>
      <c r="AG1241" s="370">
        <f t="shared" ref="AG1241:AM1241" si="2481">(P1241-AG$1256)/AG$1256</f>
        <v>6.0234634915076128E-2</v>
      </c>
      <c r="AH1241" s="370">
        <f t="shared" si="2481"/>
        <v>4.0724637681159456E-2</v>
      </c>
      <c r="AI1241" s="370">
        <f t="shared" si="2481"/>
        <v>3.2836698686532134E-2</v>
      </c>
      <c r="AJ1241" s="370">
        <f t="shared" si="2481"/>
        <v>7.2545213037703019E-2</v>
      </c>
      <c r="AK1241" s="370">
        <f t="shared" si="2481"/>
        <v>-6.8537057748438478E-3</v>
      </c>
      <c r="AL1241" s="370">
        <f t="shared" si="2481"/>
        <v>-1.5519999999999982E-2</v>
      </c>
      <c r="AM1241" s="370">
        <f t="shared" si="2481"/>
        <v>8.2284607938043642E-3</v>
      </c>
      <c r="BA1241" s="368">
        <v>44245</v>
      </c>
      <c r="BB1241" s="369">
        <v>60.55</v>
      </c>
      <c r="BC1241" s="369">
        <v>3913.97</v>
      </c>
      <c r="BD1241" s="86"/>
      <c r="BE1241" s="368">
        <v>44245</v>
      </c>
      <c r="BF1241" s="370">
        <f t="shared" ref="BF1241:BG1241" si="2482">(BB1241-BF$1256)/BF$1256</f>
        <v>6.0234634915076128E-2</v>
      </c>
      <c r="BG1241" s="370">
        <f t="shared" si="2482"/>
        <v>4.3511065727837167E-2</v>
      </c>
      <c r="BT1241" s="367">
        <v>44246</v>
      </c>
      <c r="BU1241" s="365">
        <f t="shared" si="2048"/>
        <v>3.4771000000000003E-2</v>
      </c>
      <c r="BV1241" s="365">
        <v>3.4771000000000001</v>
      </c>
    </row>
    <row r="1242" spans="2:74" ht="12" customHeight="1">
      <c r="B1242" s="367">
        <v>44244</v>
      </c>
      <c r="C1242" s="365">
        <v>59.45</v>
      </c>
      <c r="O1242" s="368">
        <v>44244</v>
      </c>
      <c r="P1242" s="369">
        <v>59.45</v>
      </c>
      <c r="Q1242" s="369">
        <v>213.45</v>
      </c>
      <c r="R1242" s="369">
        <v>104.34</v>
      </c>
      <c r="S1242" s="369">
        <v>104.44</v>
      </c>
      <c r="T1242" s="369">
        <v>29.19</v>
      </c>
      <c r="U1242" s="369">
        <v>123.71</v>
      </c>
      <c r="V1242" s="369">
        <v>20.440000000000001</v>
      </c>
      <c r="AF1242" s="368">
        <v>44244</v>
      </c>
      <c r="AG1242" s="370">
        <f t="shared" ref="AG1242:AM1242" si="2483">(P1242-AG$1256)/AG$1256</f>
        <v>4.0973559796883267E-2</v>
      </c>
      <c r="AH1242" s="370">
        <f t="shared" si="2483"/>
        <v>3.1159420289855019E-2</v>
      </c>
      <c r="AI1242" s="370">
        <f t="shared" si="2483"/>
        <v>2.274063909037451E-2</v>
      </c>
      <c r="AJ1242" s="370">
        <f t="shared" si="2483"/>
        <v>6.7129866148973052E-2</v>
      </c>
      <c r="AK1242" s="370">
        <f t="shared" si="2483"/>
        <v>-4.6782509070078283E-3</v>
      </c>
      <c r="AL1242" s="370">
        <f t="shared" si="2483"/>
        <v>-1.032000000000005E-2</v>
      </c>
      <c r="AM1242" s="370">
        <f t="shared" si="2483"/>
        <v>-1.0648596321393942E-2</v>
      </c>
      <c r="BA1242" s="368">
        <v>44244</v>
      </c>
      <c r="BB1242" s="369">
        <v>59.45</v>
      </c>
      <c r="BC1242" s="369">
        <v>3931.33</v>
      </c>
      <c r="BD1242" s="86"/>
      <c r="BE1242" s="368">
        <v>44244</v>
      </c>
      <c r="BF1242" s="370">
        <f t="shared" ref="BF1242:BG1242" si="2484">(BB1242-BF$1256)/BF$1256</f>
        <v>4.0973559796883267E-2</v>
      </c>
      <c r="BG1242" s="370">
        <f t="shared" si="2484"/>
        <v>4.8139448699866944E-2</v>
      </c>
      <c r="BT1242" s="367">
        <v>44245</v>
      </c>
      <c r="BU1242" s="365">
        <f t="shared" si="2048"/>
        <v>3.5012000000000001E-2</v>
      </c>
      <c r="BV1242" s="365">
        <v>3.5011999999999999</v>
      </c>
    </row>
    <row r="1243" spans="2:74" ht="12" customHeight="1">
      <c r="B1243" s="367">
        <v>44243</v>
      </c>
      <c r="C1243" s="365">
        <v>59.3</v>
      </c>
      <c r="O1243" s="368">
        <v>44243</v>
      </c>
      <c r="P1243" s="369">
        <v>59.3</v>
      </c>
      <c r="Q1243" s="369">
        <v>215.03</v>
      </c>
      <c r="R1243" s="369">
        <v>105.6</v>
      </c>
      <c r="S1243" s="369">
        <v>106.15</v>
      </c>
      <c r="T1243" s="369">
        <v>29.68</v>
      </c>
      <c r="U1243" s="369">
        <v>123.04</v>
      </c>
      <c r="V1243" s="369">
        <v>20.7</v>
      </c>
      <c r="AF1243" s="368">
        <v>44243</v>
      </c>
      <c r="AG1243" s="370">
        <f t="shared" ref="AG1243:AM1243" si="2485">(P1243-AG$1256)/AG$1256</f>
        <v>3.8347049553493218E-2</v>
      </c>
      <c r="AH1243" s="370">
        <f t="shared" si="2485"/>
        <v>3.8792270531400969E-2</v>
      </c>
      <c r="AI1243" s="370">
        <f t="shared" si="2485"/>
        <v>3.5091158596353637E-2</v>
      </c>
      <c r="AJ1243" s="370">
        <f t="shared" si="2485"/>
        <v>8.4602023091856549E-2</v>
      </c>
      <c r="AK1243" s="370">
        <f t="shared" si="2485"/>
        <v>1.2029788046591506E-2</v>
      </c>
      <c r="AL1243" s="370">
        <f t="shared" si="2485"/>
        <v>-1.5679999999999951E-2</v>
      </c>
      <c r="AM1243" s="370">
        <f t="shared" si="2485"/>
        <v>1.9361084220715947E-3</v>
      </c>
      <c r="BA1243" s="368">
        <v>44243</v>
      </c>
      <c r="BB1243" s="369">
        <v>59.3</v>
      </c>
      <c r="BC1243" s="369">
        <v>3932.59</v>
      </c>
      <c r="BD1243" s="86"/>
      <c r="BE1243" s="368">
        <v>44243</v>
      </c>
      <c r="BF1243" s="370">
        <f t="shared" ref="BF1243:BG1243" si="2486">(BB1243-BF$1256)/BF$1256</f>
        <v>3.8347049553493218E-2</v>
      </c>
      <c r="BG1243" s="370">
        <f t="shared" si="2486"/>
        <v>4.8475379722030455E-2</v>
      </c>
      <c r="BT1243" s="367">
        <v>44244</v>
      </c>
      <c r="BU1243" s="365">
        <f t="shared" si="2048"/>
        <v>3.5659999999999997E-2</v>
      </c>
      <c r="BV1243" s="365">
        <v>3.5659999999999998</v>
      </c>
    </row>
    <row r="1244" spans="2:74" ht="12" customHeight="1">
      <c r="B1244" s="367">
        <v>44239</v>
      </c>
      <c r="C1244" s="365">
        <v>59.05</v>
      </c>
      <c r="O1244" s="368">
        <v>44239</v>
      </c>
      <c r="P1244" s="369">
        <v>59.05</v>
      </c>
      <c r="Q1244" s="369">
        <v>213.9</v>
      </c>
      <c r="R1244" s="369">
        <v>105.47</v>
      </c>
      <c r="S1244" s="369">
        <v>105.3</v>
      </c>
      <c r="T1244" s="369">
        <v>30.553999999999998</v>
      </c>
      <c r="U1244" s="369">
        <v>128.79</v>
      </c>
      <c r="V1244" s="369">
        <v>21.04</v>
      </c>
      <c r="AF1244" s="368">
        <v>44239</v>
      </c>
      <c r="AG1244" s="370">
        <f t="shared" ref="AG1244:AM1244" si="2487">(P1244-AG$1256)/AG$1256</f>
        <v>3.3969532481176637E-2</v>
      </c>
      <c r="AH1244" s="370">
        <f t="shared" si="2487"/>
        <v>3.3333333333333361E-2</v>
      </c>
      <c r="AI1244" s="370">
        <f t="shared" si="2487"/>
        <v>3.3816898647324081E-2</v>
      </c>
      <c r="AJ1244" s="370">
        <f t="shared" si="2487"/>
        <v>7.5917032798610326E-2</v>
      </c>
      <c r="AK1244" s="370">
        <f t="shared" si="2487"/>
        <v>4.1831473853623846E-2</v>
      </c>
      <c r="AL1244" s="370">
        <f t="shared" si="2487"/>
        <v>3.0319999999999937E-2</v>
      </c>
      <c r="AM1244" s="370">
        <f t="shared" si="2487"/>
        <v>1.8393030009680494E-2</v>
      </c>
      <c r="BA1244" s="368">
        <v>44239</v>
      </c>
      <c r="BB1244" s="369">
        <v>59.05</v>
      </c>
      <c r="BC1244" s="369">
        <v>3934.83</v>
      </c>
      <c r="BD1244" s="86"/>
      <c r="BE1244" s="368">
        <v>44239</v>
      </c>
      <c r="BF1244" s="370">
        <f t="shared" ref="BF1244:BG1244" si="2488">(BB1244-BF$1256)/BF$1256</f>
        <v>3.3969532481176637E-2</v>
      </c>
      <c r="BG1244" s="370">
        <f t="shared" si="2488"/>
        <v>4.907259042809875E-2</v>
      </c>
      <c r="BT1244" s="367">
        <v>44243</v>
      </c>
      <c r="BU1244" s="365">
        <f t="shared" si="2048"/>
        <v>3.5750000000000004E-2</v>
      </c>
      <c r="BV1244" s="365">
        <v>3.5750000000000002</v>
      </c>
    </row>
    <row r="1245" spans="2:74" ht="12" customHeight="1">
      <c r="B1245" s="367">
        <v>44238</v>
      </c>
      <c r="C1245" s="365">
        <v>59.14</v>
      </c>
      <c r="O1245" s="368">
        <v>44238</v>
      </c>
      <c r="P1245" s="369">
        <v>59.14</v>
      </c>
      <c r="Q1245" s="369">
        <v>214.27</v>
      </c>
      <c r="R1245" s="369">
        <v>105.48</v>
      </c>
      <c r="S1245" s="369">
        <v>105.86</v>
      </c>
      <c r="T1245" s="369">
        <v>30.862200000000001</v>
      </c>
      <c r="U1245" s="369">
        <v>130.76</v>
      </c>
      <c r="V1245" s="369">
        <v>20.87</v>
      </c>
      <c r="AF1245" s="368">
        <v>44238</v>
      </c>
      <c r="AG1245" s="370">
        <f t="shared" ref="AG1245:AM1245" si="2489">(P1245-AG$1256)/AG$1256</f>
        <v>3.5545438627210664E-2</v>
      </c>
      <c r="AH1245" s="370">
        <f t="shared" si="2489"/>
        <v>3.5120772946859953E-2</v>
      </c>
      <c r="AI1245" s="370">
        <f t="shared" si="2489"/>
        <v>3.3914918643403333E-2</v>
      </c>
      <c r="AJ1245" s="370">
        <f t="shared" si="2489"/>
        <v>8.1638908756513681E-2</v>
      </c>
      <c r="AK1245" s="370">
        <f t="shared" si="2489"/>
        <v>5.2340489375051147E-2</v>
      </c>
      <c r="AL1245" s="370">
        <f t="shared" si="2489"/>
        <v>4.6079999999999927E-2</v>
      </c>
      <c r="AM1245" s="370">
        <f t="shared" si="2489"/>
        <v>1.016456921587613E-2</v>
      </c>
      <c r="BA1245" s="368">
        <v>44238</v>
      </c>
      <c r="BB1245" s="369">
        <v>59.14</v>
      </c>
      <c r="BC1245" s="369">
        <v>3916.38</v>
      </c>
      <c r="BD1245" s="86"/>
      <c r="BE1245" s="368">
        <v>44238</v>
      </c>
      <c r="BF1245" s="370">
        <f t="shared" ref="BF1245:BG1245" si="2490">(BB1245-BF$1256)/BF$1256</f>
        <v>3.5545438627210664E-2</v>
      </c>
      <c r="BG1245" s="370">
        <f t="shared" si="2490"/>
        <v>4.4153600460705433E-2</v>
      </c>
      <c r="BT1245" s="367">
        <v>44239</v>
      </c>
      <c r="BU1245" s="365">
        <f t="shared" si="2048"/>
        <v>3.5901999999999996E-2</v>
      </c>
      <c r="BV1245" s="365">
        <v>3.5901999999999998</v>
      </c>
    </row>
    <row r="1246" spans="2:74" ht="12" customHeight="1">
      <c r="B1246" s="367">
        <v>44237</v>
      </c>
      <c r="C1246" s="365">
        <v>60.08</v>
      </c>
      <c r="O1246" s="368">
        <v>44237</v>
      </c>
      <c r="P1246" s="369">
        <v>60.08</v>
      </c>
      <c r="Q1246" s="369">
        <v>214.4</v>
      </c>
      <c r="R1246" s="369">
        <v>104.82</v>
      </c>
      <c r="S1246" s="369">
        <v>105.87</v>
      </c>
      <c r="T1246" s="369">
        <v>30.8932</v>
      </c>
      <c r="U1246" s="369">
        <v>129.22999999999999</v>
      </c>
      <c r="V1246" s="369">
        <v>21.08</v>
      </c>
      <c r="AF1246" s="368">
        <v>44237</v>
      </c>
      <c r="AG1246" s="370">
        <f t="shared" ref="AG1246:AM1246" si="2491">(P1246-AG$1256)/AG$1256</f>
        <v>5.2004902819120978E-2</v>
      </c>
      <c r="AH1246" s="370">
        <f t="shared" si="2491"/>
        <v>3.5748792270531425E-2</v>
      </c>
      <c r="AI1246" s="370">
        <f t="shared" si="2491"/>
        <v>2.7445598902176016E-2</v>
      </c>
      <c r="AJ1246" s="370">
        <f t="shared" si="2491"/>
        <v>8.1741085112904871E-2</v>
      </c>
      <c r="AK1246" s="370">
        <f t="shared" si="2491"/>
        <v>5.3397528574156375E-2</v>
      </c>
      <c r="AL1246" s="370">
        <f t="shared" si="2491"/>
        <v>3.3839999999999919E-2</v>
      </c>
      <c r="AM1246" s="370">
        <f t="shared" si="2491"/>
        <v>2.0329138431752089E-2</v>
      </c>
      <c r="BA1246" s="368">
        <v>44237</v>
      </c>
      <c r="BB1246" s="369">
        <v>60.08</v>
      </c>
      <c r="BC1246" s="369">
        <v>3909.88</v>
      </c>
      <c r="BD1246" s="86"/>
      <c r="BE1246" s="368">
        <v>44237</v>
      </c>
      <c r="BF1246" s="370">
        <f t="shared" ref="BF1246:BG1246" si="2492">(BB1246-BF$1256)/BF$1256</f>
        <v>5.2004902819120978E-2</v>
      </c>
      <c r="BG1246" s="370">
        <f t="shared" si="2492"/>
        <v>4.2420622965417799E-2</v>
      </c>
      <c r="BT1246" s="367">
        <v>44238</v>
      </c>
      <c r="BU1246" s="365">
        <f t="shared" si="2048"/>
        <v>3.5847000000000004E-2</v>
      </c>
      <c r="BV1246" s="365">
        <v>3.5847000000000002</v>
      </c>
    </row>
    <row r="1247" spans="2:74" ht="12" customHeight="1">
      <c r="B1247" s="367">
        <v>44236</v>
      </c>
      <c r="C1247" s="365">
        <v>60.09</v>
      </c>
      <c r="O1247" s="368">
        <v>44236</v>
      </c>
      <c r="P1247" s="369">
        <v>60.09</v>
      </c>
      <c r="Q1247" s="369">
        <v>215.98</v>
      </c>
      <c r="R1247" s="369">
        <v>103.12</v>
      </c>
      <c r="S1247" s="369">
        <v>106.22</v>
      </c>
      <c r="T1247" s="369">
        <v>31.009799999999998</v>
      </c>
      <c r="U1247" s="369">
        <v>126.53</v>
      </c>
      <c r="V1247" s="369">
        <v>21.065000000000001</v>
      </c>
      <c r="AF1247" s="368">
        <v>44236</v>
      </c>
      <c r="AG1247" s="370">
        <f t="shared" ref="AG1247:AM1247" si="2493">(P1247-AG$1256)/AG$1256</f>
        <v>5.2180003502013725E-2</v>
      </c>
      <c r="AH1247" s="370">
        <f t="shared" si="2493"/>
        <v>4.3381642512077247E-2</v>
      </c>
      <c r="AI1247" s="370">
        <f t="shared" si="2493"/>
        <v>1.0782199568712101E-2</v>
      </c>
      <c r="AJ1247" s="370">
        <f t="shared" si="2493"/>
        <v>8.5317257586594406E-2</v>
      </c>
      <c r="AK1247" s="370">
        <f t="shared" si="2493"/>
        <v>5.7373359884339357E-2</v>
      </c>
      <c r="AL1247" s="370">
        <f t="shared" si="2493"/>
        <v>1.224000000000001E-2</v>
      </c>
      <c r="AM1247" s="370">
        <f t="shared" si="2493"/>
        <v>1.960309777347537E-2</v>
      </c>
      <c r="BA1247" s="368">
        <v>44236</v>
      </c>
      <c r="BB1247" s="369">
        <v>60.09</v>
      </c>
      <c r="BC1247" s="369">
        <v>3911.23</v>
      </c>
      <c r="BD1247" s="86"/>
      <c r="BE1247" s="368">
        <v>44236</v>
      </c>
      <c r="BF1247" s="370">
        <f t="shared" ref="BF1247:BG1247" si="2494">(BB1247-BF$1256)/BF$1256</f>
        <v>5.2180003502013725E-2</v>
      </c>
      <c r="BG1247" s="370">
        <f t="shared" si="2494"/>
        <v>4.27805490605929E-2</v>
      </c>
      <c r="BT1247" s="367">
        <v>44237</v>
      </c>
      <c r="BU1247" s="365">
        <f t="shared" si="2048"/>
        <v>3.4620999999999999E-2</v>
      </c>
      <c r="BV1247" s="365">
        <v>3.4621</v>
      </c>
    </row>
    <row r="1248" spans="2:74" ht="12" customHeight="1">
      <c r="B1248" s="367">
        <v>44235</v>
      </c>
      <c r="C1248" s="365">
        <v>59.9</v>
      </c>
      <c r="O1248" s="368">
        <v>44235</v>
      </c>
      <c r="P1248" s="369">
        <v>59.9</v>
      </c>
      <c r="Q1248" s="369">
        <v>211.58</v>
      </c>
      <c r="R1248" s="369">
        <v>103.36</v>
      </c>
      <c r="S1248" s="369">
        <v>106.26</v>
      </c>
      <c r="T1248" s="369">
        <v>30.08</v>
      </c>
      <c r="U1248" s="369">
        <v>122.27</v>
      </c>
      <c r="V1248" s="369">
        <v>20.745000000000001</v>
      </c>
      <c r="AF1248" s="368">
        <v>44235</v>
      </c>
      <c r="AG1248" s="370">
        <f t="shared" ref="AG1248:AM1248" si="2495">(P1248-AG$1256)/AG$1256</f>
        <v>4.8853090527053042E-2</v>
      </c>
      <c r="AH1248" s="370">
        <f t="shared" si="2495"/>
        <v>2.2125603864734361E-2</v>
      </c>
      <c r="AI1248" s="370">
        <f t="shared" si="2495"/>
        <v>1.3134679474612856E-2</v>
      </c>
      <c r="AJ1248" s="370">
        <f t="shared" si="2495"/>
        <v>8.5725963012158984E-2</v>
      </c>
      <c r="AK1248" s="370">
        <f t="shared" si="2495"/>
        <v>2.5669003518917488E-2</v>
      </c>
      <c r="AL1248" s="370">
        <f t="shared" si="2495"/>
        <v>-2.1840000000000033E-2</v>
      </c>
      <c r="AM1248" s="370">
        <f t="shared" si="2495"/>
        <v>4.114230396902268E-3</v>
      </c>
      <c r="BA1248" s="368">
        <v>44235</v>
      </c>
      <c r="BB1248" s="369">
        <v>59.9</v>
      </c>
      <c r="BC1248" s="369">
        <v>3915.59</v>
      </c>
      <c r="BD1248" s="86"/>
      <c r="BE1248" s="368">
        <v>44235</v>
      </c>
      <c r="BF1248" s="370">
        <f t="shared" ref="BF1248:BG1248" si="2496">(BB1248-BF$1256)/BF$1256</f>
        <v>4.8853090527053042E-2</v>
      </c>
      <c r="BG1248" s="370">
        <f t="shared" si="2496"/>
        <v>4.3942977042047408E-2</v>
      </c>
      <c r="BT1248" s="367">
        <v>44236</v>
      </c>
      <c r="BU1248" s="365">
        <f t="shared" si="2048"/>
        <v>3.4615E-2</v>
      </c>
      <c r="BV1248" s="365">
        <v>3.4615</v>
      </c>
    </row>
    <row r="1249" spans="2:74" ht="12" customHeight="1">
      <c r="B1249" s="367">
        <v>44232</v>
      </c>
      <c r="C1249" s="365">
        <v>59.61</v>
      </c>
      <c r="O1249" s="368">
        <v>44232</v>
      </c>
      <c r="P1249" s="369">
        <v>59.61</v>
      </c>
      <c r="Q1249" s="369">
        <v>212.58</v>
      </c>
      <c r="R1249" s="369">
        <v>105.34</v>
      </c>
      <c r="S1249" s="369">
        <v>106.48</v>
      </c>
      <c r="T1249" s="369">
        <v>30.137599999999999</v>
      </c>
      <c r="U1249" s="369">
        <v>117.55</v>
      </c>
      <c r="V1249" s="369">
        <v>21.24</v>
      </c>
      <c r="AF1249" s="368">
        <v>44232</v>
      </c>
      <c r="AG1249" s="370">
        <f t="shared" ref="AG1249:AM1249" si="2497">(P1249-AG$1256)/AG$1256</f>
        <v>4.3775170723165821E-2</v>
      </c>
      <c r="AH1249" s="370">
        <f t="shared" si="2497"/>
        <v>2.6956521739130494E-2</v>
      </c>
      <c r="AI1249" s="370">
        <f t="shared" si="2497"/>
        <v>3.2542638698294525E-2</v>
      </c>
      <c r="AJ1249" s="370">
        <f t="shared" si="2497"/>
        <v>8.7973842852763856E-2</v>
      </c>
      <c r="AK1249" s="370">
        <f t="shared" si="2497"/>
        <v>2.7633050546932464E-2</v>
      </c>
      <c r="AL1249" s="370">
        <f t="shared" si="2497"/>
        <v>-5.9600000000000021E-2</v>
      </c>
      <c r="AM1249" s="370">
        <f t="shared" si="2497"/>
        <v>2.807357212003864E-2</v>
      </c>
      <c r="BA1249" s="368">
        <v>44232</v>
      </c>
      <c r="BB1249" s="369">
        <v>59.61</v>
      </c>
      <c r="BC1249" s="369">
        <v>3886.83</v>
      </c>
      <c r="BD1249" s="86"/>
      <c r="BE1249" s="368">
        <v>44232</v>
      </c>
      <c r="BF1249" s="370">
        <f t="shared" ref="BF1249:BG1249" si="2498">(BB1249-BF$1256)/BF$1256</f>
        <v>4.3775170723165821E-2</v>
      </c>
      <c r="BG1249" s="370">
        <f t="shared" si="2498"/>
        <v>3.6275218155205451E-2</v>
      </c>
      <c r="BT1249" s="367">
        <v>44235</v>
      </c>
      <c r="BU1249" s="365">
        <f t="shared" si="2048"/>
        <v>3.4724999999999999E-2</v>
      </c>
      <c r="BV1249" s="365">
        <v>3.4725000000000001</v>
      </c>
    </row>
    <row r="1250" spans="2:74" ht="12" customHeight="1">
      <c r="B1250" s="367">
        <v>44231</v>
      </c>
      <c r="C1250" s="365">
        <v>59.55</v>
      </c>
      <c r="O1250" s="368">
        <v>44231</v>
      </c>
      <c r="P1250" s="369">
        <v>59.55</v>
      </c>
      <c r="Q1250" s="369">
        <v>211.03</v>
      </c>
      <c r="R1250" s="369">
        <v>102.99</v>
      </c>
      <c r="S1250" s="369">
        <v>103.64</v>
      </c>
      <c r="T1250" s="369">
        <v>29.591000000000001</v>
      </c>
      <c r="U1250" s="369">
        <v>116.87</v>
      </c>
      <c r="V1250" s="369">
        <v>21.07</v>
      </c>
      <c r="AF1250" s="368">
        <v>44231</v>
      </c>
      <c r="AG1250" s="370">
        <f t="shared" ref="AG1250:AM1250" si="2499">(P1250-AG$1256)/AG$1256</f>
        <v>4.2724566625809798E-2</v>
      </c>
      <c r="AH1250" s="370">
        <f t="shared" si="2499"/>
        <v>1.9468599033816432E-2</v>
      </c>
      <c r="AI1250" s="370">
        <f t="shared" si="2499"/>
        <v>9.5079396196824043E-3</v>
      </c>
      <c r="AJ1250" s="370">
        <f t="shared" si="2499"/>
        <v>5.8955757637682599E-2</v>
      </c>
      <c r="AK1250" s="370">
        <f t="shared" si="2499"/>
        <v>8.9950626039990104E-3</v>
      </c>
      <c r="AL1250" s="370">
        <f t="shared" si="2499"/>
        <v>-6.5039999999999959E-2</v>
      </c>
      <c r="AM1250" s="370">
        <f t="shared" si="2499"/>
        <v>1.9845111326234274E-2</v>
      </c>
      <c r="BA1250" s="368">
        <v>44231</v>
      </c>
      <c r="BB1250" s="369">
        <v>59.55</v>
      </c>
      <c r="BC1250" s="369">
        <v>3871.74</v>
      </c>
      <c r="BD1250" s="86"/>
      <c r="BE1250" s="368">
        <v>44231</v>
      </c>
      <c r="BF1250" s="370">
        <f t="shared" ref="BF1250:BG1250" si="2500">(BB1250-BF$1256)/BF$1256</f>
        <v>4.2724566625809798E-2</v>
      </c>
      <c r="BG1250" s="370">
        <f t="shared" si="2500"/>
        <v>3.225204424691458E-2</v>
      </c>
      <c r="BT1250" s="367">
        <v>44232</v>
      </c>
      <c r="BU1250" s="365">
        <f t="shared" si="2048"/>
        <v>3.4893E-2</v>
      </c>
      <c r="BV1250" s="365">
        <v>3.4893000000000001</v>
      </c>
    </row>
    <row r="1251" spans="2:74" ht="12" customHeight="1">
      <c r="B1251" s="367">
        <v>44230</v>
      </c>
      <c r="C1251" s="365">
        <v>60.16</v>
      </c>
      <c r="O1251" s="368">
        <v>44230</v>
      </c>
      <c r="P1251" s="369">
        <v>60.16</v>
      </c>
      <c r="Q1251" s="369">
        <v>208.71</v>
      </c>
      <c r="R1251" s="369">
        <v>104.73</v>
      </c>
      <c r="S1251" s="369">
        <v>101.02</v>
      </c>
      <c r="T1251" s="369">
        <v>29.9998</v>
      </c>
      <c r="U1251" s="369">
        <v>111.62</v>
      </c>
      <c r="V1251" s="369">
        <v>20.734999999999999</v>
      </c>
      <c r="AF1251" s="368">
        <v>44230</v>
      </c>
      <c r="AG1251" s="370">
        <f t="shared" ref="AG1251:AM1251" si="2501">(P1251-AG$1256)/AG$1256</f>
        <v>5.3405708282262251E-2</v>
      </c>
      <c r="AH1251" s="370">
        <f t="shared" si="2501"/>
        <v>8.260869565217429E-3</v>
      </c>
      <c r="AI1251" s="370">
        <f t="shared" si="2501"/>
        <v>2.6563418937463321E-2</v>
      </c>
      <c r="AJ1251" s="370">
        <f t="shared" si="2501"/>
        <v>3.2185552263206206E-2</v>
      </c>
      <c r="AK1251" s="370">
        <f t="shared" si="2501"/>
        <v>2.2934340816716196E-2</v>
      </c>
      <c r="AL1251" s="370">
        <f t="shared" si="2501"/>
        <v>-0.10703999999999997</v>
      </c>
      <c r="AM1251" s="370">
        <f t="shared" si="2501"/>
        <v>3.6302032913842833E-3</v>
      </c>
      <c r="BA1251" s="368">
        <v>44230</v>
      </c>
      <c r="BB1251" s="369">
        <v>60.16</v>
      </c>
      <c r="BC1251" s="369">
        <v>3830.17</v>
      </c>
      <c r="BD1251" s="86"/>
      <c r="BE1251" s="368">
        <v>44230</v>
      </c>
      <c r="BF1251" s="370">
        <f t="shared" ref="BF1251:BG1251" si="2502">(BB1251-BF$1256)/BF$1256</f>
        <v>5.3405708282262251E-2</v>
      </c>
      <c r="BG1251" s="370">
        <f t="shared" si="2502"/>
        <v>2.1168986634744359E-2</v>
      </c>
      <c r="BT1251" s="367">
        <v>44231</v>
      </c>
      <c r="BU1251" s="365">
        <f t="shared" si="2048"/>
        <v>3.4929000000000002E-2</v>
      </c>
      <c r="BV1251" s="365">
        <v>3.4929000000000001</v>
      </c>
    </row>
    <row r="1252" spans="2:74" ht="12" customHeight="1">
      <c r="B1252" s="367">
        <v>44229</v>
      </c>
      <c r="C1252" s="365">
        <v>60.6</v>
      </c>
      <c r="O1252" s="368">
        <v>44229</v>
      </c>
      <c r="P1252" s="369">
        <v>60.6</v>
      </c>
      <c r="Q1252" s="369">
        <v>209.76</v>
      </c>
      <c r="R1252" s="369">
        <v>106.3</v>
      </c>
      <c r="S1252" s="369">
        <v>101.65</v>
      </c>
      <c r="T1252" s="369">
        <v>30.460999999999999</v>
      </c>
      <c r="U1252" s="369">
        <v>108.27</v>
      </c>
      <c r="V1252" s="369">
        <v>20.69</v>
      </c>
      <c r="AF1252" s="368">
        <v>44229</v>
      </c>
      <c r="AG1252" s="370">
        <f t="shared" ref="AG1252:AM1252" si="2503">(P1252-AG$1256)/AG$1256</f>
        <v>6.1110138329539522E-2</v>
      </c>
      <c r="AH1252" s="370">
        <f t="shared" si="2503"/>
        <v>1.3333333333333289E-2</v>
      </c>
      <c r="AI1252" s="370">
        <f t="shared" si="2503"/>
        <v>4.1952558321897683E-2</v>
      </c>
      <c r="AJ1252" s="370">
        <f t="shared" si="2503"/>
        <v>3.8622662715847564E-2</v>
      </c>
      <c r="AK1252" s="370">
        <f t="shared" si="2503"/>
        <v>3.8660356256308044E-2</v>
      </c>
      <c r="AL1252" s="370">
        <f t="shared" si="2503"/>
        <v>-0.13384000000000004</v>
      </c>
      <c r="AM1252" s="370">
        <f t="shared" si="2503"/>
        <v>1.4520813165537821E-3</v>
      </c>
      <c r="BA1252" s="368">
        <v>44229</v>
      </c>
      <c r="BB1252" s="369">
        <v>60.6</v>
      </c>
      <c r="BC1252" s="369">
        <v>3826.31</v>
      </c>
      <c r="BD1252" s="86"/>
      <c r="BE1252" s="368">
        <v>44229</v>
      </c>
      <c r="BF1252" s="370">
        <f t="shared" ref="BF1252:BG1252" si="2504">(BB1252-BF$1256)/BF$1256</f>
        <v>6.1110138329539522E-2</v>
      </c>
      <c r="BG1252" s="370">
        <f t="shared" si="2504"/>
        <v>2.0139864614465819E-2</v>
      </c>
      <c r="BT1252" s="367">
        <v>44230</v>
      </c>
      <c r="BU1252" s="365">
        <f t="shared" si="2048"/>
        <v>3.4574000000000001E-2</v>
      </c>
      <c r="BV1252" s="365">
        <v>3.4573999999999998</v>
      </c>
    </row>
    <row r="1253" spans="2:74" ht="12" customHeight="1">
      <c r="B1253" s="367">
        <v>44228</v>
      </c>
      <c r="C1253" s="365">
        <v>59.06</v>
      </c>
      <c r="O1253" s="368">
        <v>44228</v>
      </c>
      <c r="P1253" s="369">
        <v>59.06</v>
      </c>
      <c r="Q1253" s="369">
        <v>207.93</v>
      </c>
      <c r="R1253" s="369">
        <v>103.06</v>
      </c>
      <c r="S1253" s="369">
        <v>98.58</v>
      </c>
      <c r="T1253" s="369">
        <v>30.180399999999999</v>
      </c>
      <c r="U1253" s="369">
        <v>112.35</v>
      </c>
      <c r="V1253" s="369">
        <v>20.43</v>
      </c>
      <c r="AF1253" s="368">
        <v>44228</v>
      </c>
      <c r="AG1253" s="370">
        <f t="shared" ref="AG1253:AM1253" si="2505">(P1253-AG$1256)/AG$1256</f>
        <v>3.4144633164069391E-2</v>
      </c>
      <c r="AH1253" s="370">
        <f t="shared" si="2505"/>
        <v>4.4927536231884387E-3</v>
      </c>
      <c r="AI1253" s="370">
        <f t="shared" si="2505"/>
        <v>1.0194079592236878E-2</v>
      </c>
      <c r="AJ1253" s="370">
        <f t="shared" si="2505"/>
        <v>7.2545213037702432E-3</v>
      </c>
      <c r="AK1253" s="370">
        <f t="shared" si="2505"/>
        <v>2.9092446602471341E-2</v>
      </c>
      <c r="AL1253" s="370">
        <f t="shared" si="2505"/>
        <v>-0.10120000000000004</v>
      </c>
      <c r="AM1253" s="370">
        <f t="shared" si="2505"/>
        <v>-1.1132623426911927E-2</v>
      </c>
      <c r="BA1253" s="368">
        <v>44228</v>
      </c>
      <c r="BB1253" s="369">
        <v>59.06</v>
      </c>
      <c r="BC1253" s="369">
        <v>3773.86</v>
      </c>
      <c r="BD1253" s="86"/>
      <c r="BE1253" s="368">
        <v>44228</v>
      </c>
      <c r="BF1253" s="370">
        <f t="shared" ref="BF1253:BG1253" si="2506">(BB1253-BF$1256)/BF$1256</f>
        <v>3.4144633164069391E-2</v>
      </c>
      <c r="BG1253" s="370">
        <f t="shared" si="2506"/>
        <v>6.1560692871064195E-3</v>
      </c>
      <c r="BT1253" s="367">
        <v>44229</v>
      </c>
      <c r="BU1253" s="365">
        <f t="shared" si="2048"/>
        <v>3.4322999999999999E-2</v>
      </c>
      <c r="BV1253" s="365">
        <v>3.4323000000000001</v>
      </c>
    </row>
    <row r="1254" spans="2:74" ht="12" customHeight="1">
      <c r="B1254" s="367">
        <v>44225</v>
      </c>
      <c r="C1254" s="365">
        <v>57.7</v>
      </c>
      <c r="O1254" s="368">
        <v>44225</v>
      </c>
      <c r="P1254" s="369">
        <v>57.7</v>
      </c>
      <c r="Q1254" s="369">
        <v>207.84</v>
      </c>
      <c r="R1254" s="369">
        <v>101.49</v>
      </c>
      <c r="S1254" s="369">
        <v>96.81</v>
      </c>
      <c r="T1254" s="369">
        <v>29.6</v>
      </c>
      <c r="U1254" s="369">
        <v>113.42</v>
      </c>
      <c r="V1254" s="369">
        <v>20.399999999999999</v>
      </c>
      <c r="AF1254" s="368">
        <v>44225</v>
      </c>
      <c r="AG1254" s="370">
        <f t="shared" ref="AG1254:AM1254" si="2507">(P1254-AG$1256)/AG$1256</f>
        <v>1.0330940290667194E-2</v>
      </c>
      <c r="AH1254" s="370">
        <f t="shared" si="2507"/>
        <v>4.0579710144927703E-3</v>
      </c>
      <c r="AI1254" s="370">
        <f t="shared" si="2507"/>
        <v>-5.1950597921976193E-3</v>
      </c>
      <c r="AJ1254" s="370">
        <f t="shared" si="2507"/>
        <v>-1.0830693777459918E-2</v>
      </c>
      <c r="AK1254" s="370">
        <f t="shared" si="2507"/>
        <v>9.3019449521263581E-3</v>
      </c>
      <c r="AL1254" s="370">
        <f t="shared" si="2507"/>
        <v>-9.2639999999999986E-2</v>
      </c>
      <c r="AM1254" s="370">
        <f t="shared" si="2507"/>
        <v>-1.258470474346571E-2</v>
      </c>
      <c r="BA1254" s="368">
        <v>44225</v>
      </c>
      <c r="BB1254" s="369">
        <v>57.7</v>
      </c>
      <c r="BC1254" s="369">
        <v>3714.24</v>
      </c>
      <c r="BD1254" s="86"/>
      <c r="BE1254" s="368">
        <v>44225</v>
      </c>
      <c r="BF1254" s="370">
        <f t="shared" ref="BF1254:BG1254" si="2508">(BB1254-BF$1256)/BF$1256</f>
        <v>1.0330940290667194E-2</v>
      </c>
      <c r="BG1254" s="370">
        <f t="shared" si="2508"/>
        <v>-9.7393335235165576E-3</v>
      </c>
      <c r="BT1254" s="367">
        <v>44228</v>
      </c>
      <c r="BU1254" s="365">
        <f t="shared" si="2048"/>
        <v>3.5217999999999999E-2</v>
      </c>
      <c r="BV1254" s="365">
        <v>3.5217999999999998</v>
      </c>
    </row>
    <row r="1255" spans="2:74" ht="12" customHeight="1">
      <c r="B1255" s="367">
        <v>44224</v>
      </c>
      <c r="C1255" s="365">
        <v>58.56</v>
      </c>
      <c r="O1255" s="368">
        <v>44224</v>
      </c>
      <c r="P1255" s="369">
        <v>58.56</v>
      </c>
      <c r="Q1255" s="369">
        <v>206.82</v>
      </c>
      <c r="R1255" s="369">
        <v>102.53</v>
      </c>
      <c r="S1255" s="369">
        <v>98.15</v>
      </c>
      <c r="T1255" s="369">
        <v>29.610800000000001</v>
      </c>
      <c r="U1255" s="369">
        <v>116.14</v>
      </c>
      <c r="V1255" s="369">
        <v>20.63</v>
      </c>
      <c r="AF1255" s="368">
        <v>44224</v>
      </c>
      <c r="AG1255" s="370">
        <f t="shared" ref="AG1255:AM1255" si="2509">(P1255-AG$1256)/AG$1256</f>
        <v>2.5389599019436226E-2</v>
      </c>
      <c r="AH1255" s="370">
        <f t="shared" si="2509"/>
        <v>-8.6956521739133734E-4</v>
      </c>
      <c r="AI1255" s="370">
        <f t="shared" si="2509"/>
        <v>4.9990198000392583E-3</v>
      </c>
      <c r="AJ1255" s="370">
        <f t="shared" si="2509"/>
        <v>2.8609379789516819E-3</v>
      </c>
      <c r="AK1255" s="370">
        <f t="shared" si="2509"/>
        <v>9.6702037698791505E-3</v>
      </c>
      <c r="AL1255" s="370">
        <f t="shared" si="2509"/>
        <v>-7.0879999999999999E-2</v>
      </c>
      <c r="AM1255" s="370">
        <f t="shared" si="2509"/>
        <v>-1.4520813165537821E-3</v>
      </c>
      <c r="BA1255" s="368">
        <v>44224</v>
      </c>
      <c r="BB1255" s="369">
        <v>58.56</v>
      </c>
      <c r="BC1255" s="369">
        <v>3787.38</v>
      </c>
      <c r="BD1255" s="86"/>
      <c r="BE1255" s="368">
        <v>44224</v>
      </c>
      <c r="BF1255" s="370">
        <f t="shared" ref="BF1255:BG1255" si="2510">(BB1255-BF$1256)/BF$1256</f>
        <v>2.5389599019436226E-2</v>
      </c>
      <c r="BG1255" s="370">
        <f t="shared" si="2510"/>
        <v>9.7606624773046938E-3</v>
      </c>
      <c r="BT1255" s="367">
        <v>44225</v>
      </c>
      <c r="BU1255" s="365">
        <f t="shared" si="2048"/>
        <v>3.6049000000000005E-2</v>
      </c>
      <c r="BV1255" s="365">
        <v>3.6049000000000002</v>
      </c>
    </row>
    <row r="1256" spans="2:74" ht="12" customHeight="1">
      <c r="B1256" s="367">
        <v>44223</v>
      </c>
      <c r="C1256" s="365">
        <v>57.11</v>
      </c>
      <c r="O1256" s="368">
        <v>44223</v>
      </c>
      <c r="P1256" s="369">
        <v>57.11</v>
      </c>
      <c r="Q1256" s="369">
        <v>207</v>
      </c>
      <c r="R1256" s="369">
        <v>102.02</v>
      </c>
      <c r="S1256" s="369">
        <v>97.87</v>
      </c>
      <c r="T1256" s="369">
        <v>29.327200000000001</v>
      </c>
      <c r="U1256" s="369">
        <v>125</v>
      </c>
      <c r="V1256" s="369">
        <v>20.66</v>
      </c>
      <c r="AF1256" s="368">
        <v>44223</v>
      </c>
      <c r="AG1256" s="369">
        <v>57.11</v>
      </c>
      <c r="AH1256" s="369">
        <v>207</v>
      </c>
      <c r="AI1256" s="369">
        <v>102.02</v>
      </c>
      <c r="AJ1256" s="369">
        <v>97.87</v>
      </c>
      <c r="AK1256" s="369">
        <v>29.327200000000001</v>
      </c>
      <c r="AL1256" s="369">
        <v>125</v>
      </c>
      <c r="AM1256" s="369">
        <v>20.66</v>
      </c>
      <c r="BA1256" s="368">
        <v>44223</v>
      </c>
      <c r="BB1256" s="369">
        <v>57.11</v>
      </c>
      <c r="BC1256" s="369">
        <v>3750.77</v>
      </c>
      <c r="BD1256" s="86"/>
      <c r="BE1256" s="368">
        <v>44223</v>
      </c>
      <c r="BF1256" s="369">
        <v>57.11</v>
      </c>
      <c r="BG1256" s="369">
        <v>3750.77</v>
      </c>
      <c r="BT1256" s="367">
        <v>44224</v>
      </c>
      <c r="BU1256" s="365">
        <f t="shared" si="2048"/>
        <v>3.5518999999999995E-2</v>
      </c>
      <c r="BV1256" s="365">
        <v>3.5518999999999998</v>
      </c>
    </row>
    <row r="1257" spans="2:74" ht="12" customHeight="1">
      <c r="B1257" s="367"/>
      <c r="O1257" s="368"/>
      <c r="P1257" s="369"/>
      <c r="Q1257" s="369"/>
      <c r="R1257" s="369"/>
      <c r="S1257" s="369"/>
      <c r="T1257" s="369"/>
      <c r="U1257" s="369"/>
      <c r="V1257" s="369"/>
      <c r="BA1257" s="368">
        <v>44222</v>
      </c>
      <c r="BB1257" s="369">
        <v>59.7</v>
      </c>
      <c r="BC1257" s="369">
        <v>3849.62</v>
      </c>
      <c r="BD1257" s="86"/>
      <c r="BE1257" s="86"/>
      <c r="BF1257" s="86"/>
      <c r="BG1257" s="86"/>
      <c r="BT1257" s="367">
        <v>44223</v>
      </c>
      <c r="BU1257" s="365">
        <f t="shared" si="2048"/>
        <v>3.6421000000000002E-2</v>
      </c>
      <c r="BV1257" s="365">
        <v>3.6421000000000001</v>
      </c>
    </row>
    <row r="1258" spans="2:74" ht="12" customHeight="1">
      <c r="B1258" s="367"/>
      <c r="BT1258" s="367">
        <v>44222</v>
      </c>
      <c r="BU1258" s="365">
        <f t="shared" si="2048"/>
        <v>3.4841000000000004E-2</v>
      </c>
      <c r="BV1258" s="365">
        <v>3.4841000000000002</v>
      </c>
    </row>
    <row r="1259" spans="2:74" ht="12" customHeight="1">
      <c r="B1259" s="367"/>
      <c r="BT1259" s="367">
        <v>44221</v>
      </c>
      <c r="BU1259" s="365">
        <f t="shared" si="2048"/>
        <v>3.5217999999999999E-2</v>
      </c>
      <c r="BV1259" s="365">
        <v>3.5217999999999998</v>
      </c>
    </row>
    <row r="1260" spans="2:74" ht="12" customHeight="1">
      <c r="B1260" s="367"/>
      <c r="BT1260" s="367">
        <v>44218</v>
      </c>
      <c r="BU1260" s="365">
        <f t="shared" si="2048"/>
        <v>3.4620999999999999E-2</v>
      </c>
      <c r="BV1260" s="365">
        <v>3.4621</v>
      </c>
    </row>
    <row r="1261" spans="2:74" ht="12" customHeight="1">
      <c r="B1261" s="367"/>
      <c r="BT1261" s="367">
        <v>44217</v>
      </c>
      <c r="BU1261" s="365">
        <f t="shared" si="2048"/>
        <v>3.4328999999999998E-2</v>
      </c>
      <c r="BV1261" s="365">
        <v>3.4329000000000001</v>
      </c>
    </row>
    <row r="1262" spans="2:74" ht="12" customHeight="1">
      <c r="B1262" s="367"/>
      <c r="BT1262" s="367">
        <v>44216</v>
      </c>
      <c r="BU1262" s="365">
        <f t="shared" si="2048"/>
        <v>3.3947999999999999E-2</v>
      </c>
      <c r="BV1262" s="365">
        <v>3.3948</v>
      </c>
    </row>
    <row r="1263" spans="2:74" ht="12" customHeight="1">
      <c r="B1263" s="367"/>
      <c r="BT1263" s="367">
        <v>44215</v>
      </c>
      <c r="BU1263" s="365">
        <f t="shared" si="2048"/>
        <v>3.3673000000000002E-2</v>
      </c>
      <c r="BV1263" s="365">
        <v>3.3673000000000002</v>
      </c>
    </row>
    <row r="1264" spans="2:74" ht="12" customHeight="1">
      <c r="B1264" s="367"/>
      <c r="BT1264" s="367">
        <v>44211</v>
      </c>
      <c r="BU1264" s="365">
        <f t="shared" si="2048"/>
        <v>3.3062999999999995E-2</v>
      </c>
      <c r="BV1264" s="365">
        <v>3.3062999999999998</v>
      </c>
    </row>
    <row r="1265" spans="2:74" ht="12" customHeight="1">
      <c r="B1265" s="367"/>
      <c r="BT1265" s="367">
        <v>44210</v>
      </c>
      <c r="BU1265" s="365">
        <f t="shared" si="2048"/>
        <v>3.2378999999999998E-2</v>
      </c>
      <c r="BV1265" s="365">
        <v>3.2378999999999998</v>
      </c>
    </row>
    <row r="1266" spans="2:74" ht="12" customHeight="1">
      <c r="B1266" s="367"/>
      <c r="BT1266" s="367">
        <v>44209</v>
      </c>
      <c r="BU1266" s="365">
        <f t="shared" si="2048"/>
        <v>3.2922E-2</v>
      </c>
      <c r="BV1266" s="365">
        <v>3.2921999999999998</v>
      </c>
    </row>
    <row r="1267" spans="2:74" ht="12" customHeight="1">
      <c r="B1267" s="367"/>
      <c r="BT1267" s="367">
        <v>44208</v>
      </c>
      <c r="BU1267" s="365">
        <f t="shared" si="2048"/>
        <v>3.32E-2</v>
      </c>
      <c r="BV1267" s="365">
        <v>3.32</v>
      </c>
    </row>
    <row r="1268" spans="2:74" ht="12" customHeight="1">
      <c r="B1268" s="367"/>
      <c r="BT1268" s="367">
        <v>44207</v>
      </c>
      <c r="BU1268" s="365">
        <f t="shared" si="2048"/>
        <v>3.288E-2</v>
      </c>
      <c r="BV1268" s="365">
        <v>3.2879999999999998</v>
      </c>
    </row>
    <row r="1269" spans="2:74" ht="12" customHeight="1">
      <c r="B1269" s="367"/>
      <c r="BT1269" s="367">
        <v>44204</v>
      </c>
      <c r="BU1269" s="365">
        <f t="shared" si="2048"/>
        <v>3.2428999999999999E-2</v>
      </c>
      <c r="BV1269" s="365">
        <v>3.2429000000000001</v>
      </c>
    </row>
    <row r="1270" spans="2:74" ht="12" customHeight="1">
      <c r="B1270" s="367"/>
      <c r="BT1270" s="367">
        <v>44203</v>
      </c>
      <c r="BU1270" s="365">
        <f t="shared" si="2048"/>
        <v>3.2760999999999998E-2</v>
      </c>
      <c r="BV1270" s="365">
        <v>3.2761</v>
      </c>
    </row>
    <row r="1271" spans="2:74" ht="12" customHeight="1">
      <c r="B1271" s="367"/>
      <c r="BT1271" s="367">
        <v>44202</v>
      </c>
      <c r="BU1271" s="365">
        <f t="shared" si="2048"/>
        <v>3.4447999999999999E-2</v>
      </c>
      <c r="BV1271" s="365">
        <v>3.4447999999999999</v>
      </c>
    </row>
    <row r="1272" spans="2:74" ht="12" customHeight="1">
      <c r="B1272" s="367"/>
      <c r="BT1272" s="367">
        <v>44201</v>
      </c>
      <c r="BU1272" s="365">
        <f t="shared" si="2048"/>
        <v>3.5307999999999999E-2</v>
      </c>
      <c r="BV1272" s="365">
        <v>3.5308000000000002</v>
      </c>
    </row>
    <row r="1273" spans="2:74" ht="12" customHeight="1">
      <c r="B1273" s="367"/>
      <c r="BT1273" s="367">
        <v>44200</v>
      </c>
      <c r="BU1273" s="365">
        <f t="shared" si="2048"/>
        <v>3.5022999999999999E-2</v>
      </c>
      <c r="BV1273" s="365">
        <v>3.5023</v>
      </c>
    </row>
  </sheetData>
  <pageMargins left="0.7" right="0.7" top="0.75" bottom="0.75" header="0" footer="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L1000"/>
  <sheetViews>
    <sheetView showGridLines="0" topLeftCell="A64" workbookViewId="0">
      <selection activeCell="A72" sqref="A72"/>
    </sheetView>
  </sheetViews>
  <sheetFormatPr defaultColWidth="12.6328125" defaultRowHeight="15" customHeight="1"/>
  <cols>
    <col min="1" max="1" width="31.26953125" customWidth="1"/>
    <col min="2" max="2" width="12.453125" hidden="1" customWidth="1"/>
    <col min="3" max="25" width="12.453125" customWidth="1"/>
  </cols>
  <sheetData>
    <row r="1" spans="1:12" ht="15.75" customHeight="1">
      <c r="A1" s="374"/>
      <c r="B1" s="374"/>
      <c r="C1" s="374"/>
      <c r="D1" s="374"/>
      <c r="E1" s="374"/>
      <c r="F1" s="374"/>
      <c r="G1" s="374"/>
      <c r="H1" s="374"/>
      <c r="I1" s="374"/>
      <c r="J1" s="374"/>
      <c r="K1" s="374"/>
    </row>
    <row r="2" spans="1:12" ht="15.75" customHeight="1">
      <c r="A2" s="375" t="s">
        <v>361</v>
      </c>
      <c r="B2" s="376"/>
      <c r="C2" s="376"/>
      <c r="D2" s="376"/>
      <c r="E2" s="376"/>
      <c r="F2" s="376"/>
      <c r="G2" s="376"/>
      <c r="H2" s="376"/>
      <c r="I2" s="376"/>
      <c r="J2" s="376"/>
      <c r="K2" s="376"/>
    </row>
    <row r="3" spans="1:12" ht="15.75" customHeight="1">
      <c r="A3" s="377"/>
      <c r="B3" s="377"/>
      <c r="C3" s="377"/>
      <c r="D3" s="377"/>
      <c r="E3" s="377"/>
      <c r="F3" s="377"/>
      <c r="G3" s="377"/>
      <c r="H3" s="377"/>
      <c r="I3" s="377"/>
      <c r="J3" s="377"/>
      <c r="K3" s="377"/>
    </row>
    <row r="4" spans="1:12" ht="15.75" customHeight="1">
      <c r="A4" s="378" t="s">
        <v>362</v>
      </c>
      <c r="B4" s="379"/>
      <c r="C4" s="380" t="s">
        <v>363</v>
      </c>
      <c r="D4" s="380" t="s">
        <v>364</v>
      </c>
      <c r="E4" s="380" t="s">
        <v>365</v>
      </c>
      <c r="F4" s="380" t="s">
        <v>366</v>
      </c>
      <c r="G4" s="380" t="s">
        <v>367</v>
      </c>
      <c r="H4" s="380" t="s">
        <v>368</v>
      </c>
      <c r="I4" s="380" t="s">
        <v>369</v>
      </c>
      <c r="J4" s="380" t="s">
        <v>370</v>
      </c>
      <c r="K4" s="380" t="s">
        <v>371</v>
      </c>
    </row>
    <row r="5" spans="1:12" ht="15.75" customHeight="1">
      <c r="A5" s="381" t="s">
        <v>372</v>
      </c>
      <c r="B5" s="382"/>
      <c r="C5" s="383" t="s">
        <v>373</v>
      </c>
      <c r="D5" s="383" t="s">
        <v>374</v>
      </c>
      <c r="E5" s="383" t="s">
        <v>375</v>
      </c>
      <c r="F5" s="383" t="s">
        <v>376</v>
      </c>
      <c r="G5" s="383" t="s">
        <v>377</v>
      </c>
      <c r="H5" s="383" t="s">
        <v>378</v>
      </c>
      <c r="I5" s="383" t="s">
        <v>379</v>
      </c>
      <c r="J5" s="383" t="s">
        <v>380</v>
      </c>
      <c r="K5" s="383" t="s">
        <v>381</v>
      </c>
    </row>
    <row r="6" spans="1:12" ht="15.75" customHeight="1">
      <c r="A6" s="384" t="s">
        <v>54</v>
      </c>
      <c r="B6" s="384" t="s">
        <v>382</v>
      </c>
      <c r="C6" s="385">
        <v>5357</v>
      </c>
      <c r="D6" s="385">
        <v>5603</v>
      </c>
      <c r="E6" s="385">
        <v>4968</v>
      </c>
      <c r="F6" s="385">
        <v>5739</v>
      </c>
      <c r="G6" s="386">
        <v>6505</v>
      </c>
      <c r="H6" s="387">
        <v>7022</v>
      </c>
      <c r="I6" s="387">
        <v>8406</v>
      </c>
      <c r="J6" s="513">
        <v>9434</v>
      </c>
      <c r="K6" s="385">
        <v>9727.6774193548408</v>
      </c>
    </row>
    <row r="7" spans="1:12" ht="15.75" customHeight="1">
      <c r="A7" s="388" t="s">
        <v>383</v>
      </c>
      <c r="B7" s="388" t="s">
        <v>384</v>
      </c>
      <c r="C7" s="389">
        <v>5357</v>
      </c>
      <c r="D7" s="389">
        <v>5603</v>
      </c>
      <c r="E7" s="389">
        <v>4968</v>
      </c>
      <c r="F7" s="389">
        <v>5739</v>
      </c>
      <c r="G7" s="390">
        <v>6505</v>
      </c>
      <c r="H7" s="391">
        <v>7022</v>
      </c>
      <c r="I7" s="391">
        <v>8406</v>
      </c>
      <c r="J7" s="514">
        <v>9434</v>
      </c>
      <c r="K7" s="392"/>
    </row>
    <row r="8" spans="1:12" ht="15.75" customHeight="1">
      <c r="A8" s="388" t="s">
        <v>385</v>
      </c>
      <c r="B8" s="388" t="s">
        <v>386</v>
      </c>
      <c r="C8" s="389">
        <v>2240</v>
      </c>
      <c r="D8" s="389">
        <v>2353</v>
      </c>
      <c r="E8" s="389">
        <v>2138</v>
      </c>
      <c r="F8" s="389">
        <v>2379</v>
      </c>
      <c r="G8" s="390">
        <v>2830</v>
      </c>
      <c r="H8" s="391">
        <v>2947</v>
      </c>
      <c r="I8" s="391">
        <v>4052</v>
      </c>
      <c r="J8" s="514">
        <v>4883</v>
      </c>
      <c r="K8" s="392"/>
    </row>
    <row r="9" spans="1:12" ht="15.75" customHeight="1">
      <c r="A9" s="388" t="s">
        <v>387</v>
      </c>
      <c r="B9" s="388" t="s">
        <v>388</v>
      </c>
      <c r="C9" s="389">
        <v>2240</v>
      </c>
      <c r="D9" s="389">
        <v>2353</v>
      </c>
      <c r="E9" s="389">
        <v>2138</v>
      </c>
      <c r="F9" s="389">
        <v>2379</v>
      </c>
      <c r="G9" s="390">
        <v>2830</v>
      </c>
      <c r="H9" s="391">
        <v>2947</v>
      </c>
      <c r="I9" s="391">
        <v>4052</v>
      </c>
      <c r="J9" s="514">
        <v>4883</v>
      </c>
      <c r="K9" s="392"/>
    </row>
    <row r="10" spans="1:12" ht="15.75" customHeight="1">
      <c r="A10" s="384" t="s">
        <v>68</v>
      </c>
      <c r="B10" s="384" t="s">
        <v>389</v>
      </c>
      <c r="C10" s="385">
        <v>3117</v>
      </c>
      <c r="D10" s="385">
        <v>3250</v>
      </c>
      <c r="E10" s="385">
        <v>2830</v>
      </c>
      <c r="F10" s="385">
        <v>3360</v>
      </c>
      <c r="G10" s="386">
        <v>3675</v>
      </c>
      <c r="H10" s="387">
        <v>4075</v>
      </c>
      <c r="I10" s="387">
        <v>4354</v>
      </c>
      <c r="J10" s="513">
        <v>4551</v>
      </c>
      <c r="K10" s="385">
        <v>4932.1270051612901</v>
      </c>
      <c r="L10" s="393"/>
    </row>
    <row r="11" spans="1:12" ht="15.75" customHeight="1">
      <c r="A11" s="388" t="s">
        <v>390</v>
      </c>
      <c r="B11" s="388" t="s">
        <v>391</v>
      </c>
      <c r="C11" s="389">
        <v>0</v>
      </c>
      <c r="D11" s="389">
        <v>0</v>
      </c>
      <c r="E11" s="389">
        <v>0</v>
      </c>
      <c r="F11" s="389">
        <v>0</v>
      </c>
      <c r="G11" s="390">
        <v>0</v>
      </c>
      <c r="H11" s="391">
        <v>0</v>
      </c>
      <c r="I11" s="391">
        <v>0</v>
      </c>
      <c r="J11" s="514">
        <v>0</v>
      </c>
      <c r="K11" s="392"/>
    </row>
    <row r="12" spans="1:12" ht="15.75" customHeight="1">
      <c r="A12" s="388" t="s">
        <v>392</v>
      </c>
      <c r="B12" s="388" t="s">
        <v>393</v>
      </c>
      <c r="C12" s="389">
        <v>1137</v>
      </c>
      <c r="D12" s="389">
        <v>1201</v>
      </c>
      <c r="E12" s="389">
        <v>1348</v>
      </c>
      <c r="F12" s="389">
        <v>1362</v>
      </c>
      <c r="G12" s="390">
        <v>1634</v>
      </c>
      <c r="H12" s="391">
        <v>1952</v>
      </c>
      <c r="I12" s="391">
        <v>2206</v>
      </c>
      <c r="J12" s="514">
        <v>2502</v>
      </c>
      <c r="K12" s="392"/>
    </row>
    <row r="13" spans="1:12" ht="15.75" customHeight="1">
      <c r="A13" s="388" t="s">
        <v>394</v>
      </c>
      <c r="B13" s="388" t="s">
        <v>395</v>
      </c>
      <c r="C13" s="389">
        <v>1139</v>
      </c>
      <c r="D13" s="389">
        <v>1208</v>
      </c>
      <c r="E13" s="389">
        <v>1229</v>
      </c>
      <c r="F13" s="389">
        <v>1416</v>
      </c>
      <c r="G13" s="390">
        <v>1613</v>
      </c>
      <c r="H13" s="391">
        <v>1920</v>
      </c>
      <c r="I13" s="391">
        <v>2043</v>
      </c>
      <c r="J13" s="514">
        <v>2099</v>
      </c>
      <c r="K13" s="392"/>
    </row>
    <row r="14" spans="1:12" ht="15.75" customHeight="1">
      <c r="A14" s="394" t="s">
        <v>396</v>
      </c>
      <c r="B14" s="394" t="s">
        <v>397</v>
      </c>
      <c r="C14" s="395" t="s">
        <v>398</v>
      </c>
      <c r="D14" s="395" t="s">
        <v>398</v>
      </c>
      <c r="E14" s="395" t="s">
        <v>398</v>
      </c>
      <c r="F14" s="395">
        <v>962</v>
      </c>
      <c r="G14" s="396">
        <v>1077</v>
      </c>
      <c r="H14" s="397">
        <v>1273</v>
      </c>
      <c r="I14" s="397">
        <v>1330</v>
      </c>
      <c r="J14" s="515">
        <v>1358</v>
      </c>
      <c r="K14" s="392"/>
    </row>
    <row r="15" spans="1:12" ht="15.75" customHeight="1">
      <c r="A15" s="394" t="s">
        <v>399</v>
      </c>
      <c r="B15" s="394" t="s">
        <v>400</v>
      </c>
      <c r="C15" s="395" t="s">
        <v>398</v>
      </c>
      <c r="D15" s="395" t="s">
        <v>398</v>
      </c>
      <c r="E15" s="395" t="s">
        <v>398</v>
      </c>
      <c r="F15" s="395">
        <v>454</v>
      </c>
      <c r="G15" s="396">
        <v>536</v>
      </c>
      <c r="H15" s="397">
        <v>647</v>
      </c>
      <c r="I15" s="397">
        <v>713</v>
      </c>
      <c r="J15" s="515">
        <v>741</v>
      </c>
      <c r="K15" s="392"/>
    </row>
    <row r="16" spans="1:12" ht="15.75" customHeight="1">
      <c r="A16" s="388" t="s">
        <v>401</v>
      </c>
      <c r="B16" s="388" t="s">
        <v>402</v>
      </c>
      <c r="C16" s="389">
        <v>0</v>
      </c>
      <c r="D16" s="389">
        <v>0</v>
      </c>
      <c r="E16" s="389">
        <v>0</v>
      </c>
      <c r="F16" s="389">
        <v>0</v>
      </c>
      <c r="G16" s="390">
        <v>0</v>
      </c>
      <c r="H16" s="391">
        <v>0</v>
      </c>
      <c r="I16" s="391">
        <v>0</v>
      </c>
      <c r="J16" s="514">
        <v>0</v>
      </c>
      <c r="K16" s="392"/>
    </row>
    <row r="17" spans="1:11" ht="15.75" customHeight="1">
      <c r="A17" s="388" t="s">
        <v>403</v>
      </c>
      <c r="B17" s="388" t="s">
        <v>404</v>
      </c>
      <c r="C17" s="389">
        <v>20</v>
      </c>
      <c r="D17" s="389">
        <v>19</v>
      </c>
      <c r="E17" s="389">
        <v>19</v>
      </c>
      <c r="F17" s="389">
        <v>20</v>
      </c>
      <c r="G17" s="390">
        <v>25</v>
      </c>
      <c r="H17" s="398">
        <v>0</v>
      </c>
      <c r="I17" s="398">
        <v>0</v>
      </c>
      <c r="J17" s="514">
        <v>0</v>
      </c>
      <c r="K17" s="392"/>
    </row>
    <row r="18" spans="1:11" ht="15.75" customHeight="1">
      <c r="A18" s="388" t="s">
        <v>405</v>
      </c>
      <c r="B18" s="388" t="s">
        <v>406</v>
      </c>
      <c r="C18" s="389">
        <v>-22</v>
      </c>
      <c r="D18" s="389">
        <v>-26</v>
      </c>
      <c r="E18" s="389">
        <v>100</v>
      </c>
      <c r="F18" s="389">
        <v>-74</v>
      </c>
      <c r="G18" s="390">
        <v>-4</v>
      </c>
      <c r="H18" s="391">
        <v>32</v>
      </c>
      <c r="I18" s="391">
        <v>163</v>
      </c>
      <c r="J18" s="514">
        <v>403</v>
      </c>
      <c r="K18" s="392"/>
    </row>
    <row r="19" spans="1:11" ht="15.75" customHeight="1">
      <c r="A19" s="384" t="s">
        <v>407</v>
      </c>
      <c r="B19" s="384" t="s">
        <v>408</v>
      </c>
      <c r="C19" s="385">
        <v>1980</v>
      </c>
      <c r="D19" s="385">
        <v>2049</v>
      </c>
      <c r="E19" s="385">
        <v>1482</v>
      </c>
      <c r="F19" s="385">
        <v>1998</v>
      </c>
      <c r="G19" s="386">
        <v>2041</v>
      </c>
      <c r="H19" s="387">
        <v>2123</v>
      </c>
      <c r="I19" s="387">
        <v>2148</v>
      </c>
      <c r="J19" s="513">
        <v>2049</v>
      </c>
      <c r="K19" s="385">
        <v>2712.5</v>
      </c>
    </row>
    <row r="20" spans="1:11" ht="15.75" customHeight="1">
      <c r="A20" s="388" t="s">
        <v>409</v>
      </c>
      <c r="B20" s="388" t="s">
        <v>410</v>
      </c>
      <c r="C20" s="389">
        <v>513</v>
      </c>
      <c r="D20" s="389">
        <v>521</v>
      </c>
      <c r="E20" s="389">
        <v>547</v>
      </c>
      <c r="F20" s="389">
        <v>509</v>
      </c>
      <c r="G20" s="390">
        <v>577</v>
      </c>
      <c r="H20" s="391">
        <v>574</v>
      </c>
      <c r="I20" s="391">
        <v>508</v>
      </c>
      <c r="J20" s="514">
        <v>505</v>
      </c>
      <c r="K20" s="392"/>
    </row>
    <row r="21" spans="1:11" ht="15.75" customHeight="1">
      <c r="A21" s="388" t="s">
        <v>411</v>
      </c>
      <c r="B21" s="388" t="s">
        <v>412</v>
      </c>
      <c r="C21" s="389">
        <v>535</v>
      </c>
      <c r="D21" s="389">
        <v>532</v>
      </c>
      <c r="E21" s="389">
        <v>508</v>
      </c>
      <c r="F21" s="389">
        <v>505</v>
      </c>
      <c r="G21" s="390">
        <v>533</v>
      </c>
      <c r="H21" s="391">
        <v>582</v>
      </c>
      <c r="I21" s="391">
        <v>577</v>
      </c>
      <c r="J21" s="514">
        <v>516</v>
      </c>
      <c r="K21" s="392"/>
    </row>
    <row r="22" spans="1:11" ht="15.75" customHeight="1">
      <c r="A22" s="394" t="s">
        <v>413</v>
      </c>
      <c r="B22" s="394" t="s">
        <v>414</v>
      </c>
      <c r="C22" s="395">
        <v>550</v>
      </c>
      <c r="D22" s="395">
        <v>552</v>
      </c>
      <c r="E22" s="395">
        <v>517</v>
      </c>
      <c r="F22" s="395">
        <v>508</v>
      </c>
      <c r="G22" s="396">
        <v>533</v>
      </c>
      <c r="H22" s="397">
        <v>582</v>
      </c>
      <c r="I22" s="397">
        <v>577</v>
      </c>
      <c r="J22" s="515">
        <v>547</v>
      </c>
      <c r="K22" s="392"/>
    </row>
    <row r="23" spans="1:11" ht="15.75" customHeight="1">
      <c r="A23" s="394" t="s">
        <v>415</v>
      </c>
      <c r="B23" s="394" t="s">
        <v>416</v>
      </c>
      <c r="C23" s="395">
        <v>15</v>
      </c>
      <c r="D23" s="395">
        <v>20</v>
      </c>
      <c r="E23" s="395">
        <v>9</v>
      </c>
      <c r="F23" s="395">
        <v>3</v>
      </c>
      <c r="G23" s="396">
        <v>0</v>
      </c>
      <c r="H23" s="397">
        <v>0</v>
      </c>
      <c r="I23" s="397">
        <v>0</v>
      </c>
      <c r="J23" s="515">
        <v>31</v>
      </c>
      <c r="K23" s="392"/>
    </row>
    <row r="24" spans="1:11" ht="15.75" customHeight="1">
      <c r="A24" s="388" t="s">
        <v>417</v>
      </c>
      <c r="B24" s="388" t="s">
        <v>418</v>
      </c>
      <c r="C24" s="389">
        <v>-33</v>
      </c>
      <c r="D24" s="389">
        <v>-15</v>
      </c>
      <c r="E24" s="389">
        <v>100</v>
      </c>
      <c r="F24" s="389">
        <v>-76</v>
      </c>
      <c r="G24" s="390">
        <v>-4</v>
      </c>
      <c r="H24" s="391">
        <v>20</v>
      </c>
      <c r="I24" s="391">
        <v>-71</v>
      </c>
      <c r="J24" s="514">
        <v>209</v>
      </c>
      <c r="K24" s="392"/>
    </row>
    <row r="25" spans="1:11" ht="15.75" customHeight="1">
      <c r="A25" s="388" t="s">
        <v>419</v>
      </c>
      <c r="B25" s="388" t="s">
        <v>420</v>
      </c>
      <c r="C25" s="389">
        <v>-22</v>
      </c>
      <c r="D25" s="389">
        <v>-11</v>
      </c>
      <c r="E25" s="389">
        <v>39</v>
      </c>
      <c r="F25" s="389">
        <v>4</v>
      </c>
      <c r="G25" s="390">
        <v>44</v>
      </c>
      <c r="H25" s="391">
        <v>-8</v>
      </c>
      <c r="I25" s="391">
        <v>-69</v>
      </c>
      <c r="J25" s="514">
        <v>-11</v>
      </c>
      <c r="K25" s="392"/>
    </row>
    <row r="26" spans="1:11" ht="15.75" customHeight="1">
      <c r="A26" s="388" t="s">
        <v>421</v>
      </c>
      <c r="B26" s="388" t="s">
        <v>422</v>
      </c>
      <c r="C26" s="389">
        <v>33</v>
      </c>
      <c r="D26" s="389">
        <v>15</v>
      </c>
      <c r="E26" s="389">
        <v>-100</v>
      </c>
      <c r="F26" s="389">
        <v>76</v>
      </c>
      <c r="G26" s="390">
        <v>4</v>
      </c>
      <c r="H26" s="391">
        <v>-20</v>
      </c>
      <c r="I26" s="391">
        <v>71</v>
      </c>
      <c r="J26" s="514">
        <v>-209</v>
      </c>
      <c r="K26" s="392"/>
    </row>
    <row r="27" spans="1:11" ht="15.75" customHeight="1">
      <c r="A27" s="384" t="s">
        <v>423</v>
      </c>
      <c r="B27" s="384" t="s">
        <v>424</v>
      </c>
      <c r="C27" s="385">
        <v>1467</v>
      </c>
      <c r="D27" s="385">
        <v>1528</v>
      </c>
      <c r="E27" s="385">
        <v>935</v>
      </c>
      <c r="F27" s="385">
        <v>1489</v>
      </c>
      <c r="G27" s="386">
        <v>1464</v>
      </c>
      <c r="H27" s="387">
        <v>1549</v>
      </c>
      <c r="I27" s="387">
        <v>1640</v>
      </c>
      <c r="J27" s="513">
        <v>1544</v>
      </c>
      <c r="K27" s="385">
        <v>2235.5419999999999</v>
      </c>
    </row>
    <row r="28" spans="1:11" ht="15.75" customHeight="1">
      <c r="A28" s="388" t="s">
        <v>425</v>
      </c>
      <c r="B28" s="388" t="s">
        <v>426</v>
      </c>
      <c r="C28" s="389">
        <v>85</v>
      </c>
      <c r="D28" s="389">
        <v>76</v>
      </c>
      <c r="E28" s="389">
        <v>119</v>
      </c>
      <c r="F28" s="389">
        <v>126</v>
      </c>
      <c r="G28" s="390">
        <v>99</v>
      </c>
      <c r="H28" s="391">
        <v>96</v>
      </c>
      <c r="I28" s="391">
        <v>-169</v>
      </c>
      <c r="J28" s="514">
        <v>-140</v>
      </c>
      <c r="K28" s="392"/>
    </row>
    <row r="29" spans="1:11" ht="15.75" customHeight="1">
      <c r="A29" s="388" t="s">
        <v>427</v>
      </c>
      <c r="B29" s="388" t="s">
        <v>428</v>
      </c>
      <c r="C29" s="389">
        <v>10</v>
      </c>
      <c r="D29" s="389" t="s">
        <v>398</v>
      </c>
      <c r="E29" s="389" t="s">
        <v>398</v>
      </c>
      <c r="F29" s="389">
        <v>18</v>
      </c>
      <c r="G29" s="390">
        <v>24</v>
      </c>
      <c r="H29" s="391">
        <v>19</v>
      </c>
      <c r="I29" s="391">
        <v>22</v>
      </c>
      <c r="J29" s="514">
        <v>37</v>
      </c>
      <c r="K29" s="392"/>
    </row>
    <row r="30" spans="1:11" ht="15.75" customHeight="1">
      <c r="A30" s="388" t="s">
        <v>429</v>
      </c>
      <c r="B30" s="388" t="s">
        <v>430</v>
      </c>
      <c r="C30" s="389" t="s">
        <v>398</v>
      </c>
      <c r="D30" s="389" t="s">
        <v>398</v>
      </c>
      <c r="E30" s="389" t="s">
        <v>398</v>
      </c>
      <c r="F30" s="389" t="s">
        <v>398</v>
      </c>
      <c r="G30" s="390" t="s">
        <v>398</v>
      </c>
      <c r="H30" s="391" t="s">
        <v>398</v>
      </c>
      <c r="I30" s="391">
        <v>-191</v>
      </c>
      <c r="J30" s="514">
        <v>-198</v>
      </c>
      <c r="K30" s="392"/>
    </row>
    <row r="31" spans="1:11" ht="15.75" customHeight="1">
      <c r="A31" s="388" t="s">
        <v>431</v>
      </c>
      <c r="B31" s="388" t="s">
        <v>432</v>
      </c>
      <c r="C31" s="389">
        <v>19</v>
      </c>
      <c r="D31" s="389">
        <v>7</v>
      </c>
      <c r="E31" s="389" t="s">
        <v>398</v>
      </c>
      <c r="F31" s="389" t="s">
        <v>398</v>
      </c>
      <c r="G31" s="390">
        <v>4</v>
      </c>
      <c r="H31" s="391" t="s">
        <v>398</v>
      </c>
      <c r="I31" s="391" t="s">
        <v>398</v>
      </c>
      <c r="J31" s="514" t="s">
        <v>398</v>
      </c>
      <c r="K31" s="392"/>
    </row>
    <row r="32" spans="1:11" ht="15.75" customHeight="1">
      <c r="A32" s="388" t="s">
        <v>433</v>
      </c>
      <c r="B32" s="388" t="s">
        <v>434</v>
      </c>
      <c r="C32" s="389" t="s">
        <v>398</v>
      </c>
      <c r="D32" s="389">
        <v>23</v>
      </c>
      <c r="E32" s="389">
        <v>98</v>
      </c>
      <c r="F32" s="389">
        <v>11</v>
      </c>
      <c r="G32" s="390" t="s">
        <v>398</v>
      </c>
      <c r="H32" s="391">
        <v>16</v>
      </c>
      <c r="I32" s="391">
        <v>33</v>
      </c>
      <c r="J32" s="514">
        <v>2</v>
      </c>
      <c r="K32" s="392"/>
    </row>
    <row r="33" spans="1:11" ht="15.75" customHeight="1">
      <c r="A33" s="388" t="s">
        <v>435</v>
      </c>
      <c r="B33" s="388" t="s">
        <v>436</v>
      </c>
      <c r="C33" s="389" t="s">
        <v>398</v>
      </c>
      <c r="D33" s="389">
        <v>11</v>
      </c>
      <c r="E33" s="389" t="s">
        <v>398</v>
      </c>
      <c r="F33" s="389" t="s">
        <v>398</v>
      </c>
      <c r="G33" s="390" t="s">
        <v>398</v>
      </c>
      <c r="H33" s="391" t="s">
        <v>398</v>
      </c>
      <c r="I33" s="391" t="s">
        <v>398</v>
      </c>
      <c r="J33" s="514" t="s">
        <v>398</v>
      </c>
      <c r="K33" s="392"/>
    </row>
    <row r="34" spans="1:11" ht="15.75" customHeight="1">
      <c r="A34" s="388" t="s">
        <v>437</v>
      </c>
      <c r="B34" s="388" t="s">
        <v>438</v>
      </c>
      <c r="C34" s="389">
        <v>11</v>
      </c>
      <c r="D34" s="389">
        <v>2</v>
      </c>
      <c r="E34" s="389">
        <v>7</v>
      </c>
      <c r="F34" s="389">
        <v>81</v>
      </c>
      <c r="G34" s="390">
        <v>11</v>
      </c>
      <c r="H34" s="391">
        <v>1</v>
      </c>
      <c r="I34" s="391" t="s">
        <v>398</v>
      </c>
      <c r="J34" s="514" t="s">
        <v>398</v>
      </c>
      <c r="K34" s="392"/>
    </row>
    <row r="35" spans="1:11" ht="15.75" customHeight="1">
      <c r="A35" s="388" t="s">
        <v>439</v>
      </c>
      <c r="B35" s="388" t="s">
        <v>440</v>
      </c>
      <c r="C35" s="389">
        <v>25</v>
      </c>
      <c r="D35" s="389">
        <v>31</v>
      </c>
      <c r="E35" s="389">
        <v>16</v>
      </c>
      <c r="F35" s="389">
        <v>16</v>
      </c>
      <c r="G35" s="390">
        <v>46</v>
      </c>
      <c r="H35" s="391">
        <v>38</v>
      </c>
      <c r="I35" s="391">
        <v>20</v>
      </c>
      <c r="J35" s="514">
        <v>14</v>
      </c>
      <c r="K35" s="392"/>
    </row>
    <row r="36" spans="1:11" ht="15.75" customHeight="1">
      <c r="A36" s="388" t="s">
        <v>441</v>
      </c>
      <c r="B36" s="388" t="s">
        <v>442</v>
      </c>
      <c r="C36" s="389" t="s">
        <v>398</v>
      </c>
      <c r="D36" s="389" t="s">
        <v>398</v>
      </c>
      <c r="E36" s="389" t="s">
        <v>398</v>
      </c>
      <c r="F36" s="389" t="s">
        <v>398</v>
      </c>
      <c r="G36" s="390" t="s">
        <v>398</v>
      </c>
      <c r="H36" s="391">
        <v>6</v>
      </c>
      <c r="I36" s="391">
        <v>-53</v>
      </c>
      <c r="J36" s="514">
        <v>5</v>
      </c>
      <c r="K36" s="392"/>
    </row>
    <row r="37" spans="1:11" ht="15.75" customHeight="1">
      <c r="A37" s="388" t="s">
        <v>443</v>
      </c>
      <c r="B37" s="388" t="s">
        <v>444</v>
      </c>
      <c r="C37" s="389">
        <v>20</v>
      </c>
      <c r="D37" s="389">
        <v>2</v>
      </c>
      <c r="E37" s="389">
        <v>-2</v>
      </c>
      <c r="F37" s="389" t="s">
        <v>398</v>
      </c>
      <c r="G37" s="390">
        <v>14</v>
      </c>
      <c r="H37" s="391">
        <v>16</v>
      </c>
      <c r="I37" s="391" t="s">
        <v>398</v>
      </c>
      <c r="J37" s="514" t="s">
        <v>398</v>
      </c>
      <c r="K37" s="392"/>
    </row>
    <row r="38" spans="1:11" ht="15.75" customHeight="1">
      <c r="A38" s="384" t="s">
        <v>445</v>
      </c>
      <c r="B38" s="384" t="s">
        <v>424</v>
      </c>
      <c r="C38" s="385">
        <v>1382</v>
      </c>
      <c r="D38" s="385">
        <v>1452</v>
      </c>
      <c r="E38" s="385">
        <v>816</v>
      </c>
      <c r="F38" s="385">
        <v>1363</v>
      </c>
      <c r="G38" s="386">
        <v>1365</v>
      </c>
      <c r="H38" s="387">
        <v>1453</v>
      </c>
      <c r="I38" s="387">
        <v>1809</v>
      </c>
      <c r="J38" s="513">
        <v>1684</v>
      </c>
      <c r="K38" s="385">
        <v>2235.5419999999999</v>
      </c>
    </row>
    <row r="39" spans="1:11" ht="15.75" customHeight="1">
      <c r="A39" s="388" t="s">
        <v>446</v>
      </c>
      <c r="B39" s="388" t="s">
        <v>447</v>
      </c>
      <c r="C39" s="389">
        <v>238</v>
      </c>
      <c r="D39" s="389">
        <v>341</v>
      </c>
      <c r="E39" s="389">
        <v>66</v>
      </c>
      <c r="F39" s="389">
        <v>110</v>
      </c>
      <c r="G39" s="390">
        <v>-117</v>
      </c>
      <c r="H39" s="391">
        <v>-265</v>
      </c>
      <c r="I39" s="391">
        <v>364</v>
      </c>
      <c r="J39" s="514">
        <v>483</v>
      </c>
      <c r="K39" s="392"/>
    </row>
    <row r="40" spans="1:11" ht="15.75" customHeight="1">
      <c r="A40" s="388" t="s">
        <v>448</v>
      </c>
      <c r="B40" s="388" t="s">
        <v>449</v>
      </c>
      <c r="C40" s="389">
        <v>209</v>
      </c>
      <c r="D40" s="389">
        <v>283</v>
      </c>
      <c r="E40" s="389">
        <v>274</v>
      </c>
      <c r="F40" s="389">
        <v>115</v>
      </c>
      <c r="G40" s="390">
        <v>-57</v>
      </c>
      <c r="H40" s="391">
        <v>165</v>
      </c>
      <c r="I40" s="391">
        <v>369</v>
      </c>
      <c r="J40" s="514">
        <v>386</v>
      </c>
      <c r="K40" s="392"/>
    </row>
    <row r="41" spans="1:11" ht="15.75" customHeight="1">
      <c r="A41" s="388" t="s">
        <v>450</v>
      </c>
      <c r="B41" s="388" t="s">
        <v>451</v>
      </c>
      <c r="C41" s="389">
        <v>29</v>
      </c>
      <c r="D41" s="389">
        <v>58</v>
      </c>
      <c r="E41" s="389">
        <v>-208</v>
      </c>
      <c r="F41" s="389">
        <v>-5</v>
      </c>
      <c r="G41" s="390">
        <v>-60</v>
      </c>
      <c r="H41" s="391">
        <v>-430</v>
      </c>
      <c r="I41" s="391">
        <v>-5</v>
      </c>
      <c r="J41" s="514">
        <v>97</v>
      </c>
      <c r="K41" s="392"/>
    </row>
    <row r="42" spans="1:11" ht="15.75" customHeight="1">
      <c r="A42" s="384" t="s">
        <v>452</v>
      </c>
      <c r="B42" s="384" t="s">
        <v>453</v>
      </c>
      <c r="C42" s="385">
        <v>1144</v>
      </c>
      <c r="D42" s="385">
        <v>1111</v>
      </c>
      <c r="E42" s="385">
        <v>750</v>
      </c>
      <c r="F42" s="385">
        <v>1253</v>
      </c>
      <c r="G42" s="386">
        <v>1482</v>
      </c>
      <c r="H42" s="387">
        <v>1718</v>
      </c>
      <c r="I42" s="387">
        <v>1445</v>
      </c>
      <c r="J42" s="513">
        <v>1201</v>
      </c>
      <c r="K42" s="385">
        <v>1552.143</v>
      </c>
    </row>
    <row r="43" spans="1:11" ht="15.75" customHeight="1">
      <c r="A43" s="388" t="s">
        <v>454</v>
      </c>
      <c r="B43" s="388" t="s">
        <v>455</v>
      </c>
      <c r="C43" s="389">
        <v>0</v>
      </c>
      <c r="D43" s="389">
        <v>0</v>
      </c>
      <c r="E43" s="389">
        <v>0</v>
      </c>
      <c r="F43" s="389">
        <v>0</v>
      </c>
      <c r="G43" s="390">
        <v>0</v>
      </c>
      <c r="H43" s="391">
        <v>0</v>
      </c>
      <c r="I43" s="391">
        <v>0</v>
      </c>
      <c r="J43" s="514">
        <v>126</v>
      </c>
      <c r="K43" s="392"/>
    </row>
    <row r="44" spans="1:11" ht="15.75" customHeight="1">
      <c r="A44" s="388" t="s">
        <v>456</v>
      </c>
      <c r="B44" s="388" t="s">
        <v>457</v>
      </c>
      <c r="C44" s="389">
        <v>0</v>
      </c>
      <c r="D44" s="389">
        <v>0</v>
      </c>
      <c r="E44" s="389">
        <v>0</v>
      </c>
      <c r="F44" s="389">
        <v>0</v>
      </c>
      <c r="G44" s="390">
        <v>0</v>
      </c>
      <c r="H44" s="391">
        <v>0</v>
      </c>
      <c r="I44" s="391">
        <v>0</v>
      </c>
      <c r="J44" s="514">
        <v>126</v>
      </c>
      <c r="K44" s="392"/>
    </row>
    <row r="45" spans="1:11" ht="15.75" customHeight="1">
      <c r="A45" s="388" t="s">
        <v>458</v>
      </c>
      <c r="B45" s="388" t="s">
        <v>459</v>
      </c>
      <c r="C45" s="389">
        <v>0</v>
      </c>
      <c r="D45" s="389">
        <v>0</v>
      </c>
      <c r="E45" s="389">
        <v>0</v>
      </c>
      <c r="F45" s="389">
        <v>0</v>
      </c>
      <c r="G45" s="390">
        <v>0</v>
      </c>
      <c r="H45" s="391">
        <v>0</v>
      </c>
      <c r="I45" s="391">
        <v>0</v>
      </c>
      <c r="J45" s="514">
        <v>0</v>
      </c>
      <c r="K45" s="392"/>
    </row>
    <row r="46" spans="1:11" ht="15.75" customHeight="1">
      <c r="A46" s="384" t="s">
        <v>460</v>
      </c>
      <c r="B46" s="384" t="s">
        <v>461</v>
      </c>
      <c r="C46" s="385">
        <v>1144</v>
      </c>
      <c r="D46" s="385">
        <v>1111</v>
      </c>
      <c r="E46" s="385">
        <v>750</v>
      </c>
      <c r="F46" s="385">
        <v>1253</v>
      </c>
      <c r="G46" s="386">
        <v>1482</v>
      </c>
      <c r="H46" s="387">
        <v>1718</v>
      </c>
      <c r="I46" s="387">
        <v>1445</v>
      </c>
      <c r="J46" s="513">
        <v>1075</v>
      </c>
      <c r="K46" s="392"/>
    </row>
    <row r="47" spans="1:11" ht="15.75" customHeight="1">
      <c r="A47" s="388" t="s">
        <v>462</v>
      </c>
      <c r="B47" s="388" t="s">
        <v>463</v>
      </c>
      <c r="C47" s="389">
        <v>532</v>
      </c>
      <c r="D47" s="389">
        <v>468</v>
      </c>
      <c r="E47" s="389">
        <v>264</v>
      </c>
      <c r="F47" s="389">
        <v>415</v>
      </c>
      <c r="G47" s="390">
        <v>474</v>
      </c>
      <c r="H47" s="391">
        <v>528</v>
      </c>
      <c r="I47" s="391">
        <v>424</v>
      </c>
      <c r="J47" s="514">
        <v>299</v>
      </c>
      <c r="K47" s="392"/>
    </row>
    <row r="48" spans="1:11" ht="15.75" customHeight="1">
      <c r="A48" s="384" t="s">
        <v>464</v>
      </c>
      <c r="B48" s="384" t="s">
        <v>465</v>
      </c>
      <c r="C48" s="385">
        <v>612</v>
      </c>
      <c r="D48" s="385">
        <v>643</v>
      </c>
      <c r="E48" s="385">
        <v>486</v>
      </c>
      <c r="F48" s="385">
        <v>838</v>
      </c>
      <c r="G48" s="386">
        <v>1008</v>
      </c>
      <c r="H48" s="387">
        <v>1190</v>
      </c>
      <c r="I48" s="387">
        <v>1021</v>
      </c>
      <c r="J48" s="513">
        <v>776</v>
      </c>
      <c r="K48" s="385">
        <v>1552.143</v>
      </c>
    </row>
    <row r="49" spans="1:11" ht="15.75" customHeight="1">
      <c r="A49" s="388" t="s">
        <v>466</v>
      </c>
      <c r="B49" s="388" t="s">
        <v>467</v>
      </c>
      <c r="C49" s="389">
        <v>0</v>
      </c>
      <c r="D49" s="389">
        <v>0</v>
      </c>
      <c r="E49" s="389">
        <v>0</v>
      </c>
      <c r="F49" s="389">
        <v>0</v>
      </c>
      <c r="G49" s="390">
        <v>0</v>
      </c>
      <c r="H49" s="391">
        <v>0</v>
      </c>
      <c r="I49" s="391">
        <v>0</v>
      </c>
      <c r="J49" s="514">
        <v>0</v>
      </c>
      <c r="K49" s="392"/>
    </row>
    <row r="50" spans="1:11" ht="15.75" customHeight="1">
      <c r="A50" s="388" t="s">
        <v>468</v>
      </c>
      <c r="B50" s="388" t="s">
        <v>469</v>
      </c>
      <c r="C50" s="389">
        <v>0</v>
      </c>
      <c r="D50" s="389">
        <v>0</v>
      </c>
      <c r="E50" s="389">
        <v>0</v>
      </c>
      <c r="F50" s="389">
        <v>0</v>
      </c>
      <c r="G50" s="390">
        <v>0</v>
      </c>
      <c r="H50" s="391">
        <v>0</v>
      </c>
      <c r="I50" s="391">
        <v>0</v>
      </c>
      <c r="J50" s="514">
        <v>0</v>
      </c>
      <c r="K50" s="392"/>
    </row>
    <row r="51" spans="1:11" ht="15.75" customHeight="1">
      <c r="A51" s="384" t="s">
        <v>470</v>
      </c>
      <c r="B51" s="384" t="s">
        <v>471</v>
      </c>
      <c r="C51" s="385">
        <v>612</v>
      </c>
      <c r="D51" s="385">
        <v>643</v>
      </c>
      <c r="E51" s="385">
        <v>486</v>
      </c>
      <c r="F51" s="385">
        <v>838</v>
      </c>
      <c r="G51" s="386">
        <v>1008</v>
      </c>
      <c r="H51" s="387">
        <v>1190</v>
      </c>
      <c r="I51" s="387">
        <v>1021</v>
      </c>
      <c r="J51" s="513">
        <v>776</v>
      </c>
      <c r="K51" s="385">
        <v>1552.143</v>
      </c>
    </row>
    <row r="52" spans="1:11" ht="15.75" customHeight="1">
      <c r="A52" s="399"/>
      <c r="B52" s="400"/>
      <c r="C52" s="400"/>
      <c r="D52" s="400"/>
      <c r="E52" s="400"/>
      <c r="F52" s="400"/>
      <c r="G52" s="401"/>
      <c r="H52" s="402"/>
      <c r="I52" s="402"/>
      <c r="J52" s="516"/>
      <c r="K52" s="400"/>
    </row>
    <row r="53" spans="1:11" ht="15.75" customHeight="1">
      <c r="A53" s="384" t="s">
        <v>472</v>
      </c>
      <c r="B53" s="384" t="s">
        <v>471</v>
      </c>
      <c r="C53" s="385">
        <v>743.45500000000004</v>
      </c>
      <c r="D53" s="385">
        <v>751.86</v>
      </c>
      <c r="E53" s="385">
        <v>509.07</v>
      </c>
      <c r="F53" s="385">
        <v>850.37</v>
      </c>
      <c r="G53" s="386">
        <v>824.43499999999995</v>
      </c>
      <c r="H53" s="387">
        <v>845.42499999999995</v>
      </c>
      <c r="I53" s="387">
        <v>974.68560000000002</v>
      </c>
      <c r="J53" s="513">
        <v>828</v>
      </c>
      <c r="K53" s="385">
        <v>1836</v>
      </c>
    </row>
    <row r="54" spans="1:11" ht="15.75" customHeight="1">
      <c r="A54" s="388" t="s">
        <v>473</v>
      </c>
      <c r="B54" s="388" t="s">
        <v>474</v>
      </c>
      <c r="C54" s="389">
        <v>131.45500000000001</v>
      </c>
      <c r="D54" s="389">
        <v>108.86</v>
      </c>
      <c r="E54" s="389">
        <v>23.07</v>
      </c>
      <c r="F54" s="389">
        <v>12.37</v>
      </c>
      <c r="G54" s="390">
        <v>-183.565</v>
      </c>
      <c r="H54" s="391">
        <v>-344.57499999999999</v>
      </c>
      <c r="I54" s="391">
        <v>-46.314399999999999</v>
      </c>
      <c r="J54" s="514">
        <v>-74</v>
      </c>
      <c r="K54" s="392"/>
    </row>
    <row r="55" spans="1:11" ht="15.75" customHeight="1">
      <c r="A55" s="388" t="s">
        <v>475</v>
      </c>
      <c r="B55" s="388" t="s">
        <v>455</v>
      </c>
      <c r="C55" s="389">
        <v>0</v>
      </c>
      <c r="D55" s="389">
        <v>0</v>
      </c>
      <c r="E55" s="389">
        <v>0</v>
      </c>
      <c r="F55" s="389">
        <v>0</v>
      </c>
      <c r="G55" s="390">
        <v>0</v>
      </c>
      <c r="H55" s="391">
        <v>0</v>
      </c>
      <c r="I55" s="391">
        <v>0</v>
      </c>
      <c r="J55" s="514">
        <v>126</v>
      </c>
      <c r="K55" s="392"/>
    </row>
    <row r="56" spans="1:11" ht="15.75" customHeight="1">
      <c r="A56" s="399"/>
      <c r="B56" s="400"/>
      <c r="C56" s="400"/>
      <c r="D56" s="400"/>
      <c r="E56" s="400"/>
      <c r="F56" s="400"/>
      <c r="G56" s="401"/>
      <c r="H56" s="402"/>
      <c r="I56" s="402"/>
      <c r="J56" s="516"/>
      <c r="K56" s="400"/>
    </row>
    <row r="57" spans="1:11" ht="15.75" customHeight="1">
      <c r="A57" s="388" t="s">
        <v>476</v>
      </c>
      <c r="B57" s="388" t="s">
        <v>477</v>
      </c>
      <c r="C57" s="389">
        <v>249</v>
      </c>
      <c r="D57" s="389">
        <v>268</v>
      </c>
      <c r="E57" s="389">
        <v>302</v>
      </c>
      <c r="F57" s="389">
        <v>310</v>
      </c>
      <c r="G57" s="390">
        <v>307</v>
      </c>
      <c r="H57" s="391">
        <v>312</v>
      </c>
      <c r="I57" s="391">
        <v>319</v>
      </c>
      <c r="J57" s="514">
        <v>329</v>
      </c>
      <c r="K57" s="392"/>
    </row>
    <row r="58" spans="1:11" ht="15.75" customHeight="1">
      <c r="A58" s="384" t="s">
        <v>478</v>
      </c>
      <c r="B58" s="384" t="s">
        <v>479</v>
      </c>
      <c r="C58" s="403">
        <v>2.46</v>
      </c>
      <c r="D58" s="403">
        <v>2.4</v>
      </c>
      <c r="E58" s="403">
        <v>1.61</v>
      </c>
      <c r="F58" s="403">
        <v>2.71</v>
      </c>
      <c r="G58" s="404">
        <v>3.2833999999999999</v>
      </c>
      <c r="H58" s="405">
        <v>3.8140999999999998</v>
      </c>
      <c r="I58" s="405">
        <v>3.21</v>
      </c>
      <c r="J58" s="517">
        <v>2.36</v>
      </c>
      <c r="K58" s="403">
        <v>3.8239999999999998</v>
      </c>
    </row>
    <row r="59" spans="1:11" ht="15.75" customHeight="1">
      <c r="A59" s="384" t="s">
        <v>480</v>
      </c>
      <c r="B59" s="384" t="s">
        <v>481</v>
      </c>
      <c r="C59" s="403">
        <v>2.46</v>
      </c>
      <c r="D59" s="403">
        <v>2.4</v>
      </c>
      <c r="E59" s="403">
        <v>1.61</v>
      </c>
      <c r="F59" s="403">
        <v>2.71</v>
      </c>
      <c r="G59" s="404">
        <v>3.2833999999999999</v>
      </c>
      <c r="H59" s="405">
        <v>3.8140999999999998</v>
      </c>
      <c r="I59" s="405">
        <v>3.21</v>
      </c>
      <c r="J59" s="517">
        <v>2.74</v>
      </c>
      <c r="K59" s="403">
        <v>3.8239999999999998</v>
      </c>
    </row>
    <row r="60" spans="1:11" ht="15.75" customHeight="1">
      <c r="A60" s="384" t="s">
        <v>482</v>
      </c>
      <c r="B60" s="384" t="s">
        <v>483</v>
      </c>
      <c r="C60" s="403">
        <v>2.9857999999999998</v>
      </c>
      <c r="D60" s="403">
        <v>2.8054000000000001</v>
      </c>
      <c r="E60" s="403">
        <v>1.6857</v>
      </c>
      <c r="F60" s="403">
        <v>2.7431000000000001</v>
      </c>
      <c r="G60" s="404">
        <v>2.6855000000000002</v>
      </c>
      <c r="H60" s="405">
        <v>2.7097000000000002</v>
      </c>
      <c r="I60" s="405">
        <v>3.0554000000000001</v>
      </c>
      <c r="J60" s="517">
        <v>2.52</v>
      </c>
      <c r="K60" s="403">
        <v>4.0119999999999996</v>
      </c>
    </row>
    <row r="61" spans="1:11" ht="15.75" customHeight="1">
      <c r="A61" s="399"/>
      <c r="B61" s="400"/>
      <c r="C61" s="400"/>
      <c r="D61" s="400"/>
      <c r="E61" s="400"/>
      <c r="F61" s="400"/>
      <c r="G61" s="401"/>
      <c r="H61" s="402"/>
      <c r="I61" s="402"/>
      <c r="J61" s="516"/>
      <c r="K61" s="400"/>
    </row>
    <row r="62" spans="1:11" ht="15.75" customHeight="1">
      <c r="A62" s="388" t="s">
        <v>484</v>
      </c>
      <c r="B62" s="388" t="s">
        <v>485</v>
      </c>
      <c r="C62" s="389">
        <v>473</v>
      </c>
      <c r="D62" s="389">
        <v>469</v>
      </c>
      <c r="E62" s="389">
        <v>468</v>
      </c>
      <c r="F62" s="389">
        <v>464</v>
      </c>
      <c r="G62" s="390">
        <v>455</v>
      </c>
      <c r="H62" s="391">
        <v>456</v>
      </c>
      <c r="I62" s="391">
        <v>454</v>
      </c>
      <c r="J62" s="514">
        <v>457</v>
      </c>
      <c r="K62" s="392"/>
    </row>
    <row r="63" spans="1:11" ht="15.75" customHeight="1">
      <c r="A63" s="384" t="s">
        <v>486</v>
      </c>
      <c r="B63" s="384" t="s">
        <v>487</v>
      </c>
      <c r="C63" s="403">
        <v>2.42</v>
      </c>
      <c r="D63" s="403">
        <v>2.37</v>
      </c>
      <c r="E63" s="403">
        <v>1.6</v>
      </c>
      <c r="F63" s="403">
        <v>2.69</v>
      </c>
      <c r="G63" s="404">
        <v>2.2153999999999998</v>
      </c>
      <c r="H63" s="405">
        <v>3.7610000000000001</v>
      </c>
      <c r="I63" s="405">
        <v>2.2480000000000002</v>
      </c>
      <c r="J63" s="517">
        <v>2.35</v>
      </c>
      <c r="K63" s="403">
        <v>3.8239999999999998</v>
      </c>
    </row>
    <row r="64" spans="1:11" ht="15.75" customHeight="1">
      <c r="A64" s="384" t="s">
        <v>488</v>
      </c>
      <c r="B64" s="384" t="s">
        <v>489</v>
      </c>
      <c r="C64" s="403">
        <v>2.42</v>
      </c>
      <c r="D64" s="403">
        <v>2.37</v>
      </c>
      <c r="E64" s="403">
        <v>1.6</v>
      </c>
      <c r="F64" s="403">
        <v>2.69</v>
      </c>
      <c r="G64" s="404">
        <v>2.2153999999999998</v>
      </c>
      <c r="H64" s="405">
        <v>3.7610000000000001</v>
      </c>
      <c r="I64" s="405">
        <v>2.2480000000000002</v>
      </c>
      <c r="J64" s="517">
        <v>2.63</v>
      </c>
      <c r="K64" s="403">
        <v>3.8239999999999998</v>
      </c>
    </row>
    <row r="65" spans="1:11" ht="15.75" customHeight="1">
      <c r="A65" s="384" t="s">
        <v>490</v>
      </c>
      <c r="B65" s="384" t="s">
        <v>491</v>
      </c>
      <c r="C65" s="403">
        <v>2.6979000000000002</v>
      </c>
      <c r="D65" s="403">
        <v>2.6021000000000001</v>
      </c>
      <c r="E65" s="403">
        <v>1.6493</v>
      </c>
      <c r="F65" s="403">
        <v>2.7166999999999999</v>
      </c>
      <c r="G65" s="404">
        <v>1.8119000000000001</v>
      </c>
      <c r="H65" s="405">
        <v>2.7097000000000002</v>
      </c>
      <c r="I65" s="405">
        <v>2.1459999999999999</v>
      </c>
      <c r="J65" s="517">
        <v>2.46</v>
      </c>
      <c r="K65" s="403">
        <v>4.0119999999999996</v>
      </c>
    </row>
    <row r="66" spans="1:11" ht="15.75" customHeight="1">
      <c r="A66" s="399"/>
      <c r="B66" s="400"/>
      <c r="C66" s="400"/>
      <c r="D66" s="400"/>
      <c r="E66" s="400"/>
      <c r="F66" s="400"/>
      <c r="G66" s="401"/>
      <c r="H66" s="402"/>
      <c r="I66" s="402"/>
      <c r="J66" s="516"/>
      <c r="K66" s="400"/>
    </row>
    <row r="67" spans="1:11" ht="15.75" customHeight="1">
      <c r="A67" s="384" t="s">
        <v>492</v>
      </c>
      <c r="B67" s="400"/>
      <c r="C67" s="400"/>
      <c r="D67" s="400"/>
      <c r="E67" s="400"/>
      <c r="F67" s="400"/>
      <c r="G67" s="401"/>
      <c r="H67" s="402"/>
      <c r="I67" s="402"/>
      <c r="J67" s="516"/>
      <c r="K67" s="400"/>
    </row>
    <row r="68" spans="1:11" ht="15.75" customHeight="1">
      <c r="A68" s="388" t="s">
        <v>493</v>
      </c>
      <c r="B68" s="388" t="s">
        <v>494</v>
      </c>
      <c r="C68" s="406" t="s">
        <v>495</v>
      </c>
      <c r="D68" s="406" t="s">
        <v>495</v>
      </c>
      <c r="E68" s="406" t="s">
        <v>495</v>
      </c>
      <c r="F68" s="406" t="s">
        <v>495</v>
      </c>
      <c r="G68" s="407" t="s">
        <v>495</v>
      </c>
      <c r="H68" s="408" t="s">
        <v>495</v>
      </c>
      <c r="I68" s="408" t="s">
        <v>495</v>
      </c>
      <c r="J68" s="518" t="s">
        <v>495</v>
      </c>
      <c r="K68" s="400"/>
    </row>
    <row r="69" spans="1:11" ht="15.75" customHeight="1">
      <c r="A69" s="388" t="s">
        <v>86</v>
      </c>
      <c r="B69" s="388" t="s">
        <v>86</v>
      </c>
      <c r="C69" s="389">
        <v>2160</v>
      </c>
      <c r="D69" s="389">
        <v>1813</v>
      </c>
      <c r="E69" s="389">
        <v>1336</v>
      </c>
      <c r="F69" s="389">
        <v>1814</v>
      </c>
      <c r="G69" s="390">
        <v>1830</v>
      </c>
      <c r="H69" s="398">
        <v>1884</v>
      </c>
      <c r="I69" s="398">
        <v>2065</v>
      </c>
      <c r="J69" s="514">
        <v>2046</v>
      </c>
      <c r="K69" s="389">
        <v>3154.4333333333302</v>
      </c>
    </row>
    <row r="70" spans="1:11" ht="15.75" customHeight="1">
      <c r="A70" s="388" t="s">
        <v>496</v>
      </c>
      <c r="B70" s="388" t="s">
        <v>497</v>
      </c>
      <c r="C70" s="409">
        <v>40.321100000000001</v>
      </c>
      <c r="D70" s="409">
        <v>32.357700000000001</v>
      </c>
      <c r="E70" s="409">
        <v>26.892099999999999</v>
      </c>
      <c r="F70" s="409">
        <v>31.6083</v>
      </c>
      <c r="G70" s="410">
        <v>28.132200000000001</v>
      </c>
      <c r="H70" s="411">
        <v>26.83</v>
      </c>
      <c r="I70" s="411">
        <v>24.565799999999999</v>
      </c>
      <c r="J70" s="519">
        <v>21.69</v>
      </c>
      <c r="K70" s="409">
        <v>32.427402760186197</v>
      </c>
    </row>
    <row r="71" spans="1:11" ht="15.75" customHeight="1">
      <c r="A71" s="388" t="s">
        <v>498</v>
      </c>
      <c r="B71" s="388" t="s">
        <v>498</v>
      </c>
      <c r="C71" s="389">
        <v>2012</v>
      </c>
      <c r="D71" s="389">
        <v>1677</v>
      </c>
      <c r="E71" s="389">
        <v>1196</v>
      </c>
      <c r="F71" s="389">
        <v>1654</v>
      </c>
      <c r="G71" s="390">
        <v>1679</v>
      </c>
      <c r="H71" s="391">
        <v>1730</v>
      </c>
      <c r="I71" s="391" t="s">
        <v>398</v>
      </c>
      <c r="J71" s="514">
        <v>1836</v>
      </c>
      <c r="K71" s="392"/>
    </row>
    <row r="72" spans="1:11" ht="15.75" customHeight="1">
      <c r="A72" s="388" t="s">
        <v>257</v>
      </c>
      <c r="B72" s="388" t="s">
        <v>257</v>
      </c>
      <c r="C72" s="389">
        <v>1980</v>
      </c>
      <c r="D72" s="389">
        <v>2049</v>
      </c>
      <c r="E72" s="389">
        <v>1482</v>
      </c>
      <c r="F72" s="389">
        <v>1998</v>
      </c>
      <c r="G72" s="390">
        <v>2041</v>
      </c>
      <c r="H72" s="398">
        <v>2123</v>
      </c>
      <c r="I72" s="398">
        <v>2148</v>
      </c>
      <c r="J72" s="514">
        <v>2049</v>
      </c>
      <c r="K72" s="389">
        <v>2712.5</v>
      </c>
    </row>
    <row r="73" spans="1:11" ht="15.75" customHeight="1">
      <c r="A73" s="388" t="s">
        <v>329</v>
      </c>
      <c r="B73" s="388" t="s">
        <v>499</v>
      </c>
      <c r="C73" s="409">
        <v>58.185600000000001</v>
      </c>
      <c r="D73" s="409">
        <v>58.004600000000003</v>
      </c>
      <c r="E73" s="409">
        <v>56.964599999999997</v>
      </c>
      <c r="F73" s="409">
        <v>58.546799999999998</v>
      </c>
      <c r="G73" s="410">
        <v>56.494999999999997</v>
      </c>
      <c r="H73" s="411">
        <v>58.0319</v>
      </c>
      <c r="I73" s="411">
        <v>51.796300000000002</v>
      </c>
      <c r="J73" s="519">
        <v>48.24</v>
      </c>
      <c r="K73" s="409">
        <v>50.701999999999998</v>
      </c>
    </row>
    <row r="74" spans="1:11" ht="15.75" customHeight="1">
      <c r="A74" s="388" t="s">
        <v>330</v>
      </c>
      <c r="B74" s="388" t="s">
        <v>500</v>
      </c>
      <c r="C74" s="409">
        <v>36.960999999999999</v>
      </c>
      <c r="D74" s="409">
        <v>36.569699999999997</v>
      </c>
      <c r="E74" s="409">
        <v>29.8309</v>
      </c>
      <c r="F74" s="409">
        <v>34.814399999999999</v>
      </c>
      <c r="G74" s="410">
        <v>31.375900000000001</v>
      </c>
      <c r="H74" s="411">
        <v>30.233599999999999</v>
      </c>
      <c r="I74" s="411">
        <v>25.5532</v>
      </c>
      <c r="J74" s="519">
        <v>21.72</v>
      </c>
      <c r="K74" s="409">
        <v>27.8843551240445</v>
      </c>
    </row>
    <row r="75" spans="1:11" ht="15.75" customHeight="1">
      <c r="A75" s="388" t="s">
        <v>501</v>
      </c>
      <c r="B75" s="388" t="s">
        <v>502</v>
      </c>
      <c r="C75" s="409">
        <v>13.8782</v>
      </c>
      <c r="D75" s="409">
        <v>13.418900000000001</v>
      </c>
      <c r="E75" s="409">
        <v>10.247</v>
      </c>
      <c r="F75" s="409">
        <v>14.817399999999999</v>
      </c>
      <c r="G75" s="410">
        <v>12.6739</v>
      </c>
      <c r="H75" s="411">
        <v>12.0397</v>
      </c>
      <c r="I75" s="411">
        <v>11.5951</v>
      </c>
      <c r="J75" s="519">
        <v>8.7799999999999994</v>
      </c>
      <c r="K75" s="409">
        <v>18.873981938339401</v>
      </c>
    </row>
    <row r="76" spans="1:11" ht="15.75" customHeight="1">
      <c r="A76" s="388" t="s">
        <v>503</v>
      </c>
      <c r="B76" s="388" t="s">
        <v>504</v>
      </c>
      <c r="C76" s="409">
        <v>892833.33330000006</v>
      </c>
      <c r="D76" s="409">
        <v>889365.07940000005</v>
      </c>
      <c r="E76" s="409">
        <v>955384.61540000001</v>
      </c>
      <c r="F76" s="409">
        <v>1006799.9999999999</v>
      </c>
      <c r="G76" s="410">
        <v>1016400</v>
      </c>
      <c r="H76" s="411">
        <v>780222.22219999996</v>
      </c>
      <c r="I76" s="411">
        <v>223563.82980000001</v>
      </c>
      <c r="J76" s="519" t="s">
        <v>398</v>
      </c>
      <c r="K76" s="413"/>
    </row>
    <row r="77" spans="1:11" ht="15.75" customHeight="1">
      <c r="A77" s="388" t="s">
        <v>505</v>
      </c>
      <c r="B77" s="388" t="s">
        <v>506</v>
      </c>
      <c r="C77" s="409">
        <v>1.8</v>
      </c>
      <c r="D77" s="409">
        <v>2</v>
      </c>
      <c r="E77" s="409">
        <v>2.08</v>
      </c>
      <c r="F77" s="409">
        <v>2.12</v>
      </c>
      <c r="G77" s="410">
        <v>2.16</v>
      </c>
      <c r="H77" s="411">
        <v>2.3199999999999998</v>
      </c>
      <c r="I77" s="411">
        <v>2.48</v>
      </c>
      <c r="J77" s="519">
        <v>2.5099999999999998</v>
      </c>
      <c r="K77" s="409">
        <v>2.589</v>
      </c>
    </row>
    <row r="78" spans="1:11" ht="15.75" customHeight="1">
      <c r="A78" s="388" t="s">
        <v>507</v>
      </c>
      <c r="B78" s="388" t="s">
        <v>508</v>
      </c>
      <c r="C78" s="389">
        <v>448.2</v>
      </c>
      <c r="D78" s="389">
        <v>536</v>
      </c>
      <c r="E78" s="389">
        <v>628.16</v>
      </c>
      <c r="F78" s="389">
        <v>657.2</v>
      </c>
      <c r="G78" s="390">
        <v>663.12</v>
      </c>
      <c r="H78" s="391">
        <v>723.84</v>
      </c>
      <c r="I78" s="391">
        <v>791.12</v>
      </c>
      <c r="J78" s="514">
        <v>825.8</v>
      </c>
      <c r="K78" s="392"/>
    </row>
    <row r="79" spans="1:11" ht="15.75" customHeight="1">
      <c r="A79" s="388" t="s">
        <v>509</v>
      </c>
      <c r="B79" s="388" t="s">
        <v>510</v>
      </c>
      <c r="C79" s="389">
        <v>148</v>
      </c>
      <c r="D79" s="389">
        <v>136</v>
      </c>
      <c r="E79" s="389">
        <v>140</v>
      </c>
      <c r="F79" s="389">
        <v>160</v>
      </c>
      <c r="G79" s="390">
        <v>151</v>
      </c>
      <c r="H79" s="391">
        <v>154</v>
      </c>
      <c r="I79" s="391" t="s">
        <v>398</v>
      </c>
      <c r="J79" s="514">
        <v>210</v>
      </c>
      <c r="K79" s="392"/>
    </row>
    <row r="80" spans="1:11" ht="15.75" customHeight="1">
      <c r="A80" s="388" t="s">
        <v>511</v>
      </c>
      <c r="B80" s="388" t="s">
        <v>512</v>
      </c>
      <c r="C80" s="389">
        <v>281</v>
      </c>
      <c r="D80" s="389">
        <v>-223</v>
      </c>
      <c r="E80" s="389">
        <v>-158</v>
      </c>
      <c r="F80" s="389">
        <v>-192</v>
      </c>
      <c r="G80" s="390">
        <v>-205</v>
      </c>
      <c r="H80" s="391">
        <v>-229</v>
      </c>
      <c r="I80" s="391">
        <v>-141</v>
      </c>
      <c r="J80" s="514">
        <v>-89</v>
      </c>
      <c r="K80" s="392"/>
    </row>
    <row r="81" spans="1:11" ht="15.75" customHeight="1">
      <c r="A81" s="414" t="s">
        <v>513</v>
      </c>
      <c r="B81" s="415"/>
      <c r="C81" s="414" t="s">
        <v>514</v>
      </c>
      <c r="D81" s="415"/>
      <c r="E81" s="415"/>
      <c r="F81" s="415"/>
      <c r="G81" s="416"/>
      <c r="H81" s="415"/>
      <c r="I81" s="415"/>
      <c r="J81" s="415" t="s">
        <v>515</v>
      </c>
      <c r="K81" s="415"/>
    </row>
    <row r="82" spans="1:11" ht="15.75" customHeight="1">
      <c r="G82" s="86"/>
    </row>
    <row r="83" spans="1:11" ht="15.75" customHeight="1">
      <c r="G83" s="393">
        <f t="shared" ref="G83:I83" si="0">G72+G80</f>
        <v>1836</v>
      </c>
      <c r="H83" s="393">
        <f t="shared" si="0"/>
        <v>1894</v>
      </c>
      <c r="I83" s="393">
        <f t="shared" si="0"/>
        <v>2007</v>
      </c>
    </row>
    <row r="84" spans="1:11" ht="15.75" customHeight="1">
      <c r="G84" s="393"/>
      <c r="H84" s="393"/>
    </row>
    <row r="85" spans="1:11" ht="15.75" customHeight="1"/>
    <row r="86" spans="1:11" ht="15.75" customHeight="1"/>
    <row r="87" spans="1:11" ht="15.75" customHeight="1"/>
    <row r="88" spans="1:11" ht="15.75" customHeight="1"/>
    <row r="89" spans="1:11" ht="15.75" customHeight="1"/>
    <row r="90" spans="1:11" ht="15.75" customHeight="1"/>
    <row r="91" spans="1:11" ht="15.75" customHeight="1"/>
    <row r="92" spans="1:11" ht="15.75" customHeight="1"/>
    <row r="93" spans="1:11" ht="15.75" customHeight="1"/>
    <row r="94" spans="1:11" ht="15.75" customHeight="1"/>
    <row r="95" spans="1:11" ht="15.75" customHeight="1"/>
    <row r="96" spans="1:11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P1001"/>
  <sheetViews>
    <sheetView showGridLines="0" topLeftCell="A30" workbookViewId="0">
      <selection activeCell="O54" sqref="O54:P54"/>
    </sheetView>
  </sheetViews>
  <sheetFormatPr defaultColWidth="12.6328125" defaultRowHeight="15" customHeight="1"/>
  <cols>
    <col min="1" max="1" width="31.453125" customWidth="1"/>
    <col min="2" max="2" width="12.453125" hidden="1" customWidth="1"/>
    <col min="3" max="26" width="12.453125" customWidth="1"/>
  </cols>
  <sheetData>
    <row r="1" spans="1:13" ht="15.75" customHeight="1">
      <c r="A1" s="374"/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</row>
    <row r="2" spans="1:13" ht="15.75" customHeight="1">
      <c r="A2" s="375" t="s">
        <v>516</v>
      </c>
      <c r="B2" s="376"/>
      <c r="C2" s="376"/>
      <c r="D2" s="376"/>
      <c r="E2" s="376"/>
      <c r="F2" s="376"/>
      <c r="G2" s="376"/>
      <c r="H2" s="376"/>
      <c r="I2" s="376"/>
      <c r="J2" s="376"/>
      <c r="K2" s="376"/>
      <c r="L2" s="376"/>
    </row>
    <row r="3" spans="1:13" ht="15.75" customHeight="1">
      <c r="A3" s="377"/>
      <c r="B3" s="377"/>
      <c r="C3" s="377"/>
      <c r="D3" s="377"/>
      <c r="E3" s="377"/>
      <c r="F3" s="377"/>
      <c r="G3" s="377"/>
      <c r="H3" s="377"/>
      <c r="I3" s="377"/>
      <c r="J3" s="377"/>
      <c r="K3" s="377"/>
      <c r="L3" s="377"/>
    </row>
    <row r="4" spans="1:13" ht="15.75" customHeight="1">
      <c r="A4" s="378" t="s">
        <v>362</v>
      </c>
      <c r="B4" s="379"/>
      <c r="C4" s="380" t="s">
        <v>517</v>
      </c>
      <c r="D4" s="380" t="s">
        <v>518</v>
      </c>
      <c r="E4" s="380" t="s">
        <v>519</v>
      </c>
      <c r="F4" s="380" t="s">
        <v>363</v>
      </c>
      <c r="G4" s="380" t="s">
        <v>364</v>
      </c>
      <c r="H4" s="380" t="s">
        <v>365</v>
      </c>
      <c r="I4" s="380" t="s">
        <v>366</v>
      </c>
      <c r="J4" s="380" t="s">
        <v>367</v>
      </c>
      <c r="K4" s="380" t="s">
        <v>368</v>
      </c>
      <c r="L4" s="380" t="s">
        <v>369</v>
      </c>
      <c r="M4" s="380" t="s">
        <v>370</v>
      </c>
    </row>
    <row r="5" spans="1:13" ht="15.75" customHeight="1">
      <c r="A5" s="381" t="s">
        <v>372</v>
      </c>
      <c r="B5" s="382"/>
      <c r="C5" s="383" t="s">
        <v>520</v>
      </c>
      <c r="D5" s="383" t="s">
        <v>521</v>
      </c>
      <c r="E5" s="383" t="s">
        <v>522</v>
      </c>
      <c r="F5" s="383" t="s">
        <v>373</v>
      </c>
      <c r="G5" s="383" t="s">
        <v>374</v>
      </c>
      <c r="H5" s="383" t="s">
        <v>375</v>
      </c>
      <c r="I5" s="383" t="s">
        <v>376</v>
      </c>
      <c r="J5" s="383" t="s">
        <v>377</v>
      </c>
      <c r="K5" s="383" t="s">
        <v>378</v>
      </c>
      <c r="L5" s="383" t="s">
        <v>379</v>
      </c>
      <c r="M5" s="383" t="s">
        <v>380</v>
      </c>
    </row>
    <row r="6" spans="1:13" ht="15.75" customHeight="1">
      <c r="A6" s="384" t="s">
        <v>96</v>
      </c>
      <c r="B6" s="400"/>
      <c r="C6" s="400"/>
      <c r="D6" s="400"/>
      <c r="E6" s="400"/>
      <c r="F6" s="400"/>
      <c r="G6" s="400"/>
      <c r="H6" s="400"/>
      <c r="I6" s="400"/>
      <c r="J6" s="401"/>
      <c r="K6" s="402"/>
      <c r="L6" s="402"/>
      <c r="M6" s="417"/>
    </row>
    <row r="7" spans="1:13" ht="15.75" customHeight="1">
      <c r="A7" s="388" t="s">
        <v>523</v>
      </c>
      <c r="B7" s="388" t="s">
        <v>524</v>
      </c>
      <c r="C7" s="389">
        <v>757.8</v>
      </c>
      <c r="D7" s="389">
        <v>1460.4</v>
      </c>
      <c r="E7" s="389">
        <v>1073.4000000000001</v>
      </c>
      <c r="F7" s="389">
        <v>913</v>
      </c>
      <c r="G7" s="389">
        <v>1533</v>
      </c>
      <c r="H7" s="389">
        <v>1560</v>
      </c>
      <c r="I7" s="389">
        <v>1087</v>
      </c>
      <c r="J7" s="390">
        <v>1178</v>
      </c>
      <c r="K7" s="391">
        <v>1139</v>
      </c>
      <c r="L7" s="391">
        <v>1334</v>
      </c>
      <c r="M7" s="418">
        <v>1163</v>
      </c>
    </row>
    <row r="8" spans="1:13" ht="15.75" customHeight="1">
      <c r="A8" s="388" t="s">
        <v>525</v>
      </c>
      <c r="B8" s="388" t="s">
        <v>526</v>
      </c>
      <c r="C8" s="389">
        <v>757.8</v>
      </c>
      <c r="D8" s="389">
        <v>1460.4</v>
      </c>
      <c r="E8" s="389">
        <v>1073.4000000000001</v>
      </c>
      <c r="F8" s="389">
        <v>913</v>
      </c>
      <c r="G8" s="389">
        <v>1533</v>
      </c>
      <c r="H8" s="389">
        <v>1560</v>
      </c>
      <c r="I8" s="389">
        <v>1087</v>
      </c>
      <c r="J8" s="390">
        <v>1178</v>
      </c>
      <c r="K8" s="391">
        <v>1139</v>
      </c>
      <c r="L8" s="391">
        <v>1334</v>
      </c>
      <c r="M8" s="418">
        <v>1163</v>
      </c>
    </row>
    <row r="9" spans="1:13" ht="15.75" customHeight="1">
      <c r="A9" s="388" t="s">
        <v>527</v>
      </c>
      <c r="B9" s="388" t="s">
        <v>528</v>
      </c>
      <c r="C9" s="389">
        <v>0</v>
      </c>
      <c r="D9" s="389">
        <v>0</v>
      </c>
      <c r="E9" s="389">
        <v>0</v>
      </c>
      <c r="F9" s="389">
        <v>0</v>
      </c>
      <c r="G9" s="389">
        <v>0</v>
      </c>
      <c r="H9" s="389">
        <v>0</v>
      </c>
      <c r="I9" s="389">
        <v>0</v>
      </c>
      <c r="J9" s="390">
        <v>0</v>
      </c>
      <c r="K9" s="391">
        <v>0</v>
      </c>
      <c r="L9" s="391">
        <v>0</v>
      </c>
      <c r="M9" s="418">
        <v>0</v>
      </c>
    </row>
    <row r="10" spans="1:13" ht="15.75" customHeight="1">
      <c r="A10" s="388" t="s">
        <v>529</v>
      </c>
      <c r="B10" s="388" t="s">
        <v>530</v>
      </c>
      <c r="C10" s="389">
        <v>422</v>
      </c>
      <c r="D10" s="389">
        <v>403.5</v>
      </c>
      <c r="E10" s="389">
        <v>455.9</v>
      </c>
      <c r="F10" s="389">
        <v>452</v>
      </c>
      <c r="G10" s="389">
        <v>527</v>
      </c>
      <c r="H10" s="389">
        <v>536</v>
      </c>
      <c r="I10" s="389">
        <v>547</v>
      </c>
      <c r="J10" s="390">
        <v>614</v>
      </c>
      <c r="K10" s="391">
        <v>749</v>
      </c>
      <c r="L10" s="391">
        <v>698</v>
      </c>
      <c r="M10" s="418">
        <v>794</v>
      </c>
    </row>
    <row r="11" spans="1:13" ht="15.75" customHeight="1">
      <c r="A11" s="388" t="s">
        <v>531</v>
      </c>
      <c r="B11" s="388" t="s">
        <v>532</v>
      </c>
      <c r="C11" s="389">
        <v>81.3</v>
      </c>
      <c r="D11" s="389">
        <v>71.8</v>
      </c>
      <c r="E11" s="389">
        <v>78</v>
      </c>
      <c r="F11" s="389">
        <v>75</v>
      </c>
      <c r="G11" s="389">
        <v>84</v>
      </c>
      <c r="H11" s="389">
        <v>96</v>
      </c>
      <c r="I11" s="389">
        <v>96</v>
      </c>
      <c r="J11" s="390">
        <v>133</v>
      </c>
      <c r="K11" s="391">
        <v>166</v>
      </c>
      <c r="L11" s="391">
        <v>142</v>
      </c>
      <c r="M11" s="418">
        <v>205</v>
      </c>
    </row>
    <row r="12" spans="1:13" ht="15.75" customHeight="1">
      <c r="A12" s="388" t="s">
        <v>533</v>
      </c>
      <c r="B12" s="388" t="s">
        <v>534</v>
      </c>
      <c r="C12" s="389">
        <v>22.7</v>
      </c>
      <c r="D12" s="389" t="s">
        <v>398</v>
      </c>
      <c r="E12" s="389" t="s">
        <v>398</v>
      </c>
      <c r="F12" s="389" t="s">
        <v>398</v>
      </c>
      <c r="G12" s="389" t="s">
        <v>398</v>
      </c>
      <c r="H12" s="389" t="s">
        <v>398</v>
      </c>
      <c r="I12" s="389" t="s">
        <v>398</v>
      </c>
      <c r="J12" s="390" t="s">
        <v>398</v>
      </c>
      <c r="K12" s="391" t="s">
        <v>398</v>
      </c>
      <c r="L12" s="391" t="s">
        <v>398</v>
      </c>
      <c r="M12" s="418" t="s">
        <v>398</v>
      </c>
    </row>
    <row r="13" spans="1:13" ht="15.75" customHeight="1">
      <c r="A13" s="388" t="s">
        <v>535</v>
      </c>
      <c r="B13" s="388" t="s">
        <v>536</v>
      </c>
      <c r="C13" s="389">
        <v>0</v>
      </c>
      <c r="D13" s="389" t="s">
        <v>398</v>
      </c>
      <c r="E13" s="389" t="s">
        <v>398</v>
      </c>
      <c r="F13" s="389" t="s">
        <v>398</v>
      </c>
      <c r="G13" s="389" t="s">
        <v>398</v>
      </c>
      <c r="H13" s="389" t="s">
        <v>398</v>
      </c>
      <c r="I13" s="389" t="s">
        <v>398</v>
      </c>
      <c r="J13" s="390" t="s">
        <v>398</v>
      </c>
      <c r="K13" s="391" t="s">
        <v>398</v>
      </c>
      <c r="L13" s="391" t="s">
        <v>398</v>
      </c>
      <c r="M13" s="418" t="s">
        <v>398</v>
      </c>
    </row>
    <row r="14" spans="1:13" ht="15.75" customHeight="1">
      <c r="A14" s="388" t="s">
        <v>537</v>
      </c>
      <c r="B14" s="388" t="s">
        <v>538</v>
      </c>
      <c r="C14" s="389">
        <v>58.6</v>
      </c>
      <c r="D14" s="389" t="s">
        <v>398</v>
      </c>
      <c r="E14" s="389" t="s">
        <v>398</v>
      </c>
      <c r="F14" s="389" t="s">
        <v>398</v>
      </c>
      <c r="G14" s="389" t="s">
        <v>398</v>
      </c>
      <c r="H14" s="389" t="s">
        <v>398</v>
      </c>
      <c r="I14" s="389" t="s">
        <v>398</v>
      </c>
      <c r="J14" s="390" t="s">
        <v>398</v>
      </c>
      <c r="K14" s="391" t="s">
        <v>398</v>
      </c>
      <c r="L14" s="391" t="s">
        <v>398</v>
      </c>
      <c r="M14" s="418" t="s">
        <v>398</v>
      </c>
    </row>
    <row r="15" spans="1:13" ht="15.75" customHeight="1">
      <c r="A15" s="388" t="s">
        <v>539</v>
      </c>
      <c r="B15" s="388" t="s">
        <v>540</v>
      </c>
      <c r="C15" s="389">
        <v>0</v>
      </c>
      <c r="D15" s="389" t="s">
        <v>398</v>
      </c>
      <c r="E15" s="389" t="s">
        <v>398</v>
      </c>
      <c r="F15" s="389" t="s">
        <v>398</v>
      </c>
      <c r="G15" s="389" t="s">
        <v>398</v>
      </c>
      <c r="H15" s="389" t="s">
        <v>398</v>
      </c>
      <c r="I15" s="389" t="s">
        <v>398</v>
      </c>
      <c r="J15" s="390" t="s">
        <v>398</v>
      </c>
      <c r="K15" s="391" t="s">
        <v>398</v>
      </c>
      <c r="L15" s="391" t="s">
        <v>398</v>
      </c>
      <c r="M15" s="418" t="s">
        <v>398</v>
      </c>
    </row>
    <row r="16" spans="1:13" ht="15.75" customHeight="1">
      <c r="A16" s="388" t="s">
        <v>541</v>
      </c>
      <c r="B16" s="388" t="s">
        <v>542</v>
      </c>
      <c r="C16" s="389">
        <v>108.4</v>
      </c>
      <c r="D16" s="389">
        <v>161.30000000000001</v>
      </c>
      <c r="E16" s="389">
        <v>142.30000000000001</v>
      </c>
      <c r="F16" s="389">
        <v>60</v>
      </c>
      <c r="G16" s="389">
        <v>52</v>
      </c>
      <c r="H16" s="389">
        <v>72</v>
      </c>
      <c r="I16" s="389">
        <v>86</v>
      </c>
      <c r="J16" s="390">
        <v>123</v>
      </c>
      <c r="K16" s="391">
        <v>119</v>
      </c>
      <c r="L16" s="391">
        <v>108</v>
      </c>
      <c r="M16" s="418">
        <v>668</v>
      </c>
    </row>
    <row r="17" spans="1:14" ht="15.75" customHeight="1">
      <c r="A17" s="388" t="s">
        <v>543</v>
      </c>
      <c r="B17" s="388" t="s">
        <v>544</v>
      </c>
      <c r="C17" s="389">
        <v>50.9</v>
      </c>
      <c r="D17" s="389" t="s">
        <v>398</v>
      </c>
      <c r="E17" s="389" t="s">
        <v>398</v>
      </c>
      <c r="F17" s="389" t="s">
        <v>398</v>
      </c>
      <c r="G17" s="389" t="s">
        <v>398</v>
      </c>
      <c r="H17" s="389" t="s">
        <v>398</v>
      </c>
      <c r="I17" s="389" t="s">
        <v>398</v>
      </c>
      <c r="J17" s="390" t="s">
        <v>398</v>
      </c>
      <c r="K17" s="391" t="s">
        <v>398</v>
      </c>
      <c r="L17" s="391" t="s">
        <v>398</v>
      </c>
      <c r="M17" s="418" t="s">
        <v>398</v>
      </c>
    </row>
    <row r="18" spans="1:14" ht="15.75" customHeight="1">
      <c r="A18" s="388" t="s">
        <v>545</v>
      </c>
      <c r="B18" s="388" t="s">
        <v>546</v>
      </c>
      <c r="C18" s="389">
        <v>0</v>
      </c>
      <c r="D18" s="389">
        <v>0</v>
      </c>
      <c r="E18" s="389">
        <v>0</v>
      </c>
      <c r="F18" s="389">
        <v>0</v>
      </c>
      <c r="G18" s="389">
        <v>0</v>
      </c>
      <c r="H18" s="389">
        <v>0</v>
      </c>
      <c r="I18" s="389">
        <v>0</v>
      </c>
      <c r="J18" s="390">
        <v>0</v>
      </c>
      <c r="K18" s="391">
        <v>0</v>
      </c>
      <c r="L18" s="391">
        <v>0</v>
      </c>
      <c r="M18" s="418">
        <v>0</v>
      </c>
    </row>
    <row r="19" spans="1:14" ht="15.75" customHeight="1">
      <c r="A19" s="388" t="s">
        <v>547</v>
      </c>
      <c r="B19" s="388"/>
      <c r="C19" s="389"/>
      <c r="D19" s="389"/>
      <c r="E19" s="389"/>
      <c r="F19" s="389"/>
      <c r="G19" s="389"/>
      <c r="H19" s="389"/>
      <c r="I19" s="389"/>
      <c r="J19" s="390"/>
      <c r="K19" s="391"/>
      <c r="L19" s="391"/>
      <c r="M19" s="418">
        <v>489</v>
      </c>
    </row>
    <row r="20" spans="1:14" ht="15.75" customHeight="1">
      <c r="A20" s="388" t="s">
        <v>548</v>
      </c>
      <c r="B20" s="388" t="s">
        <v>549</v>
      </c>
      <c r="C20" s="389">
        <v>0</v>
      </c>
      <c r="D20" s="389">
        <v>103.6</v>
      </c>
      <c r="E20" s="389">
        <v>0</v>
      </c>
      <c r="F20" s="389" t="s">
        <v>398</v>
      </c>
      <c r="G20" s="389" t="s">
        <v>398</v>
      </c>
      <c r="H20" s="389" t="s">
        <v>398</v>
      </c>
      <c r="I20" s="389" t="s">
        <v>398</v>
      </c>
      <c r="J20" s="390" t="s">
        <v>398</v>
      </c>
      <c r="K20" s="391" t="s">
        <v>398</v>
      </c>
      <c r="L20" s="391" t="s">
        <v>398</v>
      </c>
      <c r="M20" s="418" t="s">
        <v>398</v>
      </c>
    </row>
    <row r="21" spans="1:14" ht="15.75" customHeight="1">
      <c r="A21" s="388" t="s">
        <v>550</v>
      </c>
      <c r="B21" s="388" t="s">
        <v>551</v>
      </c>
      <c r="C21" s="389">
        <v>57.5</v>
      </c>
      <c r="D21" s="389">
        <v>57.7</v>
      </c>
      <c r="E21" s="389">
        <v>142.30000000000001</v>
      </c>
      <c r="F21" s="389">
        <v>60</v>
      </c>
      <c r="G21" s="389">
        <v>52</v>
      </c>
      <c r="H21" s="389">
        <v>72</v>
      </c>
      <c r="I21" s="389">
        <v>86</v>
      </c>
      <c r="J21" s="390">
        <v>123</v>
      </c>
      <c r="K21" s="391">
        <v>119</v>
      </c>
      <c r="L21" s="391">
        <v>108</v>
      </c>
      <c r="M21" s="418">
        <v>179</v>
      </c>
    </row>
    <row r="22" spans="1:14" ht="15.75" customHeight="1">
      <c r="A22" s="384" t="s">
        <v>552</v>
      </c>
      <c r="B22" s="384" t="s">
        <v>553</v>
      </c>
      <c r="C22" s="385">
        <v>1369.5</v>
      </c>
      <c r="D22" s="385">
        <v>2097</v>
      </c>
      <c r="E22" s="385">
        <v>1749.6</v>
      </c>
      <c r="F22" s="385">
        <v>1500</v>
      </c>
      <c r="G22" s="385">
        <v>2196</v>
      </c>
      <c r="H22" s="385">
        <v>2264</v>
      </c>
      <c r="I22" s="385">
        <v>1816</v>
      </c>
      <c r="J22" s="386">
        <v>2048</v>
      </c>
      <c r="K22" s="387">
        <v>2173</v>
      </c>
      <c r="L22" s="387">
        <v>2282</v>
      </c>
      <c r="M22" s="419">
        <v>2830</v>
      </c>
    </row>
    <row r="23" spans="1:14" ht="15.75" customHeight="1">
      <c r="A23" s="388" t="s">
        <v>554</v>
      </c>
      <c r="B23" s="388" t="s">
        <v>555</v>
      </c>
      <c r="C23" s="389">
        <v>2150.6</v>
      </c>
      <c r="D23" s="389">
        <v>2054.6999999999998</v>
      </c>
      <c r="E23" s="389">
        <v>2133.3000000000002</v>
      </c>
      <c r="F23" s="389">
        <v>1996</v>
      </c>
      <c r="G23" s="389">
        <v>3183</v>
      </c>
      <c r="H23" s="389">
        <v>3183</v>
      </c>
      <c r="I23" s="389">
        <v>3165</v>
      </c>
      <c r="J23" s="390">
        <v>3032</v>
      </c>
      <c r="K23" s="398">
        <v>3074</v>
      </c>
      <c r="L23" s="398">
        <v>4088</v>
      </c>
      <c r="M23" s="420">
        <v>4264</v>
      </c>
      <c r="N23" s="393"/>
    </row>
    <row r="24" spans="1:14" ht="15.75" customHeight="1">
      <c r="A24" s="388" t="s">
        <v>556</v>
      </c>
      <c r="B24" s="388" t="s">
        <v>557</v>
      </c>
      <c r="C24" s="389">
        <v>2489.9</v>
      </c>
      <c r="D24" s="389">
        <v>2529.1999999999998</v>
      </c>
      <c r="E24" s="389">
        <v>2756.6</v>
      </c>
      <c r="F24" s="389">
        <v>2700</v>
      </c>
      <c r="G24" s="389">
        <v>3929</v>
      </c>
      <c r="H24" s="389">
        <v>4062</v>
      </c>
      <c r="I24" s="389">
        <v>4144</v>
      </c>
      <c r="J24" s="390">
        <v>4093</v>
      </c>
      <c r="K24" s="391">
        <v>4261</v>
      </c>
      <c r="L24" s="391">
        <v>5175</v>
      </c>
      <c r="M24" s="418">
        <v>5509</v>
      </c>
    </row>
    <row r="25" spans="1:14" ht="15.75" customHeight="1">
      <c r="A25" s="388" t="s">
        <v>558</v>
      </c>
      <c r="B25" s="388" t="s">
        <v>559</v>
      </c>
      <c r="C25" s="389">
        <v>339.3</v>
      </c>
      <c r="D25" s="389">
        <v>474.5</v>
      </c>
      <c r="E25" s="389">
        <v>623.29999999999995</v>
      </c>
      <c r="F25" s="389">
        <v>704</v>
      </c>
      <c r="G25" s="389">
        <v>746</v>
      </c>
      <c r="H25" s="389">
        <v>879</v>
      </c>
      <c r="I25" s="389">
        <v>979</v>
      </c>
      <c r="J25" s="390">
        <v>1061</v>
      </c>
      <c r="K25" s="391">
        <v>1187</v>
      </c>
      <c r="L25" s="391">
        <v>1087</v>
      </c>
      <c r="M25" s="418">
        <v>1245</v>
      </c>
    </row>
    <row r="26" spans="1:14" ht="15.75" customHeight="1">
      <c r="A26" s="388" t="s">
        <v>560</v>
      </c>
      <c r="B26" s="388" t="s">
        <v>561</v>
      </c>
      <c r="C26" s="389">
        <v>139</v>
      </c>
      <c r="D26" s="389">
        <v>151.1</v>
      </c>
      <c r="E26" s="389">
        <v>226.4</v>
      </c>
      <c r="F26" s="389">
        <v>313</v>
      </c>
      <c r="G26" s="389">
        <v>48</v>
      </c>
      <c r="H26" s="389">
        <v>66</v>
      </c>
      <c r="I26" s="389">
        <v>80</v>
      </c>
      <c r="J26" s="390">
        <v>82</v>
      </c>
      <c r="K26" s="391">
        <v>0</v>
      </c>
      <c r="L26" s="391">
        <v>0</v>
      </c>
      <c r="M26" s="418">
        <v>0</v>
      </c>
    </row>
    <row r="27" spans="1:14" ht="15.75" customHeight="1">
      <c r="A27" s="388" t="s">
        <v>562</v>
      </c>
      <c r="B27" s="388" t="s">
        <v>563</v>
      </c>
      <c r="C27" s="389">
        <v>139</v>
      </c>
      <c r="D27" s="389">
        <v>151.1</v>
      </c>
      <c r="E27" s="389">
        <v>226.4</v>
      </c>
      <c r="F27" s="389">
        <v>313</v>
      </c>
      <c r="G27" s="389">
        <v>48</v>
      </c>
      <c r="H27" s="389">
        <v>66</v>
      </c>
      <c r="I27" s="389">
        <v>80</v>
      </c>
      <c r="J27" s="390">
        <v>82</v>
      </c>
      <c r="K27" s="391" t="s">
        <v>398</v>
      </c>
      <c r="L27" s="391" t="s">
        <v>398</v>
      </c>
      <c r="M27" s="418" t="s">
        <v>398</v>
      </c>
    </row>
    <row r="28" spans="1:14" ht="15.75" customHeight="1">
      <c r="A28" s="388" t="s">
        <v>564</v>
      </c>
      <c r="B28" s="388" t="s">
        <v>565</v>
      </c>
      <c r="C28" s="389">
        <v>14752</v>
      </c>
      <c r="D28" s="389">
        <v>14822.1</v>
      </c>
      <c r="E28" s="389">
        <v>17114.2</v>
      </c>
      <c r="F28" s="389">
        <v>16332</v>
      </c>
      <c r="G28" s="389">
        <v>16933</v>
      </c>
      <c r="H28" s="389">
        <v>17264</v>
      </c>
      <c r="I28" s="389">
        <v>18185</v>
      </c>
      <c r="J28" s="390">
        <v>17584</v>
      </c>
      <c r="K28" s="391">
        <v>18144</v>
      </c>
      <c r="L28" s="391">
        <v>18262</v>
      </c>
      <c r="M28" s="418">
        <v>18521</v>
      </c>
    </row>
    <row r="29" spans="1:14" ht="15.75" customHeight="1">
      <c r="A29" s="388" t="s">
        <v>566</v>
      </c>
      <c r="B29" s="388" t="s">
        <v>567</v>
      </c>
      <c r="C29" s="389">
        <v>13722.2</v>
      </c>
      <c r="D29" s="389">
        <v>13903.1</v>
      </c>
      <c r="E29" s="389">
        <v>16844.5</v>
      </c>
      <c r="F29" s="389">
        <v>15949</v>
      </c>
      <c r="G29" s="389">
        <v>16214</v>
      </c>
      <c r="H29" s="389">
        <v>16440</v>
      </c>
      <c r="I29" s="389">
        <v>17423</v>
      </c>
      <c r="J29" s="390">
        <v>16679</v>
      </c>
      <c r="K29" s="391">
        <v>16882</v>
      </c>
      <c r="L29" s="391">
        <v>16908</v>
      </c>
      <c r="M29" s="418">
        <v>17496</v>
      </c>
    </row>
    <row r="30" spans="1:14" ht="15.75" customHeight="1">
      <c r="A30" s="394" t="s">
        <v>568</v>
      </c>
      <c r="B30" s="394" t="s">
        <v>569</v>
      </c>
      <c r="C30" s="395">
        <v>4574.3999999999996</v>
      </c>
      <c r="D30" s="395">
        <v>4675.1000000000004</v>
      </c>
      <c r="E30" s="395">
        <v>5782.3</v>
      </c>
      <c r="F30" s="395">
        <v>5486</v>
      </c>
      <c r="G30" s="395">
        <v>5651</v>
      </c>
      <c r="H30" s="395">
        <v>5739</v>
      </c>
      <c r="I30" s="395">
        <v>6006</v>
      </c>
      <c r="J30" s="396">
        <v>5688</v>
      </c>
      <c r="K30" s="397">
        <v>5775</v>
      </c>
      <c r="L30" s="397">
        <v>5986</v>
      </c>
      <c r="M30" s="421">
        <v>6306</v>
      </c>
    </row>
    <row r="31" spans="1:14" ht="15.75" customHeight="1">
      <c r="A31" s="394" t="s">
        <v>570</v>
      </c>
      <c r="B31" s="394" t="s">
        <v>571</v>
      </c>
      <c r="C31" s="395">
        <v>9147.7999999999993</v>
      </c>
      <c r="D31" s="395">
        <v>9228</v>
      </c>
      <c r="E31" s="395">
        <v>11062.2</v>
      </c>
      <c r="F31" s="395">
        <v>10463</v>
      </c>
      <c r="G31" s="395">
        <v>10563</v>
      </c>
      <c r="H31" s="395">
        <v>10701</v>
      </c>
      <c r="I31" s="395">
        <v>11417</v>
      </c>
      <c r="J31" s="396">
        <v>10991</v>
      </c>
      <c r="K31" s="397">
        <v>11107</v>
      </c>
      <c r="L31" s="397">
        <v>10922</v>
      </c>
      <c r="M31" s="421">
        <v>11190</v>
      </c>
    </row>
    <row r="32" spans="1:14" ht="15.75" customHeight="1">
      <c r="A32" s="388" t="s">
        <v>545</v>
      </c>
      <c r="B32" s="388" t="s">
        <v>572</v>
      </c>
      <c r="C32" s="389">
        <v>830.9</v>
      </c>
      <c r="D32" s="389">
        <v>717.9</v>
      </c>
      <c r="E32" s="389">
        <v>0</v>
      </c>
      <c r="F32" s="389">
        <v>58</v>
      </c>
      <c r="G32" s="389">
        <v>29</v>
      </c>
      <c r="H32" s="389">
        <v>0</v>
      </c>
      <c r="I32" s="389">
        <v>25</v>
      </c>
      <c r="J32" s="390">
        <v>365</v>
      </c>
      <c r="K32" s="391">
        <v>197</v>
      </c>
      <c r="L32" s="391">
        <v>286</v>
      </c>
      <c r="M32" s="418">
        <v>66</v>
      </c>
    </row>
    <row r="33" spans="1:15" ht="15.75" customHeight="1">
      <c r="A33" s="388" t="s">
        <v>573</v>
      </c>
      <c r="B33" s="388" t="s">
        <v>574</v>
      </c>
      <c r="C33" s="389">
        <v>198.9</v>
      </c>
      <c r="D33" s="389">
        <v>201.1</v>
      </c>
      <c r="E33" s="389">
        <v>269.7</v>
      </c>
      <c r="F33" s="389">
        <v>325</v>
      </c>
      <c r="G33" s="389">
        <v>690</v>
      </c>
      <c r="H33" s="389">
        <v>824</v>
      </c>
      <c r="I33" s="389">
        <v>737</v>
      </c>
      <c r="J33" s="390">
        <v>540</v>
      </c>
      <c r="K33" s="391">
        <v>1065</v>
      </c>
      <c r="L33" s="391">
        <v>1068</v>
      </c>
      <c r="M33" s="418">
        <v>959</v>
      </c>
    </row>
    <row r="34" spans="1:15" ht="15.75" customHeight="1">
      <c r="A34" s="384" t="s">
        <v>575</v>
      </c>
      <c r="B34" s="384" t="s">
        <v>576</v>
      </c>
      <c r="C34" s="385">
        <v>17041.599999999999</v>
      </c>
      <c r="D34" s="385">
        <v>17027.900000000001</v>
      </c>
      <c r="E34" s="385">
        <v>19473.900000000001</v>
      </c>
      <c r="F34" s="385">
        <v>18641</v>
      </c>
      <c r="G34" s="385">
        <v>20164</v>
      </c>
      <c r="H34" s="385">
        <v>20513</v>
      </c>
      <c r="I34" s="385">
        <v>21430</v>
      </c>
      <c r="J34" s="386">
        <v>20698</v>
      </c>
      <c r="K34" s="387">
        <v>21218</v>
      </c>
      <c r="L34" s="387">
        <v>22350</v>
      </c>
      <c r="M34" s="419">
        <v>22785</v>
      </c>
    </row>
    <row r="35" spans="1:15" ht="15.75" customHeight="1">
      <c r="A35" s="384" t="s">
        <v>96</v>
      </c>
      <c r="B35" s="384" t="s">
        <v>577</v>
      </c>
      <c r="C35" s="385">
        <v>18411.099999999999</v>
      </c>
      <c r="D35" s="385">
        <v>19124.900000000001</v>
      </c>
      <c r="E35" s="385">
        <v>21223.5</v>
      </c>
      <c r="F35" s="385">
        <v>20141</v>
      </c>
      <c r="G35" s="385">
        <v>22360</v>
      </c>
      <c r="H35" s="385">
        <v>22777</v>
      </c>
      <c r="I35" s="385">
        <v>23246</v>
      </c>
      <c r="J35" s="386">
        <v>22746</v>
      </c>
      <c r="K35" s="387">
        <v>23391</v>
      </c>
      <c r="L35" s="387">
        <v>24632</v>
      </c>
      <c r="M35" s="419">
        <v>25615</v>
      </c>
    </row>
    <row r="36" spans="1:15" ht="15.75" customHeight="1">
      <c r="A36" s="399"/>
      <c r="B36" s="400"/>
      <c r="C36" s="400"/>
      <c r="D36" s="400"/>
      <c r="E36" s="400"/>
      <c r="F36" s="400"/>
      <c r="G36" s="400"/>
      <c r="H36" s="400"/>
      <c r="I36" s="400"/>
      <c r="J36" s="401"/>
      <c r="K36" s="402"/>
      <c r="L36" s="402"/>
      <c r="M36" s="417"/>
      <c r="N36" s="393"/>
    </row>
    <row r="37" spans="1:15" ht="15.75" customHeight="1">
      <c r="A37" s="384" t="s">
        <v>578</v>
      </c>
      <c r="B37" s="400"/>
      <c r="C37" s="400"/>
      <c r="D37" s="400"/>
      <c r="E37" s="400"/>
      <c r="F37" s="400"/>
      <c r="G37" s="400"/>
      <c r="H37" s="400"/>
      <c r="I37" s="400"/>
      <c r="J37" s="401"/>
      <c r="K37" s="402"/>
      <c r="L37" s="402"/>
      <c r="M37" s="417"/>
    </row>
    <row r="38" spans="1:15" ht="15.75" customHeight="1">
      <c r="A38" s="388" t="s">
        <v>579</v>
      </c>
      <c r="B38" s="388" t="s">
        <v>580</v>
      </c>
      <c r="C38" s="389">
        <v>814.5</v>
      </c>
      <c r="D38" s="389">
        <v>784.4</v>
      </c>
      <c r="E38" s="389">
        <v>1208.2</v>
      </c>
      <c r="F38" s="389">
        <v>1123</v>
      </c>
      <c r="G38" s="389">
        <v>1271</v>
      </c>
      <c r="H38" s="389">
        <v>1115</v>
      </c>
      <c r="I38" s="389">
        <v>1373</v>
      </c>
      <c r="J38" s="390">
        <v>1579</v>
      </c>
      <c r="K38" s="391">
        <v>1571</v>
      </c>
      <c r="L38" s="391">
        <v>1642</v>
      </c>
      <c r="M38" s="418">
        <v>1860</v>
      </c>
      <c r="N38" s="393"/>
      <c r="O38" s="393"/>
    </row>
    <row r="39" spans="1:15" ht="15.75" customHeight="1">
      <c r="A39" s="388" t="s">
        <v>581</v>
      </c>
      <c r="B39" s="388" t="s">
        <v>582</v>
      </c>
      <c r="C39" s="389">
        <v>361.5</v>
      </c>
      <c r="D39" s="389">
        <v>369.8</v>
      </c>
      <c r="E39" s="389">
        <v>412.9</v>
      </c>
      <c r="F39" s="389">
        <v>513</v>
      </c>
      <c r="G39" s="389">
        <v>644</v>
      </c>
      <c r="H39" s="389">
        <v>464</v>
      </c>
      <c r="I39" s="389">
        <v>614</v>
      </c>
      <c r="J39" s="390" t="s">
        <v>398</v>
      </c>
      <c r="K39" s="391" t="s">
        <v>398</v>
      </c>
      <c r="L39" s="391" t="s">
        <v>398</v>
      </c>
      <c r="M39" s="418" t="s">
        <v>398</v>
      </c>
    </row>
    <row r="40" spans="1:15" ht="15.75" customHeight="1">
      <c r="A40" s="388" t="s">
        <v>583</v>
      </c>
      <c r="B40" s="388" t="s">
        <v>584</v>
      </c>
      <c r="C40" s="389">
        <v>46.9</v>
      </c>
      <c r="D40" s="389">
        <v>43.3</v>
      </c>
      <c r="E40" s="389">
        <v>401</v>
      </c>
      <c r="F40" s="389">
        <v>113</v>
      </c>
      <c r="G40" s="389">
        <v>126</v>
      </c>
      <c r="H40" s="389">
        <v>122</v>
      </c>
      <c r="I40" s="389">
        <v>106</v>
      </c>
      <c r="J40" s="390">
        <v>190</v>
      </c>
      <c r="K40" s="391">
        <v>187</v>
      </c>
      <c r="L40" s="391">
        <v>263</v>
      </c>
      <c r="M40" s="418">
        <v>232</v>
      </c>
    </row>
    <row r="41" spans="1:15" ht="15.75" customHeight="1">
      <c r="A41" s="388" t="s">
        <v>585</v>
      </c>
      <c r="B41" s="388" t="s">
        <v>586</v>
      </c>
      <c r="C41" s="389">
        <v>191.4</v>
      </c>
      <c r="D41" s="389">
        <v>209.4</v>
      </c>
      <c r="E41" s="389">
        <v>185.5</v>
      </c>
      <c r="F41" s="389">
        <v>294</v>
      </c>
      <c r="G41" s="389">
        <v>303</v>
      </c>
      <c r="H41" s="389">
        <v>305</v>
      </c>
      <c r="I41" s="389">
        <v>304</v>
      </c>
      <c r="J41" s="390">
        <v>332</v>
      </c>
      <c r="K41" s="391">
        <v>18</v>
      </c>
      <c r="L41" s="391">
        <v>16</v>
      </c>
      <c r="M41" s="418">
        <v>25</v>
      </c>
    </row>
    <row r="42" spans="1:15" ht="15.75" customHeight="1">
      <c r="A42" s="388" t="s">
        <v>587</v>
      </c>
      <c r="B42" s="388" t="s">
        <v>588</v>
      </c>
      <c r="C42" s="389">
        <v>214.7</v>
      </c>
      <c r="D42" s="389">
        <v>161.9</v>
      </c>
      <c r="E42" s="389">
        <v>208.8</v>
      </c>
      <c r="F42" s="389">
        <v>203</v>
      </c>
      <c r="G42" s="389">
        <v>198</v>
      </c>
      <c r="H42" s="389">
        <v>224</v>
      </c>
      <c r="I42" s="389">
        <v>349</v>
      </c>
      <c r="J42" s="390">
        <v>1057</v>
      </c>
      <c r="K42" s="391">
        <v>1366</v>
      </c>
      <c r="L42" s="391">
        <v>1363</v>
      </c>
      <c r="M42" s="418">
        <v>1603</v>
      </c>
    </row>
    <row r="43" spans="1:15" ht="15.75" customHeight="1">
      <c r="A43" s="388" t="s">
        <v>589</v>
      </c>
      <c r="B43" s="388" t="s">
        <v>590</v>
      </c>
      <c r="C43" s="389">
        <v>56.1</v>
      </c>
      <c r="D43" s="389">
        <v>93.9</v>
      </c>
      <c r="E43" s="389">
        <v>78.2</v>
      </c>
      <c r="F43" s="389">
        <v>91</v>
      </c>
      <c r="G43" s="389">
        <v>227</v>
      </c>
      <c r="H43" s="389">
        <v>248</v>
      </c>
      <c r="I43" s="389">
        <v>236</v>
      </c>
      <c r="J43" s="390">
        <v>264</v>
      </c>
      <c r="K43" s="391">
        <v>248</v>
      </c>
      <c r="L43" s="391">
        <v>415</v>
      </c>
      <c r="M43" s="418">
        <v>268</v>
      </c>
    </row>
    <row r="44" spans="1:15" ht="15.75" customHeight="1">
      <c r="A44" s="388" t="s">
        <v>591</v>
      </c>
      <c r="B44" s="388" t="s">
        <v>592</v>
      </c>
      <c r="C44" s="389">
        <v>0</v>
      </c>
      <c r="D44" s="389">
        <v>0</v>
      </c>
      <c r="E44" s="389">
        <v>0</v>
      </c>
      <c r="F44" s="389">
        <v>0</v>
      </c>
      <c r="G44" s="389">
        <v>0</v>
      </c>
      <c r="H44" s="389">
        <v>0</v>
      </c>
      <c r="I44" s="389">
        <v>0</v>
      </c>
      <c r="J44" s="390">
        <v>0</v>
      </c>
      <c r="K44" s="391">
        <v>0</v>
      </c>
      <c r="L44" s="391">
        <v>0</v>
      </c>
      <c r="M44" s="418">
        <v>0</v>
      </c>
    </row>
    <row r="45" spans="1:15" ht="15.75" customHeight="1">
      <c r="A45" s="388" t="s">
        <v>593</v>
      </c>
      <c r="B45" s="388" t="s">
        <v>594</v>
      </c>
      <c r="C45" s="389">
        <v>17.100000000000001</v>
      </c>
      <c r="D45" s="389">
        <v>19.100000000000001</v>
      </c>
      <c r="E45" s="389">
        <v>21.4</v>
      </c>
      <c r="F45" s="389">
        <v>21</v>
      </c>
      <c r="G45" s="389">
        <v>153</v>
      </c>
      <c r="H45" s="389">
        <v>169</v>
      </c>
      <c r="I45" s="389">
        <v>174</v>
      </c>
      <c r="J45" s="390">
        <v>169</v>
      </c>
      <c r="K45" s="391">
        <v>181</v>
      </c>
      <c r="L45" s="391">
        <v>228</v>
      </c>
      <c r="M45" s="418">
        <v>236</v>
      </c>
    </row>
    <row r="46" spans="1:15" ht="15.75" customHeight="1">
      <c r="A46" s="394" t="s">
        <v>595</v>
      </c>
      <c r="B46" s="394" t="s">
        <v>596</v>
      </c>
      <c r="C46" s="395">
        <v>17.100000000000001</v>
      </c>
      <c r="D46" s="395">
        <v>19.100000000000001</v>
      </c>
      <c r="E46" s="395">
        <v>21.4</v>
      </c>
      <c r="F46" s="395">
        <v>21</v>
      </c>
      <c r="G46" s="395">
        <v>27</v>
      </c>
      <c r="H46" s="395">
        <v>32</v>
      </c>
      <c r="I46" s="395">
        <v>34</v>
      </c>
      <c r="J46" s="396">
        <v>32</v>
      </c>
      <c r="K46" s="397">
        <v>34</v>
      </c>
      <c r="L46" s="397">
        <v>35</v>
      </c>
      <c r="M46" s="421">
        <v>36</v>
      </c>
    </row>
    <row r="47" spans="1:15" ht="15.75" customHeight="1">
      <c r="A47" s="394" t="s">
        <v>597</v>
      </c>
      <c r="B47" s="394" t="s">
        <v>598</v>
      </c>
      <c r="C47" s="395" t="s">
        <v>398</v>
      </c>
      <c r="D47" s="395" t="s">
        <v>398</v>
      </c>
      <c r="E47" s="395" t="s">
        <v>398</v>
      </c>
      <c r="F47" s="395" t="s">
        <v>398</v>
      </c>
      <c r="G47" s="395">
        <v>126</v>
      </c>
      <c r="H47" s="395">
        <v>137</v>
      </c>
      <c r="I47" s="395">
        <v>140</v>
      </c>
      <c r="J47" s="396">
        <v>137</v>
      </c>
      <c r="K47" s="397">
        <v>147</v>
      </c>
      <c r="L47" s="397">
        <v>193</v>
      </c>
      <c r="M47" s="421">
        <v>200</v>
      </c>
    </row>
    <row r="48" spans="1:15" ht="15.75" customHeight="1">
      <c r="A48" s="388" t="s">
        <v>599</v>
      </c>
      <c r="B48" s="388" t="s">
        <v>600</v>
      </c>
      <c r="C48" s="389">
        <v>39</v>
      </c>
      <c r="D48" s="389">
        <v>74.8</v>
      </c>
      <c r="E48" s="389">
        <v>56.8</v>
      </c>
      <c r="F48" s="389">
        <v>70</v>
      </c>
      <c r="G48" s="389">
        <v>74</v>
      </c>
      <c r="H48" s="389">
        <v>79</v>
      </c>
      <c r="I48" s="389">
        <v>62</v>
      </c>
      <c r="J48" s="390">
        <v>95</v>
      </c>
      <c r="K48" s="391">
        <v>67</v>
      </c>
      <c r="L48" s="391">
        <v>187</v>
      </c>
      <c r="M48" s="418">
        <v>32</v>
      </c>
    </row>
    <row r="49" spans="1:16" ht="15.75" customHeight="1">
      <c r="A49" s="388" t="s">
        <v>601</v>
      </c>
      <c r="B49" s="388" t="s">
        <v>602</v>
      </c>
      <c r="C49" s="389">
        <v>250.4</v>
      </c>
      <c r="D49" s="389">
        <v>332.4</v>
      </c>
      <c r="E49" s="389">
        <v>368.6</v>
      </c>
      <c r="F49" s="389">
        <v>194</v>
      </c>
      <c r="G49" s="389">
        <v>205</v>
      </c>
      <c r="H49" s="389">
        <v>238</v>
      </c>
      <c r="I49" s="389">
        <v>269</v>
      </c>
      <c r="J49" s="390">
        <v>273</v>
      </c>
      <c r="K49" s="391">
        <v>325</v>
      </c>
      <c r="L49" s="391">
        <v>307</v>
      </c>
      <c r="M49" s="418">
        <v>763</v>
      </c>
    </row>
    <row r="50" spans="1:16" ht="15.75" customHeight="1">
      <c r="A50" s="388" t="s">
        <v>603</v>
      </c>
      <c r="B50" s="388" t="s">
        <v>604</v>
      </c>
      <c r="C50" s="389">
        <v>33.5</v>
      </c>
      <c r="D50" s="389">
        <v>54.7</v>
      </c>
      <c r="E50" s="389">
        <v>42.9</v>
      </c>
      <c r="F50" s="389">
        <v>27</v>
      </c>
      <c r="G50" s="389">
        <v>35</v>
      </c>
      <c r="H50" s="389">
        <v>42</v>
      </c>
      <c r="I50" s="389">
        <v>48</v>
      </c>
      <c r="J50" s="390">
        <v>43</v>
      </c>
      <c r="K50" s="391">
        <v>77</v>
      </c>
      <c r="L50" s="391">
        <v>71</v>
      </c>
      <c r="M50" s="418">
        <v>77</v>
      </c>
    </row>
    <row r="51" spans="1:16" ht="15.75" customHeight="1">
      <c r="A51" s="388" t="s">
        <v>605</v>
      </c>
      <c r="B51" s="388" t="s">
        <v>606</v>
      </c>
      <c r="C51" s="389">
        <v>0</v>
      </c>
      <c r="D51" s="389">
        <v>0</v>
      </c>
      <c r="E51" s="389">
        <v>0</v>
      </c>
      <c r="F51" s="389">
        <v>0</v>
      </c>
      <c r="G51" s="389">
        <v>2</v>
      </c>
      <c r="H51" s="389">
        <v>5</v>
      </c>
      <c r="I51" s="389">
        <v>0</v>
      </c>
      <c r="J51" s="390">
        <v>0</v>
      </c>
      <c r="K51" s="391">
        <v>0</v>
      </c>
      <c r="L51" s="391">
        <v>0</v>
      </c>
      <c r="M51" s="418">
        <v>0</v>
      </c>
    </row>
    <row r="52" spans="1:16" ht="15.75" customHeight="1">
      <c r="A52" s="388" t="s">
        <v>607</v>
      </c>
      <c r="B52" s="388" t="s">
        <v>608</v>
      </c>
      <c r="C52" s="389">
        <v>216.9</v>
      </c>
      <c r="D52" s="389">
        <v>277.7</v>
      </c>
      <c r="E52" s="389">
        <v>325.7</v>
      </c>
      <c r="F52" s="389">
        <v>167</v>
      </c>
      <c r="G52" s="389">
        <v>168</v>
      </c>
      <c r="H52" s="389">
        <v>191</v>
      </c>
      <c r="I52" s="389">
        <v>221</v>
      </c>
      <c r="J52" s="390">
        <v>230</v>
      </c>
      <c r="K52" s="391">
        <v>248</v>
      </c>
      <c r="L52" s="391">
        <v>236</v>
      </c>
      <c r="M52" s="418">
        <v>686</v>
      </c>
    </row>
    <row r="53" spans="1:16" ht="15.75" customHeight="1">
      <c r="A53" s="384" t="s">
        <v>609</v>
      </c>
      <c r="B53" s="384" t="s">
        <v>610</v>
      </c>
      <c r="C53" s="385">
        <v>1121</v>
      </c>
      <c r="D53" s="385">
        <v>1210.7</v>
      </c>
      <c r="E53" s="385">
        <v>1655</v>
      </c>
      <c r="F53" s="385">
        <v>1408</v>
      </c>
      <c r="G53" s="385">
        <v>1703</v>
      </c>
      <c r="H53" s="385">
        <v>1601</v>
      </c>
      <c r="I53" s="385">
        <v>1878</v>
      </c>
      <c r="J53" s="386">
        <v>2116</v>
      </c>
      <c r="K53" s="387">
        <v>2144</v>
      </c>
      <c r="L53" s="387">
        <v>2364</v>
      </c>
      <c r="M53" s="419">
        <v>2891</v>
      </c>
      <c r="N53" s="112"/>
      <c r="O53" s="112"/>
      <c r="P53" s="112"/>
    </row>
    <row r="54" spans="1:16" ht="15.75" customHeight="1">
      <c r="A54" s="388" t="s">
        <v>611</v>
      </c>
      <c r="B54" s="388" t="s">
        <v>612</v>
      </c>
      <c r="C54" s="389">
        <v>8665.7000000000007</v>
      </c>
      <c r="D54" s="389">
        <v>8628.6</v>
      </c>
      <c r="E54" s="389">
        <v>12044.7</v>
      </c>
      <c r="F54" s="389">
        <v>12049</v>
      </c>
      <c r="G54" s="389">
        <v>13136</v>
      </c>
      <c r="H54" s="389">
        <v>13794</v>
      </c>
      <c r="I54" s="389">
        <v>14319</v>
      </c>
      <c r="J54" s="390">
        <v>14177</v>
      </c>
      <c r="K54" s="391">
        <v>14225</v>
      </c>
      <c r="L54" s="391">
        <v>15511</v>
      </c>
      <c r="M54" s="418">
        <v>15411</v>
      </c>
      <c r="O54" s="523"/>
      <c r="P54" s="523"/>
    </row>
    <row r="55" spans="1:16" ht="15.75" customHeight="1">
      <c r="A55" s="388" t="s">
        <v>613</v>
      </c>
      <c r="B55" s="388" t="s">
        <v>614</v>
      </c>
      <c r="C55" s="389">
        <v>8462.2999999999993</v>
      </c>
      <c r="D55" s="389">
        <v>8410.2000000000007</v>
      </c>
      <c r="E55" s="389">
        <v>11800.9</v>
      </c>
      <c r="F55" s="389">
        <v>11823</v>
      </c>
      <c r="G55" s="389">
        <v>11759</v>
      </c>
      <c r="H55" s="389">
        <v>12397</v>
      </c>
      <c r="I55" s="389">
        <v>12916</v>
      </c>
      <c r="J55" s="390">
        <v>12839</v>
      </c>
      <c r="K55" s="391">
        <v>12854</v>
      </c>
      <c r="L55" s="391">
        <v>13455</v>
      </c>
      <c r="M55" s="418">
        <v>13250</v>
      </c>
    </row>
    <row r="56" spans="1:16" ht="15.75" customHeight="1">
      <c r="A56" s="388" t="s">
        <v>615</v>
      </c>
      <c r="B56" s="388" t="s">
        <v>616</v>
      </c>
      <c r="C56" s="389">
        <v>203.4</v>
      </c>
      <c r="D56" s="389">
        <v>218.4</v>
      </c>
      <c r="E56" s="389">
        <v>243.8</v>
      </c>
      <c r="F56" s="389">
        <v>226</v>
      </c>
      <c r="G56" s="389">
        <v>1377</v>
      </c>
      <c r="H56" s="389">
        <v>1397</v>
      </c>
      <c r="I56" s="389">
        <v>1403</v>
      </c>
      <c r="J56" s="390">
        <v>1338</v>
      </c>
      <c r="K56" s="391">
        <v>1371</v>
      </c>
      <c r="L56" s="391">
        <v>2056</v>
      </c>
      <c r="M56" s="418">
        <v>2161</v>
      </c>
    </row>
    <row r="57" spans="1:16" ht="15.75" customHeight="1">
      <c r="A57" s="394" t="s">
        <v>617</v>
      </c>
      <c r="B57" s="394" t="s">
        <v>618</v>
      </c>
      <c r="C57" s="395">
        <v>203.4</v>
      </c>
      <c r="D57" s="395">
        <v>218.4</v>
      </c>
      <c r="E57" s="395">
        <v>243.8</v>
      </c>
      <c r="F57" s="395">
        <v>226</v>
      </c>
      <c r="G57" s="395">
        <v>288</v>
      </c>
      <c r="H57" s="395">
        <v>315</v>
      </c>
      <c r="I57" s="395">
        <v>333</v>
      </c>
      <c r="J57" s="396">
        <v>311</v>
      </c>
      <c r="K57" s="397">
        <v>312</v>
      </c>
      <c r="L57" s="397">
        <v>286</v>
      </c>
      <c r="M57" s="421">
        <v>261</v>
      </c>
    </row>
    <row r="58" spans="1:16" ht="15.75" customHeight="1">
      <c r="A58" s="394" t="s">
        <v>619</v>
      </c>
      <c r="B58" s="394" t="s">
        <v>620</v>
      </c>
      <c r="C58" s="395" t="s">
        <v>398</v>
      </c>
      <c r="D58" s="395" t="s">
        <v>398</v>
      </c>
      <c r="E58" s="395" t="s">
        <v>398</v>
      </c>
      <c r="F58" s="395" t="s">
        <v>398</v>
      </c>
      <c r="G58" s="395">
        <v>1089</v>
      </c>
      <c r="H58" s="395">
        <v>1082</v>
      </c>
      <c r="I58" s="395">
        <v>1070</v>
      </c>
      <c r="J58" s="396">
        <v>1027</v>
      </c>
      <c r="K58" s="397">
        <v>1059</v>
      </c>
      <c r="L58" s="397">
        <v>1770</v>
      </c>
      <c r="M58" s="421">
        <v>1900</v>
      </c>
    </row>
    <row r="59" spans="1:16" ht="15.75" customHeight="1">
      <c r="A59" s="388" t="s">
        <v>621</v>
      </c>
      <c r="B59" s="388" t="s">
        <v>622</v>
      </c>
      <c r="C59" s="389">
        <v>2414.6999999999998</v>
      </c>
      <c r="D59" s="389">
        <v>2500</v>
      </c>
      <c r="E59" s="389">
        <v>2963.2</v>
      </c>
      <c r="F59" s="389">
        <v>3066</v>
      </c>
      <c r="G59" s="389">
        <v>3262</v>
      </c>
      <c r="H59" s="389">
        <v>3661</v>
      </c>
      <c r="I59" s="389">
        <v>3196</v>
      </c>
      <c r="J59" s="390">
        <v>2185</v>
      </c>
      <c r="K59" s="391">
        <v>2292</v>
      </c>
      <c r="L59" s="391">
        <v>1914</v>
      </c>
      <c r="M59" s="418">
        <v>2154</v>
      </c>
    </row>
    <row r="60" spans="1:16" ht="15.75" customHeight="1">
      <c r="A60" s="388" t="s">
        <v>623</v>
      </c>
      <c r="B60" s="388" t="s">
        <v>624</v>
      </c>
      <c r="C60" s="389">
        <v>0</v>
      </c>
      <c r="D60" s="389">
        <v>0</v>
      </c>
      <c r="E60" s="389">
        <v>0</v>
      </c>
      <c r="F60" s="389">
        <v>133</v>
      </c>
      <c r="G60" s="389">
        <v>0</v>
      </c>
      <c r="H60" s="389">
        <v>0</v>
      </c>
      <c r="I60" s="389">
        <v>0</v>
      </c>
      <c r="J60" s="390">
        <v>0</v>
      </c>
      <c r="K60" s="391">
        <v>34</v>
      </c>
      <c r="L60" s="391">
        <v>23</v>
      </c>
      <c r="M60" s="418">
        <v>23</v>
      </c>
    </row>
    <row r="61" spans="1:16" ht="15.75" customHeight="1">
      <c r="A61" s="388" t="s">
        <v>625</v>
      </c>
      <c r="B61" s="388" t="s">
        <v>626</v>
      </c>
      <c r="C61" s="389">
        <v>82.7</v>
      </c>
      <c r="D61" s="389">
        <v>82.9</v>
      </c>
      <c r="E61" s="389">
        <v>72</v>
      </c>
      <c r="F61" s="389">
        <v>64</v>
      </c>
      <c r="G61" s="389">
        <v>65</v>
      </c>
      <c r="H61" s="389">
        <v>70</v>
      </c>
      <c r="I61" s="389">
        <v>47</v>
      </c>
      <c r="J61" s="390">
        <v>40</v>
      </c>
      <c r="K61" s="391">
        <v>34</v>
      </c>
      <c r="L61" s="391">
        <v>23</v>
      </c>
      <c r="M61" s="418">
        <v>23</v>
      </c>
    </row>
    <row r="62" spans="1:16" ht="15.75" customHeight="1">
      <c r="A62" s="394" t="s">
        <v>627</v>
      </c>
      <c r="B62" s="394" t="s">
        <v>628</v>
      </c>
      <c r="C62" s="395">
        <v>75</v>
      </c>
      <c r="D62" s="395" t="s">
        <v>398</v>
      </c>
      <c r="E62" s="395" t="s">
        <v>398</v>
      </c>
      <c r="F62" s="395" t="s">
        <v>398</v>
      </c>
      <c r="G62" s="395" t="s">
        <v>398</v>
      </c>
      <c r="H62" s="395" t="s">
        <v>398</v>
      </c>
      <c r="I62" s="395" t="s">
        <v>398</v>
      </c>
      <c r="J62" s="396" t="s">
        <v>398</v>
      </c>
      <c r="K62" s="397" t="s">
        <v>398</v>
      </c>
      <c r="L62" s="397" t="s">
        <v>398</v>
      </c>
      <c r="M62" s="421" t="s">
        <v>398</v>
      </c>
    </row>
    <row r="63" spans="1:16" ht="15.75" customHeight="1">
      <c r="A63" s="394" t="s">
        <v>629</v>
      </c>
      <c r="B63" s="394" t="s">
        <v>630</v>
      </c>
      <c r="C63" s="395">
        <v>7.7</v>
      </c>
      <c r="D63" s="395" t="s">
        <v>398</v>
      </c>
      <c r="E63" s="395" t="s">
        <v>398</v>
      </c>
      <c r="F63" s="395" t="s">
        <v>398</v>
      </c>
      <c r="G63" s="395" t="s">
        <v>398</v>
      </c>
      <c r="H63" s="395" t="s">
        <v>398</v>
      </c>
      <c r="I63" s="395" t="s">
        <v>398</v>
      </c>
      <c r="J63" s="396" t="s">
        <v>398</v>
      </c>
      <c r="K63" s="397" t="s">
        <v>398</v>
      </c>
      <c r="L63" s="397" t="s">
        <v>398</v>
      </c>
      <c r="M63" s="421" t="s">
        <v>398</v>
      </c>
    </row>
    <row r="64" spans="1:16" ht="15.75" customHeight="1">
      <c r="A64" s="388" t="s">
        <v>603</v>
      </c>
      <c r="B64" s="388" t="s">
        <v>631</v>
      </c>
      <c r="C64" s="389">
        <v>23.7</v>
      </c>
      <c r="D64" s="389">
        <v>27.1</v>
      </c>
      <c r="E64" s="389">
        <v>37.4</v>
      </c>
      <c r="F64" s="389">
        <v>508</v>
      </c>
      <c r="G64" s="389">
        <v>25</v>
      </c>
      <c r="H64" s="389">
        <v>28</v>
      </c>
      <c r="I64" s="389">
        <v>568</v>
      </c>
      <c r="J64" s="390">
        <v>584</v>
      </c>
      <c r="K64" s="391">
        <v>612</v>
      </c>
      <c r="L64" s="391">
        <v>571</v>
      </c>
      <c r="M64" s="418">
        <v>562</v>
      </c>
    </row>
    <row r="65" spans="1:16" ht="15.75" customHeight="1">
      <c r="A65" s="388" t="s">
        <v>632</v>
      </c>
      <c r="B65" s="388" t="s">
        <v>633</v>
      </c>
      <c r="C65" s="389">
        <v>1618.8</v>
      </c>
      <c r="D65" s="389">
        <v>1715.1</v>
      </c>
      <c r="E65" s="389">
        <v>1508.1</v>
      </c>
      <c r="F65" s="389">
        <v>1519</v>
      </c>
      <c r="G65" s="389">
        <v>1564</v>
      </c>
      <c r="H65" s="389">
        <v>1425</v>
      </c>
      <c r="I65" s="389">
        <v>1374</v>
      </c>
      <c r="J65" s="390">
        <v>1313</v>
      </c>
      <c r="K65" s="391">
        <v>1296</v>
      </c>
      <c r="L65" s="391">
        <v>1208</v>
      </c>
      <c r="M65" s="418">
        <v>1120</v>
      </c>
    </row>
    <row r="66" spans="1:16" ht="15.75" customHeight="1">
      <c r="A66" s="388" t="s">
        <v>605</v>
      </c>
      <c r="B66" s="388" t="s">
        <v>634</v>
      </c>
      <c r="C66" s="389">
        <v>47.3</v>
      </c>
      <c r="D66" s="389">
        <v>55.1</v>
      </c>
      <c r="E66" s="389">
        <v>498.5</v>
      </c>
      <c r="F66" s="389">
        <v>179</v>
      </c>
      <c r="G66" s="389">
        <v>341</v>
      </c>
      <c r="H66" s="389">
        <v>864</v>
      </c>
      <c r="I66" s="389">
        <v>575</v>
      </c>
      <c r="J66" s="390">
        <v>34</v>
      </c>
      <c r="K66" s="391">
        <v>229</v>
      </c>
      <c r="L66" s="391">
        <v>1</v>
      </c>
      <c r="M66" s="418">
        <v>293</v>
      </c>
    </row>
    <row r="67" spans="1:16" ht="15.75" customHeight="1">
      <c r="A67" s="388" t="s">
        <v>635</v>
      </c>
      <c r="B67" s="388" t="s">
        <v>636</v>
      </c>
      <c r="C67" s="389">
        <v>642.20000000000005</v>
      </c>
      <c r="D67" s="389">
        <v>619.79999999999995</v>
      </c>
      <c r="E67" s="389">
        <v>847.2</v>
      </c>
      <c r="F67" s="389">
        <v>663</v>
      </c>
      <c r="G67" s="389">
        <v>1267</v>
      </c>
      <c r="H67" s="389">
        <v>1274</v>
      </c>
      <c r="I67" s="389">
        <v>632</v>
      </c>
      <c r="J67" s="390">
        <v>214</v>
      </c>
      <c r="K67" s="391">
        <v>87</v>
      </c>
      <c r="L67" s="391">
        <v>88</v>
      </c>
      <c r="M67" s="418">
        <v>133</v>
      </c>
    </row>
    <row r="68" spans="1:16" ht="15.75" customHeight="1">
      <c r="A68" s="384" t="s">
        <v>637</v>
      </c>
      <c r="B68" s="384" t="s">
        <v>638</v>
      </c>
      <c r="C68" s="385">
        <v>11080.4</v>
      </c>
      <c r="D68" s="385">
        <v>11128.6</v>
      </c>
      <c r="E68" s="385">
        <v>15007.9</v>
      </c>
      <c r="F68" s="385">
        <v>15115</v>
      </c>
      <c r="G68" s="385">
        <v>16398</v>
      </c>
      <c r="H68" s="385">
        <v>17455</v>
      </c>
      <c r="I68" s="385">
        <v>17515</v>
      </c>
      <c r="J68" s="386">
        <v>16362</v>
      </c>
      <c r="K68" s="387">
        <v>16517</v>
      </c>
      <c r="L68" s="387">
        <v>17425</v>
      </c>
      <c r="M68" s="419">
        <v>17565</v>
      </c>
    </row>
    <row r="69" spans="1:16" ht="15.75" customHeight="1">
      <c r="A69" s="384" t="s">
        <v>103</v>
      </c>
      <c r="B69" s="384" t="s">
        <v>639</v>
      </c>
      <c r="C69" s="385">
        <v>12201.4</v>
      </c>
      <c r="D69" s="385">
        <v>12339.3</v>
      </c>
      <c r="E69" s="385">
        <v>16662.900000000001</v>
      </c>
      <c r="F69" s="385">
        <v>16523</v>
      </c>
      <c r="G69" s="385">
        <v>18101</v>
      </c>
      <c r="H69" s="385">
        <v>19056</v>
      </c>
      <c r="I69" s="385">
        <v>19393</v>
      </c>
      <c r="J69" s="386">
        <v>18478</v>
      </c>
      <c r="K69" s="387">
        <v>18661</v>
      </c>
      <c r="L69" s="387">
        <v>19789</v>
      </c>
      <c r="M69" s="419">
        <v>20456</v>
      </c>
    </row>
    <row r="70" spans="1:16" ht="15.75" customHeight="1">
      <c r="A70" s="388" t="s">
        <v>640</v>
      </c>
      <c r="B70" s="388" t="s">
        <v>641</v>
      </c>
      <c r="C70" s="389">
        <v>3297</v>
      </c>
      <c r="D70" s="389">
        <v>3297</v>
      </c>
      <c r="E70" s="389" t="s">
        <v>398</v>
      </c>
      <c r="F70" s="389">
        <v>0</v>
      </c>
      <c r="G70" s="389">
        <v>0</v>
      </c>
      <c r="H70" s="389">
        <v>0</v>
      </c>
      <c r="I70" s="389">
        <v>0</v>
      </c>
      <c r="J70" s="390">
        <v>0</v>
      </c>
      <c r="K70" s="391">
        <v>0</v>
      </c>
      <c r="L70" s="391">
        <v>0</v>
      </c>
      <c r="M70" s="418">
        <v>0</v>
      </c>
    </row>
    <row r="71" spans="1:16" ht="15.75" customHeight="1">
      <c r="A71" s="388" t="s">
        <v>642</v>
      </c>
      <c r="B71" s="388" t="s">
        <v>643</v>
      </c>
      <c r="C71" s="389">
        <v>1824.5</v>
      </c>
      <c r="D71" s="389">
        <v>1955.1</v>
      </c>
      <c r="E71" s="389">
        <v>2051.5</v>
      </c>
      <c r="F71" s="389">
        <v>1737</v>
      </c>
      <c r="G71" s="389">
        <v>2478</v>
      </c>
      <c r="H71" s="389">
        <v>2399</v>
      </c>
      <c r="I71" s="389">
        <v>2156</v>
      </c>
      <c r="J71" s="390">
        <v>2057</v>
      </c>
      <c r="K71" s="391">
        <v>1973</v>
      </c>
      <c r="L71" s="391">
        <v>2357</v>
      </c>
      <c r="M71" s="418">
        <v>2859</v>
      </c>
    </row>
    <row r="72" spans="1:16" ht="15.75" customHeight="1">
      <c r="A72" s="388" t="s">
        <v>644</v>
      </c>
      <c r="B72" s="388" t="s">
        <v>645</v>
      </c>
      <c r="C72" s="389">
        <v>0</v>
      </c>
      <c r="D72" s="389">
        <v>0</v>
      </c>
      <c r="E72" s="389">
        <v>0</v>
      </c>
      <c r="F72" s="389">
        <v>0</v>
      </c>
      <c r="G72" s="389">
        <v>0</v>
      </c>
      <c r="H72" s="389">
        <v>0</v>
      </c>
      <c r="I72" s="389">
        <v>0</v>
      </c>
      <c r="J72" s="390">
        <v>0</v>
      </c>
      <c r="K72" s="391">
        <v>0</v>
      </c>
      <c r="L72" s="391">
        <v>0</v>
      </c>
      <c r="M72" s="418">
        <v>0</v>
      </c>
    </row>
    <row r="73" spans="1:16" ht="15.75" customHeight="1">
      <c r="A73" s="388" t="s">
        <v>646</v>
      </c>
      <c r="B73" s="388" t="s">
        <v>647</v>
      </c>
      <c r="C73" s="389">
        <v>245.8</v>
      </c>
      <c r="D73" s="389">
        <v>445.7</v>
      </c>
      <c r="E73" s="389">
        <v>650.6</v>
      </c>
      <c r="F73" s="389">
        <v>674</v>
      </c>
      <c r="G73" s="389">
        <v>775</v>
      </c>
      <c r="H73" s="389">
        <v>622</v>
      </c>
      <c r="I73" s="389">
        <v>791</v>
      </c>
      <c r="J73" s="390">
        <v>1121</v>
      </c>
      <c r="K73" s="391">
        <v>1599</v>
      </c>
      <c r="L73" s="391">
        <v>1860</v>
      </c>
      <c r="M73" s="418">
        <v>1795</v>
      </c>
    </row>
    <row r="74" spans="1:16" ht="15.75" customHeight="1">
      <c r="A74" s="388" t="s">
        <v>648</v>
      </c>
      <c r="B74" s="388" t="s">
        <v>649</v>
      </c>
      <c r="C74" s="389">
        <v>-733.7</v>
      </c>
      <c r="D74" s="389">
        <v>-698.3</v>
      </c>
      <c r="E74" s="389">
        <v>-475.7</v>
      </c>
      <c r="F74" s="389">
        <v>-800</v>
      </c>
      <c r="G74" s="389">
        <v>-763</v>
      </c>
      <c r="H74" s="389">
        <v>-854</v>
      </c>
      <c r="I74" s="389">
        <v>-710</v>
      </c>
      <c r="J74" s="390">
        <v>-679</v>
      </c>
      <c r="K74" s="391">
        <v>-706</v>
      </c>
      <c r="L74" s="391">
        <v>-1107</v>
      </c>
      <c r="M74" s="418">
        <v>-1020</v>
      </c>
    </row>
    <row r="75" spans="1:16" ht="15.75" customHeight="1">
      <c r="A75" s="384" t="s">
        <v>650</v>
      </c>
      <c r="B75" s="384" t="s">
        <v>651</v>
      </c>
      <c r="C75" s="385">
        <v>4633.6000000000004</v>
      </c>
      <c r="D75" s="385">
        <v>4999.5</v>
      </c>
      <c r="E75" s="385">
        <v>2226.4</v>
      </c>
      <c r="F75" s="385">
        <v>1611</v>
      </c>
      <c r="G75" s="385">
        <v>2490</v>
      </c>
      <c r="H75" s="385">
        <v>2167</v>
      </c>
      <c r="I75" s="385">
        <v>2237</v>
      </c>
      <c r="J75" s="386">
        <v>2499</v>
      </c>
      <c r="K75" s="387">
        <v>2866</v>
      </c>
      <c r="L75" s="387">
        <v>3110</v>
      </c>
      <c r="M75" s="419">
        <v>3634</v>
      </c>
    </row>
    <row r="76" spans="1:16" ht="15.75" customHeight="1">
      <c r="A76" s="388" t="s">
        <v>652</v>
      </c>
      <c r="B76" s="388" t="s">
        <v>653</v>
      </c>
      <c r="C76" s="389">
        <v>1576.1</v>
      </c>
      <c r="D76" s="389">
        <v>1786.1</v>
      </c>
      <c r="E76" s="389">
        <v>2334.1999999999998</v>
      </c>
      <c r="F76" s="389">
        <v>2007</v>
      </c>
      <c r="G76" s="389">
        <v>1769</v>
      </c>
      <c r="H76" s="389">
        <v>1554</v>
      </c>
      <c r="I76" s="389">
        <v>1616</v>
      </c>
      <c r="J76" s="390">
        <v>1769</v>
      </c>
      <c r="K76" s="391">
        <v>1864</v>
      </c>
      <c r="L76" s="391">
        <v>1733</v>
      </c>
      <c r="M76" s="418">
        <v>1525</v>
      </c>
      <c r="N76" s="422"/>
      <c r="O76" s="422"/>
      <c r="P76" s="422"/>
    </row>
    <row r="77" spans="1:16" ht="15.75" customHeight="1">
      <c r="A77" s="384" t="s">
        <v>654</v>
      </c>
      <c r="B77" s="384" t="s">
        <v>655</v>
      </c>
      <c r="C77" s="385">
        <v>6209.7</v>
      </c>
      <c r="D77" s="385">
        <v>6785.6</v>
      </c>
      <c r="E77" s="385">
        <v>4560.6000000000004</v>
      </c>
      <c r="F77" s="385">
        <v>3618</v>
      </c>
      <c r="G77" s="385">
        <v>4259</v>
      </c>
      <c r="H77" s="385">
        <v>3721</v>
      </c>
      <c r="I77" s="385">
        <v>3853</v>
      </c>
      <c r="J77" s="386">
        <v>4268</v>
      </c>
      <c r="K77" s="387">
        <v>4730</v>
      </c>
      <c r="L77" s="387">
        <v>4843</v>
      </c>
      <c r="M77" s="419">
        <v>5159</v>
      </c>
    </row>
    <row r="78" spans="1:16" ht="15.75" customHeight="1">
      <c r="A78" s="384" t="s">
        <v>656</v>
      </c>
      <c r="B78" s="384" t="s">
        <v>657</v>
      </c>
      <c r="C78" s="385">
        <v>18411.099999999999</v>
      </c>
      <c r="D78" s="385">
        <v>19124.900000000001</v>
      </c>
      <c r="E78" s="385">
        <v>21223.5</v>
      </c>
      <c r="F78" s="385">
        <v>20141</v>
      </c>
      <c r="G78" s="385">
        <v>22360</v>
      </c>
      <c r="H78" s="385">
        <v>22777</v>
      </c>
      <c r="I78" s="385">
        <v>23246</v>
      </c>
      <c r="J78" s="386">
        <v>22746</v>
      </c>
      <c r="K78" s="387">
        <v>23391</v>
      </c>
      <c r="L78" s="387">
        <v>24632</v>
      </c>
      <c r="M78" s="419">
        <v>25615</v>
      </c>
    </row>
    <row r="79" spans="1:16" ht="15.75" customHeight="1">
      <c r="A79" s="399"/>
      <c r="B79" s="400"/>
      <c r="C79" s="400"/>
      <c r="D79" s="400"/>
      <c r="E79" s="400"/>
      <c r="F79" s="400"/>
      <c r="G79" s="400"/>
      <c r="H79" s="400"/>
      <c r="I79" s="400"/>
      <c r="J79" s="401"/>
      <c r="K79" s="402"/>
      <c r="L79" s="402"/>
      <c r="M79" s="417"/>
    </row>
    <row r="80" spans="1:16" ht="15.75" customHeight="1">
      <c r="A80" s="384" t="s">
        <v>492</v>
      </c>
      <c r="B80" s="400"/>
      <c r="C80" s="400"/>
      <c r="D80" s="400"/>
      <c r="E80" s="400"/>
      <c r="F80" s="400"/>
      <c r="G80" s="400"/>
      <c r="H80" s="400"/>
      <c r="I80" s="400"/>
      <c r="J80" s="401"/>
      <c r="K80" s="402"/>
      <c r="L80" s="402"/>
      <c r="M80" s="417"/>
    </row>
    <row r="81" spans="1:13" ht="15.75" customHeight="1">
      <c r="A81" s="388" t="s">
        <v>493</v>
      </c>
      <c r="B81" s="388" t="s">
        <v>494</v>
      </c>
      <c r="C81" s="406" t="s">
        <v>495</v>
      </c>
      <c r="D81" s="406" t="s">
        <v>495</v>
      </c>
      <c r="E81" s="406" t="s">
        <v>495</v>
      </c>
      <c r="F81" s="406" t="s">
        <v>495</v>
      </c>
      <c r="G81" s="406" t="s">
        <v>495</v>
      </c>
      <c r="H81" s="406" t="s">
        <v>495</v>
      </c>
      <c r="I81" s="406" t="s">
        <v>495</v>
      </c>
      <c r="J81" s="407" t="s">
        <v>495</v>
      </c>
      <c r="K81" s="408" t="s">
        <v>495</v>
      </c>
      <c r="L81" s="408" t="s">
        <v>495</v>
      </c>
      <c r="M81" s="423" t="s">
        <v>495</v>
      </c>
    </row>
    <row r="82" spans="1:13" ht="15.75" customHeight="1">
      <c r="A82" s="388" t="s">
        <v>658</v>
      </c>
      <c r="B82" s="388" t="s">
        <v>659</v>
      </c>
      <c r="C82" s="389">
        <v>225.70760000000001</v>
      </c>
      <c r="D82" s="389">
        <v>234.23670000000001</v>
      </c>
      <c r="E82" s="389">
        <v>243.89949999999999</v>
      </c>
      <c r="F82" s="389">
        <v>251.5325</v>
      </c>
      <c r="G82" s="389">
        <v>298.28109999999998</v>
      </c>
      <c r="H82" s="389">
        <v>304.71870000000001</v>
      </c>
      <c r="I82" s="389">
        <v>309.02510000000001</v>
      </c>
      <c r="J82" s="390">
        <v>307.14240000000001</v>
      </c>
      <c r="K82" s="391">
        <v>312.45490000000001</v>
      </c>
      <c r="L82" s="391">
        <v>324.42660000000001</v>
      </c>
      <c r="M82" s="418">
        <v>346.3</v>
      </c>
    </row>
    <row r="83" spans="1:13" ht="15.75" customHeight="1">
      <c r="A83" s="388" t="s">
        <v>660</v>
      </c>
      <c r="B83" s="388" t="s">
        <v>661</v>
      </c>
      <c r="C83" s="389">
        <v>0</v>
      </c>
      <c r="D83" s="389">
        <v>0</v>
      </c>
      <c r="E83" s="389">
        <v>0</v>
      </c>
      <c r="F83" s="389">
        <v>0</v>
      </c>
      <c r="G83" s="389">
        <v>0</v>
      </c>
      <c r="H83" s="389">
        <v>0</v>
      </c>
      <c r="I83" s="389">
        <v>0</v>
      </c>
      <c r="J83" s="390">
        <v>0</v>
      </c>
      <c r="K83" s="391">
        <v>0</v>
      </c>
      <c r="L83" s="391">
        <v>0</v>
      </c>
      <c r="M83" s="418">
        <v>0</v>
      </c>
    </row>
    <row r="84" spans="1:13" ht="15.75" customHeight="1">
      <c r="A84" s="388" t="s">
        <v>662</v>
      </c>
      <c r="B84" s="388" t="s">
        <v>663</v>
      </c>
      <c r="C84" s="389">
        <v>82.7</v>
      </c>
      <c r="D84" s="389">
        <v>82.9</v>
      </c>
      <c r="E84" s="389">
        <v>72</v>
      </c>
      <c r="F84" s="389">
        <v>64</v>
      </c>
      <c r="G84" s="389">
        <v>65</v>
      </c>
      <c r="H84" s="389">
        <v>70</v>
      </c>
      <c r="I84" s="389">
        <v>47</v>
      </c>
      <c r="J84" s="390">
        <v>40</v>
      </c>
      <c r="K84" s="391">
        <v>34</v>
      </c>
      <c r="L84" s="391">
        <v>23</v>
      </c>
      <c r="M84" s="418">
        <v>23</v>
      </c>
    </row>
    <row r="85" spans="1:13" ht="15.75" customHeight="1">
      <c r="A85" s="388" t="s">
        <v>664</v>
      </c>
      <c r="B85" s="388" t="s">
        <v>665</v>
      </c>
      <c r="C85" s="389">
        <v>-133.30000000000001</v>
      </c>
      <c r="D85" s="389">
        <v>-321.5</v>
      </c>
      <c r="E85" s="389">
        <v>1607</v>
      </c>
      <c r="F85" s="389">
        <v>1619</v>
      </c>
      <c r="G85" s="389">
        <v>1760</v>
      </c>
      <c r="H85" s="389">
        <v>1677</v>
      </c>
      <c r="I85" s="389">
        <v>1529</v>
      </c>
      <c r="J85" s="390">
        <v>1538</v>
      </c>
      <c r="K85" s="391">
        <v>1540</v>
      </c>
      <c r="L85" s="391">
        <v>2675</v>
      </c>
      <c r="M85" s="418">
        <v>2862</v>
      </c>
    </row>
    <row r="86" spans="1:13" ht="15.75" customHeight="1">
      <c r="A86" s="388" t="s">
        <v>666</v>
      </c>
      <c r="B86" s="388" t="s">
        <v>667</v>
      </c>
      <c r="C86" s="389">
        <v>220.5</v>
      </c>
      <c r="D86" s="389">
        <v>237.5</v>
      </c>
      <c r="E86" s="389">
        <v>265.2</v>
      </c>
      <c r="F86" s="389">
        <v>247</v>
      </c>
      <c r="G86" s="389">
        <v>315</v>
      </c>
      <c r="H86" s="389">
        <v>347</v>
      </c>
      <c r="I86" s="389">
        <v>367</v>
      </c>
      <c r="J86" s="390">
        <v>343</v>
      </c>
      <c r="K86" s="391">
        <v>346</v>
      </c>
      <c r="L86" s="391">
        <v>321</v>
      </c>
      <c r="M86" s="418">
        <v>297</v>
      </c>
    </row>
    <row r="87" spans="1:13" ht="15.75" customHeight="1">
      <c r="A87" s="388" t="s">
        <v>668</v>
      </c>
      <c r="B87" s="388" t="s">
        <v>669</v>
      </c>
      <c r="C87" s="389">
        <v>5.0460000000000003</v>
      </c>
      <c r="D87" s="389">
        <v>2.0409999999999999</v>
      </c>
      <c r="E87" s="389">
        <v>2.4529999999999998</v>
      </c>
      <c r="F87" s="389">
        <v>1.548</v>
      </c>
      <c r="G87" s="389">
        <v>1.1599999999999999</v>
      </c>
      <c r="H87" s="389">
        <v>1.6259999999999999</v>
      </c>
      <c r="I87" s="389">
        <v>1.4999999999999999E-2</v>
      </c>
      <c r="J87" s="390">
        <v>2.0179999999999998</v>
      </c>
      <c r="K87" s="391">
        <v>2.8000000000000001E-2</v>
      </c>
      <c r="L87" s="391">
        <v>0</v>
      </c>
      <c r="M87" s="418">
        <v>0</v>
      </c>
    </row>
    <row r="88" spans="1:13" ht="15.75" customHeight="1">
      <c r="A88" s="388" t="s">
        <v>670</v>
      </c>
      <c r="B88" s="388" t="s">
        <v>671</v>
      </c>
      <c r="C88" s="389">
        <v>24.015999999999998</v>
      </c>
      <c r="D88" s="389">
        <v>23.663</v>
      </c>
      <c r="E88" s="389">
        <v>20.071000000000002</v>
      </c>
      <c r="F88" s="389">
        <v>13.603</v>
      </c>
      <c r="G88" s="389">
        <v>9.7579999999999991</v>
      </c>
      <c r="H88" s="389">
        <v>8.202</v>
      </c>
      <c r="I88" s="389">
        <v>6.2069999999999999</v>
      </c>
      <c r="J88" s="390">
        <v>7.4939999999999998</v>
      </c>
      <c r="K88" s="391">
        <v>6.1980000000000004</v>
      </c>
      <c r="L88" s="391">
        <v>4.6150000000000002</v>
      </c>
      <c r="M88" s="418">
        <v>4</v>
      </c>
    </row>
    <row r="89" spans="1:13" ht="15.75" customHeight="1">
      <c r="A89" s="388" t="s">
        <v>315</v>
      </c>
      <c r="B89" s="388" t="s">
        <v>672</v>
      </c>
      <c r="C89" s="389">
        <v>7964</v>
      </c>
      <c r="D89" s="389">
        <v>7262.1</v>
      </c>
      <c r="E89" s="389">
        <v>11049.5</v>
      </c>
      <c r="F89" s="389">
        <v>11227</v>
      </c>
      <c r="G89" s="389">
        <v>11830</v>
      </c>
      <c r="H89" s="389">
        <v>12482</v>
      </c>
      <c r="I89" s="389">
        <v>13468</v>
      </c>
      <c r="J89" s="390">
        <v>13263</v>
      </c>
      <c r="K89" s="391">
        <v>13334</v>
      </c>
      <c r="L89" s="391">
        <v>14592</v>
      </c>
      <c r="M89" s="418">
        <v>14516</v>
      </c>
    </row>
    <row r="90" spans="1:13" ht="15.75" customHeight="1">
      <c r="A90" s="388" t="s">
        <v>673</v>
      </c>
      <c r="B90" s="388" t="s">
        <v>674</v>
      </c>
      <c r="C90" s="409">
        <v>128.251</v>
      </c>
      <c r="D90" s="409">
        <v>107.0222</v>
      </c>
      <c r="E90" s="409">
        <v>242.2817</v>
      </c>
      <c r="F90" s="409">
        <v>310.30959999999999</v>
      </c>
      <c r="G90" s="409">
        <v>277.7647</v>
      </c>
      <c r="H90" s="409">
        <v>335.44749999999999</v>
      </c>
      <c r="I90" s="409">
        <v>349.54579999999999</v>
      </c>
      <c r="J90" s="410">
        <v>310.75450000000001</v>
      </c>
      <c r="K90" s="411">
        <v>281.90269999999998</v>
      </c>
      <c r="L90" s="411">
        <v>301.30079999999998</v>
      </c>
      <c r="M90" s="424">
        <v>281.37</v>
      </c>
    </row>
    <row r="91" spans="1:13" ht="15.75" customHeight="1">
      <c r="A91" s="388" t="s">
        <v>675</v>
      </c>
      <c r="B91" s="388" t="s">
        <v>676</v>
      </c>
      <c r="C91" s="409">
        <v>-264.1472</v>
      </c>
      <c r="D91" s="409">
        <v>-233.6474</v>
      </c>
      <c r="E91" s="409">
        <v>-333.82279999999997</v>
      </c>
      <c r="F91" s="409">
        <v>-342.0324</v>
      </c>
      <c r="G91" s="409">
        <v>-223.2997</v>
      </c>
      <c r="H91" s="409">
        <v>-225.2328</v>
      </c>
      <c r="I91" s="409">
        <v>-260.79340000000002</v>
      </c>
      <c r="J91" s="410">
        <v>-233.7234</v>
      </c>
      <c r="K91" s="411">
        <v>-215.33260000000001</v>
      </c>
      <c r="L91" s="411">
        <v>-178.63800000000001</v>
      </c>
      <c r="M91" s="424">
        <v>-170.74</v>
      </c>
    </row>
    <row r="92" spans="1:13" ht="15.75" customHeight="1">
      <c r="A92" s="388" t="s">
        <v>337</v>
      </c>
      <c r="B92" s="388" t="s">
        <v>677</v>
      </c>
      <c r="C92" s="409">
        <v>1.2217</v>
      </c>
      <c r="D92" s="409">
        <v>1.7321</v>
      </c>
      <c r="E92" s="409">
        <v>1.0571999999999999</v>
      </c>
      <c r="F92" s="409">
        <v>1.0652999999999999</v>
      </c>
      <c r="G92" s="409">
        <v>1.2895000000000001</v>
      </c>
      <c r="H92" s="409">
        <v>1.4140999999999999</v>
      </c>
      <c r="I92" s="409">
        <v>0.96699999999999997</v>
      </c>
      <c r="J92" s="410">
        <v>0.96789999999999998</v>
      </c>
      <c r="K92" s="411">
        <v>1.0135000000000001</v>
      </c>
      <c r="L92" s="411">
        <v>0.96530000000000005</v>
      </c>
      <c r="M92" s="424">
        <v>0.98</v>
      </c>
    </row>
    <row r="93" spans="1:13" ht="15.75" customHeight="1">
      <c r="A93" s="388" t="s">
        <v>678</v>
      </c>
      <c r="B93" s="388" t="s">
        <v>679</v>
      </c>
      <c r="C93" s="409" t="s">
        <v>398</v>
      </c>
      <c r="D93" s="409">
        <v>-12.335699999999999</v>
      </c>
      <c r="E93" s="409">
        <v>-15.1805</v>
      </c>
      <c r="F93" s="409">
        <v>-32.1419</v>
      </c>
      <c r="G93" s="409">
        <v>-45.175699999999999</v>
      </c>
      <c r="H93" s="409">
        <v>-39.7455</v>
      </c>
      <c r="I93" s="409">
        <v>-33.528300000000002</v>
      </c>
      <c r="J93" s="410" t="s">
        <v>398</v>
      </c>
      <c r="K93" s="411" t="s">
        <v>398</v>
      </c>
      <c r="L93" s="411" t="s">
        <v>398</v>
      </c>
      <c r="M93" s="424" t="s">
        <v>398</v>
      </c>
    </row>
    <row r="94" spans="1:13" ht="15.75" customHeight="1">
      <c r="A94" s="388" t="s">
        <v>680</v>
      </c>
      <c r="B94" s="388" t="s">
        <v>681</v>
      </c>
      <c r="C94" s="409">
        <v>4300</v>
      </c>
      <c r="D94" s="409">
        <v>4300</v>
      </c>
      <c r="E94" s="409">
        <v>6200</v>
      </c>
      <c r="F94" s="409">
        <v>6000</v>
      </c>
      <c r="G94" s="409">
        <v>6300</v>
      </c>
      <c r="H94" s="409">
        <v>5200</v>
      </c>
      <c r="I94" s="409">
        <v>5700</v>
      </c>
      <c r="J94" s="410">
        <v>6400</v>
      </c>
      <c r="K94" s="411">
        <v>9000</v>
      </c>
      <c r="L94" s="411">
        <v>37600</v>
      </c>
      <c r="M94" s="425" t="s">
        <v>398</v>
      </c>
    </row>
    <row r="95" spans="1:13" ht="15.75" customHeight="1">
      <c r="A95" s="414" t="s">
        <v>513</v>
      </c>
      <c r="B95" s="415"/>
      <c r="C95" s="414" t="s">
        <v>514</v>
      </c>
      <c r="D95" s="415"/>
      <c r="E95" s="415"/>
      <c r="F95" s="415"/>
      <c r="G95" s="415"/>
      <c r="H95" s="415"/>
      <c r="I95" s="415"/>
      <c r="J95" s="415"/>
      <c r="K95" s="415"/>
      <c r="L95" s="415"/>
    </row>
    <row r="96" spans="1:13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A1:Y1000"/>
  <sheetViews>
    <sheetView showGridLines="0" workbookViewId="0">
      <selection activeCell="N49" sqref="N49"/>
    </sheetView>
  </sheetViews>
  <sheetFormatPr defaultColWidth="12.6328125" defaultRowHeight="15" customHeight="1"/>
  <cols>
    <col min="1" max="1" width="29.90625" customWidth="1"/>
    <col min="2" max="2" width="12.453125" hidden="1" customWidth="1"/>
    <col min="3" max="10" width="12.453125" customWidth="1"/>
    <col min="11" max="11" width="9.90625" bestFit="1" customWidth="1"/>
    <col min="12" max="25" width="12.453125" customWidth="1"/>
  </cols>
  <sheetData>
    <row r="1" spans="1:13" ht="15.75" customHeight="1">
      <c r="A1" s="374"/>
      <c r="B1" s="374"/>
      <c r="C1" s="374"/>
      <c r="D1" s="374"/>
      <c r="E1" s="374"/>
      <c r="F1" s="374"/>
      <c r="G1" s="374"/>
      <c r="H1" s="374"/>
      <c r="I1" s="374"/>
      <c r="J1" s="374"/>
      <c r="K1" s="374"/>
    </row>
    <row r="2" spans="1:13" ht="15.75" customHeight="1">
      <c r="A2" s="375" t="s">
        <v>516</v>
      </c>
      <c r="B2" s="376"/>
      <c r="C2" s="376"/>
      <c r="D2" s="376"/>
      <c r="E2" s="376"/>
      <c r="F2" s="376"/>
      <c r="G2" s="376"/>
      <c r="H2" s="376"/>
      <c r="I2" s="376"/>
      <c r="J2" s="376"/>
      <c r="K2" s="376"/>
    </row>
    <row r="3" spans="1:13" ht="15.75" customHeight="1">
      <c r="A3" s="377"/>
      <c r="B3" s="377"/>
      <c r="C3" s="377"/>
      <c r="D3" s="377"/>
      <c r="E3" s="377"/>
      <c r="F3" s="377"/>
      <c r="G3" s="377"/>
      <c r="H3" s="377"/>
      <c r="I3" s="377"/>
      <c r="J3" s="377"/>
      <c r="K3" s="377"/>
    </row>
    <row r="4" spans="1:13" ht="15.75" customHeight="1">
      <c r="A4" s="378" t="s">
        <v>362</v>
      </c>
      <c r="B4" s="379"/>
      <c r="C4" s="380" t="s">
        <v>518</v>
      </c>
      <c r="D4" s="380" t="s">
        <v>519</v>
      </c>
      <c r="E4" s="380" t="s">
        <v>363</v>
      </c>
      <c r="F4" s="380" t="s">
        <v>364</v>
      </c>
      <c r="G4" s="380" t="s">
        <v>365</v>
      </c>
      <c r="H4" s="380" t="s">
        <v>366</v>
      </c>
      <c r="I4" s="380" t="s">
        <v>367</v>
      </c>
      <c r="J4" s="380" t="s">
        <v>368</v>
      </c>
      <c r="K4" s="380" t="s">
        <v>369</v>
      </c>
      <c r="L4" s="380" t="s">
        <v>370</v>
      </c>
    </row>
    <row r="5" spans="1:13" ht="15.75" customHeight="1">
      <c r="A5" s="381" t="s">
        <v>372</v>
      </c>
      <c r="B5" s="382"/>
      <c r="C5" s="383" t="s">
        <v>521</v>
      </c>
      <c r="D5" s="383" t="s">
        <v>522</v>
      </c>
      <c r="E5" s="383" t="s">
        <v>373</v>
      </c>
      <c r="F5" s="383" t="s">
        <v>374</v>
      </c>
      <c r="G5" s="383" t="s">
        <v>375</v>
      </c>
      <c r="H5" s="383" t="s">
        <v>376</v>
      </c>
      <c r="I5" s="383" t="s">
        <v>377</v>
      </c>
      <c r="J5" s="383" t="s">
        <v>378</v>
      </c>
      <c r="K5" s="383" t="s">
        <v>379</v>
      </c>
      <c r="L5" s="383" t="s">
        <v>380</v>
      </c>
    </row>
    <row r="6" spans="1:13" ht="15.75" customHeight="1">
      <c r="A6" s="384" t="s">
        <v>682</v>
      </c>
      <c r="B6" s="400"/>
      <c r="C6" s="400"/>
      <c r="D6" s="400"/>
      <c r="E6" s="400"/>
      <c r="F6" s="400"/>
      <c r="G6" s="400"/>
      <c r="H6" s="400"/>
      <c r="I6" s="401"/>
      <c r="J6" s="402"/>
      <c r="K6" s="402"/>
      <c r="L6" s="426"/>
    </row>
    <row r="7" spans="1:13" ht="15.75" customHeight="1">
      <c r="A7" s="388" t="s">
        <v>683</v>
      </c>
      <c r="B7" s="388" t="s">
        <v>684</v>
      </c>
      <c r="C7" s="389">
        <v>615.6</v>
      </c>
      <c r="D7" s="389">
        <v>648.79999999999995</v>
      </c>
      <c r="E7" s="389">
        <v>612</v>
      </c>
      <c r="F7" s="389">
        <v>643</v>
      </c>
      <c r="G7" s="389">
        <v>486</v>
      </c>
      <c r="H7" s="389">
        <v>838</v>
      </c>
      <c r="I7" s="390">
        <v>1008</v>
      </c>
      <c r="J7" s="391">
        <v>1190</v>
      </c>
      <c r="K7" s="391">
        <v>1021</v>
      </c>
      <c r="L7" s="427">
        <v>776</v>
      </c>
    </row>
    <row r="8" spans="1:13" ht="15.75" customHeight="1">
      <c r="A8" s="388" t="s">
        <v>685</v>
      </c>
      <c r="B8" s="388" t="s">
        <v>686</v>
      </c>
      <c r="C8" s="389">
        <v>172.1</v>
      </c>
      <c r="D8" s="389">
        <v>182</v>
      </c>
      <c r="E8" s="389">
        <v>180</v>
      </c>
      <c r="F8" s="389">
        <v>185</v>
      </c>
      <c r="G8" s="389">
        <v>189</v>
      </c>
      <c r="H8" s="389">
        <v>201</v>
      </c>
      <c r="I8" s="390">
        <v>190</v>
      </c>
      <c r="J8" s="398">
        <v>191</v>
      </c>
      <c r="K8" s="398">
        <v>264</v>
      </c>
      <c r="L8" s="428">
        <v>301</v>
      </c>
    </row>
    <row r="9" spans="1:13" ht="15.75" customHeight="1">
      <c r="A9" s="388" t="s">
        <v>687</v>
      </c>
      <c r="B9" s="388" t="s">
        <v>688</v>
      </c>
      <c r="C9" s="389">
        <v>473.2</v>
      </c>
      <c r="D9" s="389">
        <v>197.2</v>
      </c>
      <c r="E9" s="389">
        <v>539</v>
      </c>
      <c r="F9" s="389">
        <v>655</v>
      </c>
      <c r="G9" s="389">
        <v>453</v>
      </c>
      <c r="H9" s="389">
        <v>451</v>
      </c>
      <c r="I9" s="390">
        <v>257</v>
      </c>
      <c r="J9" s="391">
        <v>101</v>
      </c>
      <c r="K9" s="391">
        <v>248</v>
      </c>
      <c r="L9" s="427">
        <v>585</v>
      </c>
    </row>
    <row r="10" spans="1:13" ht="15.75" customHeight="1">
      <c r="A10" s="388" t="s">
        <v>689</v>
      </c>
      <c r="B10" s="388" t="s">
        <v>690</v>
      </c>
      <c r="C10" s="389">
        <v>35.1</v>
      </c>
      <c r="D10" s="389">
        <v>48</v>
      </c>
      <c r="E10" s="389">
        <v>48</v>
      </c>
      <c r="F10" s="389">
        <v>68</v>
      </c>
      <c r="G10" s="389">
        <v>74</v>
      </c>
      <c r="H10" s="389">
        <v>102</v>
      </c>
      <c r="I10" s="390">
        <v>136</v>
      </c>
      <c r="J10" s="391">
        <v>194</v>
      </c>
      <c r="K10" s="391">
        <v>172</v>
      </c>
      <c r="L10" s="427">
        <v>151</v>
      </c>
    </row>
    <row r="11" spans="1:13" ht="15.75" customHeight="1">
      <c r="A11" s="388" t="s">
        <v>691</v>
      </c>
      <c r="B11" s="388" t="s">
        <v>692</v>
      </c>
      <c r="C11" s="389">
        <v>80.099999999999994</v>
      </c>
      <c r="D11" s="389">
        <v>-742</v>
      </c>
      <c r="E11" s="389">
        <v>29</v>
      </c>
      <c r="F11" s="389">
        <v>58</v>
      </c>
      <c r="G11" s="389">
        <v>-208</v>
      </c>
      <c r="H11" s="389">
        <v>-5</v>
      </c>
      <c r="I11" s="390">
        <v>-60</v>
      </c>
      <c r="J11" s="391">
        <v>-430</v>
      </c>
      <c r="K11" s="391">
        <v>-5</v>
      </c>
      <c r="L11" s="427">
        <v>97</v>
      </c>
    </row>
    <row r="12" spans="1:13" ht="15.75" customHeight="1">
      <c r="A12" s="388" t="s">
        <v>693</v>
      </c>
      <c r="B12" s="388" t="s">
        <v>694</v>
      </c>
      <c r="C12" s="389">
        <v>358</v>
      </c>
      <c r="D12" s="389">
        <v>891.2</v>
      </c>
      <c r="E12" s="389">
        <v>462</v>
      </c>
      <c r="F12" s="389">
        <v>529</v>
      </c>
      <c r="G12" s="389">
        <v>587</v>
      </c>
      <c r="H12" s="389">
        <v>354</v>
      </c>
      <c r="I12" s="390">
        <v>181</v>
      </c>
      <c r="J12" s="391">
        <v>337</v>
      </c>
      <c r="K12" s="391">
        <v>81</v>
      </c>
      <c r="L12" s="427">
        <v>337</v>
      </c>
    </row>
    <row r="13" spans="1:13" ht="15.75" customHeight="1">
      <c r="A13" s="388" t="s">
        <v>695</v>
      </c>
      <c r="B13" s="388" t="s">
        <v>696</v>
      </c>
      <c r="C13" s="389">
        <v>8.1</v>
      </c>
      <c r="D13" s="389">
        <v>363</v>
      </c>
      <c r="E13" s="389">
        <v>-166</v>
      </c>
      <c r="F13" s="389">
        <v>-7</v>
      </c>
      <c r="G13" s="389">
        <v>-207</v>
      </c>
      <c r="H13" s="389">
        <v>236</v>
      </c>
      <c r="I13" s="390">
        <v>35</v>
      </c>
      <c r="J13" s="391">
        <v>-159</v>
      </c>
      <c r="K13" s="391">
        <v>-30</v>
      </c>
      <c r="L13" s="427">
        <v>-74</v>
      </c>
      <c r="M13" s="393"/>
    </row>
    <row r="14" spans="1:13" ht="15.75" customHeight="1">
      <c r="A14" s="388" t="s">
        <v>697</v>
      </c>
      <c r="B14" s="388" t="s">
        <v>698</v>
      </c>
      <c r="C14" s="389">
        <v>7.7</v>
      </c>
      <c r="D14" s="389">
        <v>19</v>
      </c>
      <c r="E14" s="389">
        <v>-7</v>
      </c>
      <c r="F14" s="389">
        <v>-15</v>
      </c>
      <c r="G14" s="389">
        <v>-10</v>
      </c>
      <c r="H14" s="389">
        <v>12</v>
      </c>
      <c r="I14" s="390">
        <v>-61</v>
      </c>
      <c r="J14" s="391">
        <v>-43</v>
      </c>
      <c r="K14" s="391">
        <v>30</v>
      </c>
      <c r="L14" s="427">
        <v>-67</v>
      </c>
    </row>
    <row r="15" spans="1:13" ht="15.75" customHeight="1">
      <c r="A15" s="388" t="s">
        <v>699</v>
      </c>
      <c r="B15" s="388" t="s">
        <v>700</v>
      </c>
      <c r="C15" s="389">
        <v>27.5</v>
      </c>
      <c r="D15" s="389">
        <v>14</v>
      </c>
      <c r="E15" s="389">
        <v>41</v>
      </c>
      <c r="F15" s="389">
        <v>112</v>
      </c>
      <c r="G15" s="389">
        <v>-183</v>
      </c>
      <c r="H15" s="389">
        <v>149</v>
      </c>
      <c r="I15" s="390">
        <v>169</v>
      </c>
      <c r="J15" s="391">
        <v>22</v>
      </c>
      <c r="K15" s="391">
        <v>-30</v>
      </c>
      <c r="L15" s="427">
        <v>89</v>
      </c>
    </row>
    <row r="16" spans="1:13" ht="15.75" customHeight="1">
      <c r="A16" s="388" t="s">
        <v>701</v>
      </c>
      <c r="B16" s="388" t="s">
        <v>702</v>
      </c>
      <c r="C16" s="389">
        <v>-27.1</v>
      </c>
      <c r="D16" s="389">
        <v>330</v>
      </c>
      <c r="E16" s="389">
        <v>-200</v>
      </c>
      <c r="F16" s="389">
        <v>-104</v>
      </c>
      <c r="G16" s="389">
        <v>-14</v>
      </c>
      <c r="H16" s="389">
        <v>75</v>
      </c>
      <c r="I16" s="390">
        <v>-73</v>
      </c>
      <c r="J16" s="391">
        <v>-138</v>
      </c>
      <c r="K16" s="391">
        <v>-30</v>
      </c>
      <c r="L16" s="427">
        <v>-96</v>
      </c>
    </row>
    <row r="17" spans="1:13" ht="15.75" customHeight="1">
      <c r="A17" s="388" t="s">
        <v>703</v>
      </c>
      <c r="B17" s="388" t="s">
        <v>704</v>
      </c>
      <c r="C17" s="389">
        <v>0</v>
      </c>
      <c r="D17" s="389">
        <v>0</v>
      </c>
      <c r="E17" s="389">
        <v>0</v>
      </c>
      <c r="F17" s="389">
        <v>0</v>
      </c>
      <c r="G17" s="389">
        <v>0</v>
      </c>
      <c r="H17" s="389">
        <v>0</v>
      </c>
      <c r="I17" s="390">
        <v>0</v>
      </c>
      <c r="J17" s="391">
        <v>0</v>
      </c>
      <c r="K17" s="391">
        <v>0</v>
      </c>
      <c r="L17" s="427">
        <v>126</v>
      </c>
    </row>
    <row r="18" spans="1:13" ht="15.75" customHeight="1">
      <c r="A18" s="384" t="s">
        <v>682</v>
      </c>
      <c r="B18" s="384" t="s">
        <v>705</v>
      </c>
      <c r="C18" s="385">
        <v>1269</v>
      </c>
      <c r="D18" s="385">
        <v>1391</v>
      </c>
      <c r="E18" s="385">
        <v>1165</v>
      </c>
      <c r="F18" s="385">
        <v>1476</v>
      </c>
      <c r="G18" s="385">
        <v>921</v>
      </c>
      <c r="H18" s="385">
        <v>1726</v>
      </c>
      <c r="I18" s="386">
        <v>1490</v>
      </c>
      <c r="J18" s="387">
        <v>1323</v>
      </c>
      <c r="K18" s="387">
        <v>1503</v>
      </c>
      <c r="L18" s="429">
        <v>1714</v>
      </c>
    </row>
    <row r="19" spans="1:13" ht="15.75" customHeight="1">
      <c r="A19" s="399"/>
      <c r="B19" s="400"/>
      <c r="C19" s="400"/>
      <c r="D19" s="400"/>
      <c r="E19" s="400"/>
      <c r="F19" s="400"/>
      <c r="G19" s="400"/>
      <c r="H19" s="400"/>
      <c r="I19" s="401"/>
      <c r="J19" s="402"/>
      <c r="K19" s="402"/>
      <c r="L19" s="430"/>
    </row>
    <row r="20" spans="1:13" ht="15.75" customHeight="1">
      <c r="A20" s="384" t="s">
        <v>706</v>
      </c>
      <c r="B20" s="400"/>
      <c r="C20" s="400"/>
      <c r="D20" s="400"/>
      <c r="E20" s="400"/>
      <c r="F20" s="400"/>
      <c r="G20" s="400"/>
      <c r="H20" s="400"/>
      <c r="I20" s="401"/>
      <c r="J20" s="402"/>
      <c r="K20" s="402"/>
      <c r="L20" s="430"/>
    </row>
    <row r="21" spans="1:13" ht="15.75" customHeight="1">
      <c r="A21" s="388" t="s">
        <v>707</v>
      </c>
      <c r="B21" s="388" t="s">
        <v>708</v>
      </c>
      <c r="C21" s="389">
        <v>-3.7</v>
      </c>
      <c r="D21" s="389">
        <v>-11</v>
      </c>
      <c r="E21" s="389">
        <v>-78</v>
      </c>
      <c r="F21" s="389">
        <v>-54</v>
      </c>
      <c r="G21" s="389">
        <v>-105</v>
      </c>
      <c r="H21" s="389">
        <v>-90</v>
      </c>
      <c r="I21" s="390">
        <v>-88</v>
      </c>
      <c r="J21" s="391">
        <v>-83</v>
      </c>
      <c r="K21" s="391">
        <v>-167</v>
      </c>
      <c r="L21" s="427">
        <v>-227</v>
      </c>
    </row>
    <row r="22" spans="1:13" ht="15.75" customHeight="1">
      <c r="A22" s="388" t="s">
        <v>709</v>
      </c>
      <c r="B22" s="388" t="s">
        <v>710</v>
      </c>
      <c r="C22" s="389">
        <v>30</v>
      </c>
      <c r="D22" s="389">
        <v>26</v>
      </c>
      <c r="E22" s="389">
        <v>8</v>
      </c>
      <c r="F22" s="389">
        <v>8</v>
      </c>
      <c r="G22" s="389">
        <v>12</v>
      </c>
      <c r="H22" s="389">
        <v>16</v>
      </c>
      <c r="I22" s="390">
        <v>12</v>
      </c>
      <c r="J22" s="391">
        <v>37</v>
      </c>
      <c r="K22" s="391">
        <v>34</v>
      </c>
      <c r="L22" s="427">
        <v>38</v>
      </c>
    </row>
    <row r="23" spans="1:13" ht="15.75" customHeight="1">
      <c r="A23" s="394" t="s">
        <v>711</v>
      </c>
      <c r="B23" s="394" t="s">
        <v>712</v>
      </c>
      <c r="C23" s="395">
        <v>30</v>
      </c>
      <c r="D23" s="395">
        <v>26</v>
      </c>
      <c r="E23" s="395">
        <v>8</v>
      </c>
      <c r="F23" s="395">
        <v>8</v>
      </c>
      <c r="G23" s="395">
        <v>12</v>
      </c>
      <c r="H23" s="395">
        <v>16</v>
      </c>
      <c r="I23" s="396">
        <v>12</v>
      </c>
      <c r="J23" s="397">
        <v>37</v>
      </c>
      <c r="K23" s="397">
        <v>34</v>
      </c>
      <c r="L23" s="431">
        <v>38</v>
      </c>
    </row>
    <row r="24" spans="1:13" ht="15.75" customHeight="1">
      <c r="A24" s="394" t="s">
        <v>713</v>
      </c>
      <c r="B24" s="394" t="s">
        <v>714</v>
      </c>
      <c r="C24" s="395">
        <v>0</v>
      </c>
      <c r="D24" s="395">
        <v>0</v>
      </c>
      <c r="E24" s="395">
        <v>0</v>
      </c>
      <c r="F24" s="395">
        <v>0</v>
      </c>
      <c r="G24" s="395">
        <v>0</v>
      </c>
      <c r="H24" s="395">
        <v>0</v>
      </c>
      <c r="I24" s="396">
        <v>0</v>
      </c>
      <c r="J24" s="397">
        <v>0</v>
      </c>
      <c r="K24" s="397">
        <v>0</v>
      </c>
      <c r="L24" s="431">
        <v>0</v>
      </c>
    </row>
    <row r="25" spans="1:13" ht="15.75" customHeight="1">
      <c r="A25" s="388" t="s">
        <v>715</v>
      </c>
      <c r="B25" s="388" t="s">
        <v>716</v>
      </c>
      <c r="C25" s="389">
        <v>-33.700000000000003</v>
      </c>
      <c r="D25" s="389">
        <v>-37</v>
      </c>
      <c r="E25" s="389">
        <v>-86</v>
      </c>
      <c r="F25" s="389">
        <v>-62</v>
      </c>
      <c r="G25" s="389">
        <v>-117</v>
      </c>
      <c r="H25" s="389">
        <v>-106</v>
      </c>
      <c r="I25" s="390">
        <v>-100</v>
      </c>
      <c r="J25" s="391">
        <v>-120</v>
      </c>
      <c r="K25" s="391">
        <v>-201</v>
      </c>
      <c r="L25" s="427">
        <v>-265</v>
      </c>
    </row>
    <row r="26" spans="1:13" ht="15.75" customHeight="1">
      <c r="A26" s="394" t="s">
        <v>717</v>
      </c>
      <c r="B26" s="394" t="s">
        <v>718</v>
      </c>
      <c r="C26" s="395">
        <v>-33.700000000000003</v>
      </c>
      <c r="D26" s="395">
        <v>-37</v>
      </c>
      <c r="E26" s="395">
        <v>-86</v>
      </c>
      <c r="F26" s="395">
        <v>-62</v>
      </c>
      <c r="G26" s="395">
        <v>-117</v>
      </c>
      <c r="H26" s="395">
        <v>-106</v>
      </c>
      <c r="I26" s="396">
        <v>-100</v>
      </c>
      <c r="J26" s="397">
        <v>-120</v>
      </c>
      <c r="K26" s="397">
        <v>-201</v>
      </c>
      <c r="L26" s="431">
        <v>-265</v>
      </c>
    </row>
    <row r="27" spans="1:13" ht="15.75" customHeight="1">
      <c r="A27" s="394" t="s">
        <v>719</v>
      </c>
      <c r="B27" s="394" t="s">
        <v>720</v>
      </c>
      <c r="C27" s="395">
        <v>0</v>
      </c>
      <c r="D27" s="395">
        <v>0</v>
      </c>
      <c r="E27" s="395">
        <v>0</v>
      </c>
      <c r="F27" s="395">
        <v>0</v>
      </c>
      <c r="G27" s="395">
        <v>0</v>
      </c>
      <c r="H27" s="395">
        <v>0</v>
      </c>
      <c r="I27" s="396">
        <v>0</v>
      </c>
      <c r="J27" s="397">
        <v>0</v>
      </c>
      <c r="K27" s="397">
        <v>0</v>
      </c>
      <c r="L27" s="431">
        <v>0</v>
      </c>
    </row>
    <row r="28" spans="1:13" ht="15.75" customHeight="1">
      <c r="A28" s="388" t="s">
        <v>721</v>
      </c>
      <c r="B28" s="388" t="s">
        <v>722</v>
      </c>
      <c r="C28" s="389">
        <v>0</v>
      </c>
      <c r="D28" s="389">
        <v>0</v>
      </c>
      <c r="E28" s="389">
        <v>0</v>
      </c>
      <c r="F28" s="389">
        <v>0</v>
      </c>
      <c r="G28" s="389">
        <v>0</v>
      </c>
      <c r="H28" s="389">
        <v>0</v>
      </c>
      <c r="I28" s="390">
        <v>0</v>
      </c>
      <c r="J28" s="391">
        <v>0</v>
      </c>
      <c r="K28" s="391">
        <v>0</v>
      </c>
      <c r="L28" s="427">
        <v>0</v>
      </c>
    </row>
    <row r="29" spans="1:13" ht="15.75" customHeight="1">
      <c r="A29" s="388" t="s">
        <v>723</v>
      </c>
      <c r="B29" s="388" t="s">
        <v>724</v>
      </c>
      <c r="C29" s="389">
        <v>0</v>
      </c>
      <c r="D29" s="389">
        <v>0</v>
      </c>
      <c r="E29" s="389">
        <v>0</v>
      </c>
      <c r="F29" s="389">
        <v>0</v>
      </c>
      <c r="G29" s="389">
        <v>0</v>
      </c>
      <c r="H29" s="389">
        <v>0</v>
      </c>
      <c r="I29" s="390">
        <v>0</v>
      </c>
      <c r="J29" s="391">
        <v>0</v>
      </c>
      <c r="K29" s="391">
        <v>0</v>
      </c>
      <c r="L29" s="427">
        <v>0</v>
      </c>
    </row>
    <row r="30" spans="1:13" ht="15.75" customHeight="1">
      <c r="A30" s="388" t="s">
        <v>725</v>
      </c>
      <c r="B30" s="388" t="s">
        <v>726</v>
      </c>
      <c r="C30" s="389">
        <v>0</v>
      </c>
      <c r="D30" s="389">
        <v>0</v>
      </c>
      <c r="E30" s="389">
        <v>0</v>
      </c>
      <c r="F30" s="389">
        <v>0</v>
      </c>
      <c r="G30" s="389">
        <v>0</v>
      </c>
      <c r="H30" s="389">
        <v>0</v>
      </c>
      <c r="I30" s="390">
        <v>0</v>
      </c>
      <c r="J30" s="391">
        <v>0</v>
      </c>
      <c r="K30" s="391">
        <v>0</v>
      </c>
      <c r="L30" s="427">
        <v>0</v>
      </c>
      <c r="M30" s="523"/>
    </row>
    <row r="31" spans="1:13" ht="15.75" customHeight="1">
      <c r="A31" s="388" t="s">
        <v>727</v>
      </c>
      <c r="B31" s="388" t="s">
        <v>728</v>
      </c>
      <c r="C31" s="389">
        <v>0</v>
      </c>
      <c r="D31" s="389">
        <v>-1636</v>
      </c>
      <c r="E31" s="389">
        <v>0</v>
      </c>
      <c r="F31" s="389">
        <v>0</v>
      </c>
      <c r="G31" s="389">
        <v>0</v>
      </c>
      <c r="H31" s="389">
        <v>0</v>
      </c>
      <c r="I31" s="390">
        <v>0</v>
      </c>
      <c r="J31" s="391">
        <v>0</v>
      </c>
      <c r="K31" s="391">
        <v>0</v>
      </c>
      <c r="L31" s="427">
        <v>0</v>
      </c>
      <c r="M31" s="523"/>
    </row>
    <row r="32" spans="1:13" ht="15.75" customHeight="1">
      <c r="A32" s="388" t="s">
        <v>729</v>
      </c>
      <c r="B32" s="388" t="s">
        <v>730</v>
      </c>
      <c r="C32" s="389">
        <v>0</v>
      </c>
      <c r="D32" s="389">
        <v>0</v>
      </c>
      <c r="E32" s="389">
        <v>0</v>
      </c>
      <c r="F32" s="389">
        <v>0</v>
      </c>
      <c r="G32" s="389">
        <v>0</v>
      </c>
      <c r="H32" s="389">
        <v>0</v>
      </c>
      <c r="I32" s="390">
        <v>0</v>
      </c>
      <c r="J32" s="391">
        <v>0</v>
      </c>
      <c r="K32" s="391">
        <v>0</v>
      </c>
      <c r="L32" s="427">
        <v>0</v>
      </c>
    </row>
    <row r="33" spans="1:25" ht="15.75" customHeight="1">
      <c r="A33" s="388" t="s">
        <v>731</v>
      </c>
      <c r="B33" s="388" t="s">
        <v>732</v>
      </c>
      <c r="C33" s="389">
        <v>0</v>
      </c>
      <c r="D33" s="389">
        <v>-1636</v>
      </c>
      <c r="E33" s="389">
        <v>0</v>
      </c>
      <c r="F33" s="389">
        <v>0</v>
      </c>
      <c r="G33" s="389">
        <v>0</v>
      </c>
      <c r="H33" s="389">
        <v>0</v>
      </c>
      <c r="I33" s="390">
        <v>0</v>
      </c>
      <c r="J33" s="391">
        <v>0</v>
      </c>
      <c r="K33" s="391">
        <v>0</v>
      </c>
      <c r="L33" s="427">
        <v>0</v>
      </c>
    </row>
    <row r="34" spans="1:25" ht="15.75" customHeight="1">
      <c r="A34" s="388" t="s">
        <v>733</v>
      </c>
      <c r="B34" s="388" t="s">
        <v>734</v>
      </c>
      <c r="C34" s="389">
        <v>0</v>
      </c>
      <c r="D34" s="389">
        <v>0</v>
      </c>
      <c r="E34" s="389">
        <v>0</v>
      </c>
      <c r="F34" s="389">
        <v>0</v>
      </c>
      <c r="G34" s="389">
        <v>0</v>
      </c>
      <c r="H34" s="389">
        <v>0</v>
      </c>
      <c r="I34" s="390">
        <v>0</v>
      </c>
      <c r="J34" s="391">
        <v>0</v>
      </c>
      <c r="K34" s="391">
        <v>0</v>
      </c>
      <c r="L34" s="427">
        <v>0</v>
      </c>
    </row>
    <row r="35" spans="1:25" ht="15.75" customHeight="1">
      <c r="A35" s="388" t="s">
        <v>735</v>
      </c>
      <c r="B35" s="388" t="s">
        <v>736</v>
      </c>
      <c r="C35" s="389">
        <v>30.6</v>
      </c>
      <c r="D35" s="389">
        <v>789</v>
      </c>
      <c r="E35" s="389">
        <v>34</v>
      </c>
      <c r="F35" s="389">
        <v>24</v>
      </c>
      <c r="G35" s="389">
        <v>26</v>
      </c>
      <c r="H35" s="389">
        <v>-1013</v>
      </c>
      <c r="I35" s="390">
        <v>24</v>
      </c>
      <c r="J35" s="391">
        <v>94</v>
      </c>
      <c r="K35" s="391">
        <v>-493</v>
      </c>
      <c r="L35" s="427">
        <v>-91</v>
      </c>
    </row>
    <row r="36" spans="1:25" ht="15.75" customHeight="1">
      <c r="A36" s="388" t="s">
        <v>703</v>
      </c>
      <c r="B36" s="388" t="s">
        <v>737</v>
      </c>
      <c r="C36" s="389">
        <v>0</v>
      </c>
      <c r="D36" s="389">
        <v>0</v>
      </c>
      <c r="E36" s="389">
        <v>0</v>
      </c>
      <c r="F36" s="389">
        <v>0</v>
      </c>
      <c r="G36" s="389">
        <v>0</v>
      </c>
      <c r="H36" s="389">
        <v>0</v>
      </c>
      <c r="I36" s="390">
        <v>0</v>
      </c>
      <c r="J36" s="391">
        <v>0</v>
      </c>
      <c r="K36" s="391">
        <v>0</v>
      </c>
      <c r="L36" s="427" t="s">
        <v>398</v>
      </c>
    </row>
    <row r="37" spans="1:25" ht="15.75" customHeight="1">
      <c r="A37" s="384" t="s">
        <v>706</v>
      </c>
      <c r="B37" s="384" t="s">
        <v>738</v>
      </c>
      <c r="C37" s="385">
        <v>26.9</v>
      </c>
      <c r="D37" s="385">
        <v>-858</v>
      </c>
      <c r="E37" s="385">
        <v>-44</v>
      </c>
      <c r="F37" s="385">
        <v>-30</v>
      </c>
      <c r="G37" s="385">
        <v>-79</v>
      </c>
      <c r="H37" s="385">
        <v>-1103</v>
      </c>
      <c r="I37" s="386">
        <v>-64</v>
      </c>
      <c r="J37" s="387">
        <v>11</v>
      </c>
      <c r="K37" s="387">
        <v>-660</v>
      </c>
      <c r="L37" s="429">
        <v>-318</v>
      </c>
    </row>
    <row r="38" spans="1:25" ht="15.75" customHeight="1">
      <c r="A38" s="399"/>
      <c r="B38" s="400"/>
      <c r="C38" s="400"/>
      <c r="D38" s="400"/>
      <c r="E38" s="400"/>
      <c r="F38" s="400"/>
      <c r="G38" s="400"/>
      <c r="H38" s="400"/>
      <c r="I38" s="401"/>
      <c r="J38" s="402"/>
      <c r="K38" s="402"/>
      <c r="L38" s="430"/>
    </row>
    <row r="39" spans="1:25" ht="15.75" customHeight="1">
      <c r="A39" s="384" t="s">
        <v>739</v>
      </c>
      <c r="B39" s="400"/>
      <c r="C39" s="400"/>
      <c r="D39" s="400"/>
      <c r="E39" s="400"/>
      <c r="F39" s="400"/>
      <c r="G39" s="400"/>
      <c r="H39" s="400"/>
      <c r="I39" s="401"/>
      <c r="J39" s="402"/>
      <c r="K39" s="402"/>
      <c r="L39" s="430"/>
    </row>
    <row r="40" spans="1:25" ht="15.75" customHeight="1">
      <c r="A40" s="388" t="s">
        <v>740</v>
      </c>
      <c r="B40" s="388" t="s">
        <v>741</v>
      </c>
      <c r="C40" s="389">
        <v>-538.1</v>
      </c>
      <c r="D40" s="389">
        <v>-664</v>
      </c>
      <c r="E40" s="389">
        <v>-728</v>
      </c>
      <c r="F40" s="389">
        <v>-901</v>
      </c>
      <c r="G40" s="389">
        <v>-959</v>
      </c>
      <c r="H40" s="389">
        <v>-974</v>
      </c>
      <c r="I40" s="390">
        <v>-971</v>
      </c>
      <c r="J40" s="391">
        <v>-990</v>
      </c>
      <c r="K40" s="391">
        <v>-1029</v>
      </c>
      <c r="L40" s="427">
        <v>-1108</v>
      </c>
    </row>
    <row r="41" spans="1:25" ht="15.75" customHeight="1">
      <c r="A41" s="388" t="s">
        <v>742</v>
      </c>
      <c r="B41" s="388" t="s">
        <v>743</v>
      </c>
      <c r="C41" s="389">
        <v>-69.7</v>
      </c>
      <c r="D41" s="389">
        <v>3108</v>
      </c>
      <c r="E41" s="389">
        <v>1</v>
      </c>
      <c r="F41" s="389">
        <v>-16</v>
      </c>
      <c r="G41" s="389">
        <v>527</v>
      </c>
      <c r="H41" s="389">
        <v>446</v>
      </c>
      <c r="I41" s="390">
        <v>-92</v>
      </c>
      <c r="J41" s="391">
        <v>-37</v>
      </c>
      <c r="K41" s="391">
        <v>260</v>
      </c>
      <c r="L41" s="427">
        <v>-427</v>
      </c>
    </row>
    <row r="42" spans="1:25" ht="15.75" customHeight="1">
      <c r="A42" s="388" t="s">
        <v>744</v>
      </c>
      <c r="B42" s="388" t="s">
        <v>745</v>
      </c>
      <c r="C42" s="389">
        <v>0</v>
      </c>
      <c r="D42" s="389">
        <v>0</v>
      </c>
      <c r="E42" s="389">
        <v>0</v>
      </c>
      <c r="F42" s="389">
        <v>0</v>
      </c>
      <c r="G42" s="389">
        <v>0</v>
      </c>
      <c r="H42" s="389">
        <v>0</v>
      </c>
      <c r="I42" s="390">
        <v>0</v>
      </c>
      <c r="J42" s="391">
        <v>0</v>
      </c>
      <c r="K42" s="391">
        <v>0</v>
      </c>
      <c r="L42" s="427">
        <v>0</v>
      </c>
      <c r="P42" s="380" t="s">
        <v>518</v>
      </c>
      <c r="Q42" s="380" t="s">
        <v>519</v>
      </c>
      <c r="R42" s="380" t="s">
        <v>363</v>
      </c>
      <c r="S42" s="380" t="s">
        <v>364</v>
      </c>
      <c r="T42" s="380" t="s">
        <v>365</v>
      </c>
      <c r="U42" s="380" t="s">
        <v>366</v>
      </c>
      <c r="V42" s="380" t="s">
        <v>367</v>
      </c>
      <c r="W42" s="380" t="s">
        <v>368</v>
      </c>
      <c r="X42" s="380" t="s">
        <v>369</v>
      </c>
      <c r="Y42" s="380" t="s">
        <v>370</v>
      </c>
    </row>
    <row r="43" spans="1:25" ht="15.75" customHeight="1">
      <c r="A43" s="388" t="s">
        <v>746</v>
      </c>
      <c r="B43" s="388" t="s">
        <v>747</v>
      </c>
      <c r="C43" s="389">
        <v>0</v>
      </c>
      <c r="D43" s="389">
        <v>5850</v>
      </c>
      <c r="E43" s="389">
        <v>75</v>
      </c>
      <c r="F43" s="389">
        <v>2250</v>
      </c>
      <c r="G43" s="389">
        <v>5235</v>
      </c>
      <c r="H43" s="389">
        <v>1335</v>
      </c>
      <c r="I43" s="390">
        <v>2</v>
      </c>
      <c r="J43" s="391">
        <v>55</v>
      </c>
      <c r="K43" s="391">
        <v>2450</v>
      </c>
      <c r="L43" s="427">
        <v>0</v>
      </c>
      <c r="N43" s="535" t="s">
        <v>746</v>
      </c>
      <c r="O43" s="535"/>
      <c r="P43" s="536">
        <v>0</v>
      </c>
      <c r="Q43" s="536">
        <v>5850</v>
      </c>
      <c r="R43" s="536">
        <v>75</v>
      </c>
      <c r="S43" s="536">
        <v>2250</v>
      </c>
      <c r="T43" s="536">
        <v>5235</v>
      </c>
      <c r="U43" s="536">
        <v>1335</v>
      </c>
      <c r="V43" s="536">
        <v>2</v>
      </c>
      <c r="W43" s="536">
        <v>55</v>
      </c>
      <c r="X43" s="536">
        <v>2450</v>
      </c>
      <c r="Y43" s="537">
        <v>0</v>
      </c>
    </row>
    <row r="44" spans="1:25" ht="15.75" customHeight="1">
      <c r="A44" s="388" t="s">
        <v>748</v>
      </c>
      <c r="B44" s="388" t="s">
        <v>749</v>
      </c>
      <c r="C44" s="389">
        <v>-69.7</v>
      </c>
      <c r="D44" s="389">
        <v>-2742</v>
      </c>
      <c r="E44" s="389">
        <v>-74</v>
      </c>
      <c r="F44" s="389">
        <v>-2266</v>
      </c>
      <c r="G44" s="389">
        <v>-4708</v>
      </c>
      <c r="H44" s="389">
        <v>-889</v>
      </c>
      <c r="I44" s="390">
        <v>-94</v>
      </c>
      <c r="J44" s="391">
        <v>-92</v>
      </c>
      <c r="K44" s="391">
        <v>-2190</v>
      </c>
      <c r="L44" s="427">
        <v>-427</v>
      </c>
      <c r="M44" s="370"/>
      <c r="N44" s="535" t="s">
        <v>748</v>
      </c>
      <c r="O44" s="535"/>
      <c r="P44" s="536">
        <v>-69.7</v>
      </c>
      <c r="Q44" s="536">
        <v>-2742</v>
      </c>
      <c r="R44" s="536">
        <v>-74</v>
      </c>
      <c r="S44" s="536">
        <v>-2266</v>
      </c>
      <c r="T44" s="536">
        <v>-4708</v>
      </c>
      <c r="U44" s="536">
        <v>-889</v>
      </c>
      <c r="V44" s="536">
        <v>-94</v>
      </c>
      <c r="W44" s="536">
        <v>-92</v>
      </c>
      <c r="X44" s="536">
        <v>-2190</v>
      </c>
      <c r="Y44" s="537">
        <v>-427</v>
      </c>
    </row>
    <row r="45" spans="1:25" ht="15.75" customHeight="1">
      <c r="A45" s="388" t="s">
        <v>750</v>
      </c>
      <c r="B45" s="388" t="s">
        <v>751</v>
      </c>
      <c r="C45" s="389">
        <v>22.3</v>
      </c>
      <c r="D45" s="389">
        <v>-301</v>
      </c>
      <c r="E45" s="389">
        <v>-500</v>
      </c>
      <c r="F45" s="389">
        <v>102</v>
      </c>
      <c r="G45" s="389">
        <v>-298</v>
      </c>
      <c r="H45" s="389">
        <v>-491</v>
      </c>
      <c r="I45" s="390">
        <v>-275</v>
      </c>
      <c r="J45" s="391">
        <v>-440</v>
      </c>
      <c r="K45" s="391">
        <v>78</v>
      </c>
      <c r="L45" s="427">
        <v>33</v>
      </c>
    </row>
    <row r="46" spans="1:25" ht="15.75" customHeight="1">
      <c r="A46" s="388" t="s">
        <v>752</v>
      </c>
      <c r="B46" s="388" t="s">
        <v>753</v>
      </c>
      <c r="C46" s="389">
        <v>22.3</v>
      </c>
      <c r="D46" s="389">
        <v>29</v>
      </c>
      <c r="E46" s="389">
        <v>61</v>
      </c>
      <c r="F46" s="389">
        <v>102</v>
      </c>
      <c r="G46" s="389">
        <v>82</v>
      </c>
      <c r="H46" s="389">
        <v>60</v>
      </c>
      <c r="I46" s="390">
        <v>51</v>
      </c>
      <c r="J46" s="391">
        <v>60</v>
      </c>
      <c r="K46" s="391">
        <v>78</v>
      </c>
      <c r="L46" s="427">
        <v>33</v>
      </c>
      <c r="N46" s="538" t="s">
        <v>1183</v>
      </c>
      <c r="P46" s="539">
        <f>ABS(P43/P44)</f>
        <v>0</v>
      </c>
      <c r="Q46" s="539">
        <f t="shared" ref="Q46:Y46" si="0">ABS(Q43/Q44)</f>
        <v>2.1334792122538295</v>
      </c>
      <c r="R46" s="539">
        <f t="shared" si="0"/>
        <v>1.0135135135135136</v>
      </c>
      <c r="S46" s="539">
        <f t="shared" si="0"/>
        <v>0.99293909973521621</v>
      </c>
      <c r="T46" s="539">
        <f t="shared" si="0"/>
        <v>1.1119371282922685</v>
      </c>
      <c r="U46" s="539">
        <f t="shared" si="0"/>
        <v>1.501687289088864</v>
      </c>
      <c r="V46" s="539">
        <f t="shared" si="0"/>
        <v>2.1276595744680851E-2</v>
      </c>
      <c r="W46" s="539">
        <f t="shared" si="0"/>
        <v>0.59782608695652173</v>
      </c>
      <c r="X46" s="539">
        <f t="shared" si="0"/>
        <v>1.1187214611872147</v>
      </c>
      <c r="Y46" s="539">
        <f t="shared" si="0"/>
        <v>0</v>
      </c>
    </row>
    <row r="47" spans="1:25" ht="15.75" customHeight="1">
      <c r="A47" s="388" t="s">
        <v>754</v>
      </c>
      <c r="B47" s="388" t="s">
        <v>755</v>
      </c>
      <c r="C47" s="389">
        <v>0</v>
      </c>
      <c r="D47" s="389">
        <v>-330</v>
      </c>
      <c r="E47" s="389">
        <v>-561</v>
      </c>
      <c r="F47" s="389">
        <v>0</v>
      </c>
      <c r="G47" s="389">
        <v>-380</v>
      </c>
      <c r="H47" s="389">
        <v>-551</v>
      </c>
      <c r="I47" s="390">
        <v>-326</v>
      </c>
      <c r="J47" s="391">
        <v>-500</v>
      </c>
      <c r="K47" s="391">
        <v>0</v>
      </c>
      <c r="L47" s="427">
        <v>0</v>
      </c>
    </row>
    <row r="48" spans="1:25" ht="15.75" customHeight="1">
      <c r="A48" s="388" t="s">
        <v>756</v>
      </c>
      <c r="B48" s="388" t="s">
        <v>757</v>
      </c>
      <c r="C48" s="389">
        <v>-5.4</v>
      </c>
      <c r="D48" s="389">
        <v>-3079</v>
      </c>
      <c r="E48" s="389">
        <v>-58</v>
      </c>
      <c r="F48" s="389">
        <v>-27</v>
      </c>
      <c r="G48" s="389">
        <v>-91</v>
      </c>
      <c r="H48" s="389">
        <v>-74</v>
      </c>
      <c r="I48" s="390">
        <v>31</v>
      </c>
      <c r="J48" s="391">
        <v>93</v>
      </c>
      <c r="K48" s="391">
        <v>66</v>
      </c>
      <c r="L48" s="427">
        <v>147</v>
      </c>
      <c r="N48" s="540" t="s">
        <v>1184</v>
      </c>
      <c r="P48" s="539">
        <f>AVERAGE(P46:Y46)</f>
        <v>0.84913803867721094</v>
      </c>
    </row>
    <row r="49" spans="1:18" ht="15.75" customHeight="1">
      <c r="A49" s="388" t="s">
        <v>703</v>
      </c>
      <c r="B49" s="388" t="s">
        <v>758</v>
      </c>
      <c r="C49" s="389">
        <v>0</v>
      </c>
      <c r="D49" s="389">
        <v>0</v>
      </c>
      <c r="E49" s="389">
        <v>0</v>
      </c>
      <c r="F49" s="389">
        <v>0</v>
      </c>
      <c r="G49" s="389">
        <v>0</v>
      </c>
      <c r="H49" s="389">
        <v>0</v>
      </c>
      <c r="I49" s="390">
        <v>0</v>
      </c>
      <c r="J49" s="391">
        <v>0</v>
      </c>
      <c r="K49" s="391">
        <v>0</v>
      </c>
      <c r="L49" s="427">
        <v>-81</v>
      </c>
    </row>
    <row r="50" spans="1:18" ht="15.75" customHeight="1">
      <c r="A50" s="384" t="s">
        <v>739</v>
      </c>
      <c r="B50" s="384" t="s">
        <v>759</v>
      </c>
      <c r="C50" s="385">
        <v>-590.9</v>
      </c>
      <c r="D50" s="385">
        <v>-936</v>
      </c>
      <c r="E50" s="385">
        <v>-1285</v>
      </c>
      <c r="F50" s="385">
        <v>-842</v>
      </c>
      <c r="G50" s="385">
        <v>-821</v>
      </c>
      <c r="H50" s="385">
        <v>-1093</v>
      </c>
      <c r="I50" s="386">
        <v>-1307</v>
      </c>
      <c r="J50" s="387">
        <v>-1374</v>
      </c>
      <c r="K50" s="387">
        <v>-625</v>
      </c>
      <c r="L50" s="429">
        <v>-1436</v>
      </c>
      <c r="N50" s="432"/>
      <c r="O50" s="432"/>
      <c r="P50" s="432"/>
      <c r="Q50" s="432"/>
      <c r="R50" s="432"/>
    </row>
    <row r="51" spans="1:18" ht="15.75" customHeight="1">
      <c r="A51" s="399"/>
      <c r="B51" s="400"/>
      <c r="C51" s="400"/>
      <c r="D51" s="400"/>
      <c r="E51" s="400"/>
      <c r="F51" s="400"/>
      <c r="G51" s="400"/>
      <c r="H51" s="400"/>
      <c r="I51" s="401"/>
      <c r="J51" s="402"/>
      <c r="K51" s="402"/>
      <c r="L51" s="430"/>
      <c r="N51" s="432"/>
    </row>
    <row r="52" spans="1:18" ht="15.75" customHeight="1">
      <c r="A52" s="388" t="s">
        <v>760</v>
      </c>
      <c r="B52" s="388" t="s">
        <v>761</v>
      </c>
      <c r="C52" s="389">
        <v>-2.4</v>
      </c>
      <c r="D52" s="389">
        <v>24</v>
      </c>
      <c r="E52" s="389">
        <v>-20</v>
      </c>
      <c r="F52" s="389">
        <v>16</v>
      </c>
      <c r="G52" s="389">
        <v>6</v>
      </c>
      <c r="H52" s="389">
        <v>-3</v>
      </c>
      <c r="I52" s="390">
        <v>-28</v>
      </c>
      <c r="J52" s="391">
        <v>1</v>
      </c>
      <c r="K52" s="391">
        <v>-23</v>
      </c>
      <c r="L52" s="427">
        <v>16</v>
      </c>
    </row>
    <row r="53" spans="1:18" ht="15.75" customHeight="1">
      <c r="A53" s="399"/>
      <c r="B53" s="400"/>
      <c r="C53" s="400"/>
      <c r="D53" s="400"/>
      <c r="E53" s="400"/>
      <c r="F53" s="400"/>
      <c r="G53" s="400"/>
      <c r="H53" s="400"/>
      <c r="I53" s="401"/>
      <c r="J53" s="402"/>
      <c r="K53" s="402"/>
      <c r="L53" s="430"/>
    </row>
    <row r="54" spans="1:18" ht="15.75" customHeight="1">
      <c r="A54" s="384" t="s">
        <v>762</v>
      </c>
      <c r="B54" s="384" t="s">
        <v>763</v>
      </c>
      <c r="C54" s="385">
        <v>702.6</v>
      </c>
      <c r="D54" s="385">
        <v>-379</v>
      </c>
      <c r="E54" s="385">
        <v>-184</v>
      </c>
      <c r="F54" s="385">
        <v>620</v>
      </c>
      <c r="G54" s="385">
        <v>27</v>
      </c>
      <c r="H54" s="385">
        <v>-473</v>
      </c>
      <c r="I54" s="386">
        <v>91</v>
      </c>
      <c r="J54" s="387">
        <v>-39</v>
      </c>
      <c r="K54" s="387">
        <v>195</v>
      </c>
      <c r="L54" s="429">
        <v>-24</v>
      </c>
    </row>
    <row r="55" spans="1:18" ht="15.75" customHeight="1">
      <c r="A55" s="399"/>
      <c r="B55" s="400"/>
      <c r="C55" s="400"/>
      <c r="D55" s="400"/>
      <c r="E55" s="400"/>
      <c r="F55" s="400"/>
      <c r="G55" s="400"/>
      <c r="H55" s="400"/>
      <c r="I55" s="401"/>
      <c r="J55" s="402"/>
      <c r="K55" s="402"/>
      <c r="L55" s="430"/>
    </row>
    <row r="56" spans="1:18" ht="15.75" customHeight="1">
      <c r="A56" s="384" t="s">
        <v>764</v>
      </c>
      <c r="B56" s="384" t="s">
        <v>765</v>
      </c>
      <c r="C56" s="385">
        <v>159.30000000000001</v>
      </c>
      <c r="D56" s="385">
        <v>200</v>
      </c>
      <c r="E56" s="385">
        <v>433</v>
      </c>
      <c r="F56" s="385">
        <v>248</v>
      </c>
      <c r="G56" s="385">
        <v>267</v>
      </c>
      <c r="H56" s="385">
        <v>256</v>
      </c>
      <c r="I56" s="386">
        <v>275</v>
      </c>
      <c r="J56" s="387">
        <v>290</v>
      </c>
      <c r="K56" s="387">
        <v>293</v>
      </c>
      <c r="L56" s="429">
        <v>450</v>
      </c>
    </row>
    <row r="57" spans="1:18" ht="15.75" customHeight="1">
      <c r="A57" s="384" t="s">
        <v>766</v>
      </c>
      <c r="B57" s="384" t="s">
        <v>767</v>
      </c>
      <c r="C57" s="385">
        <v>407.1</v>
      </c>
      <c r="D57" s="385">
        <v>447</v>
      </c>
      <c r="E57" s="385">
        <v>561</v>
      </c>
      <c r="F57" s="385">
        <v>584</v>
      </c>
      <c r="G57" s="385">
        <v>463</v>
      </c>
      <c r="H57" s="385">
        <v>404</v>
      </c>
      <c r="I57" s="386">
        <v>487</v>
      </c>
      <c r="J57" s="387">
        <v>761</v>
      </c>
      <c r="K57" s="387">
        <v>785</v>
      </c>
      <c r="L57" s="429">
        <v>714</v>
      </c>
    </row>
    <row r="58" spans="1:18" ht="15.75" customHeight="1">
      <c r="A58" s="399"/>
      <c r="B58" s="400"/>
      <c r="C58" s="400"/>
      <c r="D58" s="400"/>
      <c r="E58" s="400"/>
      <c r="F58" s="400"/>
      <c r="G58" s="400"/>
      <c r="H58" s="400"/>
      <c r="I58" s="401"/>
      <c r="J58" s="402"/>
      <c r="K58" s="402"/>
      <c r="L58" s="430"/>
    </row>
    <row r="59" spans="1:18" ht="15.75" customHeight="1">
      <c r="A59" s="384" t="s">
        <v>492</v>
      </c>
      <c r="B59" s="400"/>
      <c r="C59" s="400"/>
      <c r="D59" s="400"/>
      <c r="E59" s="400"/>
      <c r="F59" s="400"/>
      <c r="G59" s="400"/>
      <c r="H59" s="400"/>
      <c r="I59" s="433" t="s">
        <v>367</v>
      </c>
      <c r="J59" s="380" t="s">
        <v>368</v>
      </c>
      <c r="K59" s="380" t="s">
        <v>369</v>
      </c>
      <c r="L59" s="430"/>
    </row>
    <row r="60" spans="1:18" ht="15.75" customHeight="1">
      <c r="A60" s="388" t="s">
        <v>86</v>
      </c>
      <c r="B60" s="388" t="s">
        <v>86</v>
      </c>
      <c r="C60" s="389">
        <v>1838.8</v>
      </c>
      <c r="D60" s="389">
        <v>1905.5</v>
      </c>
      <c r="E60" s="389">
        <v>2075</v>
      </c>
      <c r="F60" s="389">
        <v>1760</v>
      </c>
      <c r="G60" s="389">
        <v>1315</v>
      </c>
      <c r="H60" s="389">
        <v>1699</v>
      </c>
      <c r="I60" s="390">
        <v>1731</v>
      </c>
      <c r="J60" s="391">
        <v>1804</v>
      </c>
      <c r="K60" s="391">
        <v>2267</v>
      </c>
      <c r="L60" s="427">
        <v>2188</v>
      </c>
    </row>
    <row r="61" spans="1:18" ht="15.75" customHeight="1">
      <c r="A61" s="388" t="s">
        <v>768</v>
      </c>
      <c r="B61" s="388" t="s">
        <v>497</v>
      </c>
      <c r="C61" s="409">
        <v>44.353299999999997</v>
      </c>
      <c r="D61" s="409">
        <v>41.640300000000003</v>
      </c>
      <c r="E61" s="409">
        <v>38.734400000000001</v>
      </c>
      <c r="F61" s="409">
        <v>31.4117</v>
      </c>
      <c r="G61" s="409">
        <v>26.4694</v>
      </c>
      <c r="H61" s="409">
        <v>29.604500000000002</v>
      </c>
      <c r="I61" s="410">
        <v>26.610299999999999</v>
      </c>
      <c r="J61" s="411">
        <v>25.6907</v>
      </c>
      <c r="K61" s="411">
        <v>26.968800000000002</v>
      </c>
      <c r="L61" s="434">
        <v>23.19</v>
      </c>
    </row>
    <row r="62" spans="1:18" ht="15.75" customHeight="1">
      <c r="A62" s="388" t="s">
        <v>769</v>
      </c>
      <c r="B62" s="388" t="s">
        <v>770</v>
      </c>
      <c r="C62" s="389">
        <v>0</v>
      </c>
      <c r="D62" s="389">
        <v>1636</v>
      </c>
      <c r="E62" s="389">
        <v>0</v>
      </c>
      <c r="F62" s="389">
        <v>0</v>
      </c>
      <c r="G62" s="389">
        <v>0</v>
      </c>
      <c r="H62" s="389">
        <v>0</v>
      </c>
      <c r="I62" s="390">
        <v>0</v>
      </c>
      <c r="J62" s="391">
        <v>0</v>
      </c>
      <c r="K62" s="391">
        <v>0</v>
      </c>
      <c r="L62" s="427">
        <v>0</v>
      </c>
    </row>
    <row r="63" spans="1:18" ht="15.75" customHeight="1">
      <c r="A63" s="388" t="s">
        <v>771</v>
      </c>
      <c r="B63" s="388" t="s">
        <v>772</v>
      </c>
      <c r="C63" s="389">
        <v>8.6</v>
      </c>
      <c r="D63" s="389">
        <v>0</v>
      </c>
      <c r="E63" s="389">
        <v>0</v>
      </c>
      <c r="F63" s="389" t="s">
        <v>398</v>
      </c>
      <c r="G63" s="389" t="s">
        <v>398</v>
      </c>
      <c r="H63" s="389" t="s">
        <v>398</v>
      </c>
      <c r="I63" s="390" t="s">
        <v>398</v>
      </c>
      <c r="J63" s="391" t="s">
        <v>398</v>
      </c>
      <c r="K63" s="391" t="s">
        <v>398</v>
      </c>
      <c r="L63" s="427" t="s">
        <v>398</v>
      </c>
    </row>
    <row r="64" spans="1:18" ht="15.75" customHeight="1">
      <c r="A64" s="388" t="s">
        <v>773</v>
      </c>
      <c r="B64" s="388" t="s">
        <v>774</v>
      </c>
      <c r="C64" s="389">
        <v>1235.3</v>
      </c>
      <c r="D64" s="389">
        <v>1354</v>
      </c>
      <c r="E64" s="389">
        <v>1079</v>
      </c>
      <c r="F64" s="389">
        <v>1414</v>
      </c>
      <c r="G64" s="389">
        <v>804</v>
      </c>
      <c r="H64" s="389">
        <v>1620</v>
      </c>
      <c r="I64" s="390">
        <v>1390</v>
      </c>
      <c r="J64" s="391">
        <v>1203</v>
      </c>
      <c r="K64" s="391">
        <v>1302</v>
      </c>
      <c r="L64" s="427">
        <v>1449</v>
      </c>
    </row>
    <row r="65" spans="1:12" ht="15.75" customHeight="1">
      <c r="A65" s="388" t="s">
        <v>775</v>
      </c>
      <c r="B65" s="388" t="s">
        <v>776</v>
      </c>
      <c r="C65" s="389">
        <v>1610.5533</v>
      </c>
      <c r="D65" s="389" t="s">
        <v>398</v>
      </c>
      <c r="E65" s="389">
        <v>1534.2822000000001</v>
      </c>
      <c r="F65" s="389">
        <v>1836.3635999999999</v>
      </c>
      <c r="G65" s="389">
        <v>1279.1838</v>
      </c>
      <c r="H65" s="389">
        <v>2087.0021999999999</v>
      </c>
      <c r="I65" s="390" t="s">
        <v>398</v>
      </c>
      <c r="J65" s="391" t="s">
        <v>398</v>
      </c>
      <c r="K65" s="391">
        <v>1762.8983000000001</v>
      </c>
      <c r="L65" s="427">
        <v>1839.1</v>
      </c>
    </row>
    <row r="66" spans="1:12" ht="15.75" customHeight="1">
      <c r="A66" s="388" t="s">
        <v>777</v>
      </c>
      <c r="B66" s="388" t="s">
        <v>778</v>
      </c>
      <c r="C66" s="389">
        <v>925.6</v>
      </c>
      <c r="D66" s="389" t="s">
        <v>398</v>
      </c>
      <c r="E66" s="389" t="s">
        <v>398</v>
      </c>
      <c r="F66" s="389">
        <v>1406</v>
      </c>
      <c r="G66" s="389">
        <v>1343</v>
      </c>
      <c r="H66" s="389">
        <v>2082</v>
      </c>
      <c r="I66" s="390">
        <v>1310</v>
      </c>
      <c r="J66" s="391">
        <v>1203</v>
      </c>
      <c r="K66" s="391">
        <v>1596</v>
      </c>
      <c r="L66" s="427">
        <v>1060</v>
      </c>
    </row>
    <row r="67" spans="1:12" ht="15.75" customHeight="1">
      <c r="A67" s="388" t="s">
        <v>779</v>
      </c>
      <c r="B67" s="388" t="s">
        <v>780</v>
      </c>
      <c r="C67" s="409">
        <v>5.3040000000000003</v>
      </c>
      <c r="D67" s="409">
        <v>5.7130999999999998</v>
      </c>
      <c r="E67" s="409">
        <v>4.3333000000000004</v>
      </c>
      <c r="F67" s="409">
        <v>5.2760999999999996</v>
      </c>
      <c r="G67" s="409">
        <v>2.6623000000000001</v>
      </c>
      <c r="H67" s="409">
        <v>5.2257999999999996</v>
      </c>
      <c r="I67" s="410">
        <v>4.5277000000000003</v>
      </c>
      <c r="J67" s="411">
        <v>3.8557999999999999</v>
      </c>
      <c r="K67" s="411">
        <v>4.0815000000000001</v>
      </c>
      <c r="L67" s="434">
        <v>4.4000000000000004</v>
      </c>
    </row>
    <row r="68" spans="1:12" ht="15.75" customHeight="1">
      <c r="A68" s="388" t="s">
        <v>781</v>
      </c>
      <c r="B68" s="388" t="s">
        <v>782</v>
      </c>
      <c r="C68" s="409">
        <v>8.9642999999999997</v>
      </c>
      <c r="D68" s="409">
        <v>10.796799999999999</v>
      </c>
      <c r="E68" s="409">
        <v>12.080500000000001</v>
      </c>
      <c r="F68" s="409">
        <v>12.089399999999999</v>
      </c>
      <c r="G68" s="409">
        <v>22.896799999999999</v>
      </c>
      <c r="H68" s="409">
        <v>11.603400000000001</v>
      </c>
      <c r="I68" s="410">
        <v>14.2949</v>
      </c>
      <c r="J68" s="411">
        <v>20.436699999999998</v>
      </c>
      <c r="K68" s="411">
        <v>15.9519</v>
      </c>
      <c r="L68" s="434">
        <v>15.5</v>
      </c>
    </row>
    <row r="69" spans="1:12" ht="15.75" customHeight="1">
      <c r="A69" s="388" t="s">
        <v>783</v>
      </c>
      <c r="B69" s="388" t="s">
        <v>784</v>
      </c>
      <c r="C69" s="409">
        <v>2.0613999999999999</v>
      </c>
      <c r="D69" s="409">
        <v>2.1440000000000001</v>
      </c>
      <c r="E69" s="409">
        <v>1.9036</v>
      </c>
      <c r="F69" s="409">
        <v>2.2955000000000001</v>
      </c>
      <c r="G69" s="409">
        <v>1.8951</v>
      </c>
      <c r="H69" s="409">
        <v>2.0596999999999999</v>
      </c>
      <c r="I69" s="410">
        <v>1.4782</v>
      </c>
      <c r="J69" s="411">
        <v>1.1117999999999999</v>
      </c>
      <c r="K69" s="411">
        <v>1.4721</v>
      </c>
      <c r="L69" s="435">
        <v>2.21</v>
      </c>
    </row>
    <row r="70" spans="1:12" ht="15.75" customHeight="1">
      <c r="A70" s="414" t="s">
        <v>513</v>
      </c>
      <c r="B70" s="415"/>
      <c r="C70" s="414" t="s">
        <v>514</v>
      </c>
      <c r="D70" s="415"/>
      <c r="E70" s="415"/>
      <c r="F70" s="415"/>
      <c r="G70" s="415"/>
      <c r="H70" s="415"/>
      <c r="I70" s="415"/>
      <c r="J70" s="415"/>
      <c r="K70" s="415"/>
    </row>
    <row r="71" spans="1:12" ht="15.75" customHeight="1"/>
    <row r="72" spans="1:12" ht="15.75" customHeight="1"/>
    <row r="73" spans="1:12" ht="15.75" customHeight="1"/>
    <row r="74" spans="1:12" ht="15.75" customHeight="1"/>
    <row r="75" spans="1:12" ht="15.75" customHeight="1"/>
    <row r="76" spans="1:12" ht="15.75" customHeight="1"/>
    <row r="77" spans="1:12" ht="15.75" customHeight="1"/>
    <row r="78" spans="1:12" ht="15.75" customHeight="1"/>
    <row r="79" spans="1:12" ht="15.75" customHeight="1"/>
    <row r="80" spans="1:12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 summaryRight="0"/>
  </sheetPr>
  <dimension ref="A1:N625"/>
  <sheetViews>
    <sheetView workbookViewId="0">
      <selection activeCell="I5" sqref="I5"/>
    </sheetView>
  </sheetViews>
  <sheetFormatPr defaultColWidth="12.6328125" defaultRowHeight="15" customHeight="1"/>
  <cols>
    <col min="1" max="1" width="41.90625" customWidth="1"/>
  </cols>
  <sheetData>
    <row r="1" spans="1:14" ht="15" customHeight="1">
      <c r="A1" s="494" t="s">
        <v>785</v>
      </c>
      <c r="B1" s="495"/>
      <c r="C1" s="495"/>
      <c r="D1" s="495"/>
      <c r="E1" s="495"/>
      <c r="F1" s="495"/>
      <c r="G1" s="495"/>
      <c r="H1" s="446"/>
      <c r="I1" s="446"/>
      <c r="J1" s="446"/>
      <c r="K1" s="446"/>
      <c r="L1" s="446"/>
      <c r="M1" s="446"/>
      <c r="N1" s="446"/>
    </row>
    <row r="2" spans="1:14">
      <c r="A2" s="496" t="s">
        <v>978</v>
      </c>
      <c r="B2" s="492"/>
      <c r="C2" s="492"/>
      <c r="D2" s="492"/>
      <c r="E2" s="492"/>
      <c r="F2" s="492"/>
      <c r="G2" s="492"/>
      <c r="H2" s="447"/>
      <c r="I2" s="447"/>
      <c r="J2" s="447"/>
      <c r="K2" s="447"/>
      <c r="L2" s="447"/>
      <c r="M2" s="447"/>
      <c r="N2" s="447"/>
    </row>
    <row r="3" spans="1:14">
      <c r="A3" s="448" t="s">
        <v>787</v>
      </c>
      <c r="B3" s="449" t="s">
        <v>789</v>
      </c>
      <c r="C3" s="449" t="s">
        <v>790</v>
      </c>
      <c r="D3" s="449" t="s">
        <v>791</v>
      </c>
      <c r="E3" s="449" t="s">
        <v>792</v>
      </c>
      <c r="F3" s="449" t="s">
        <v>793</v>
      </c>
      <c r="G3" s="449" t="s">
        <v>794</v>
      </c>
      <c r="H3" s="449" t="s">
        <v>795</v>
      </c>
      <c r="I3" s="449" t="s">
        <v>796</v>
      </c>
      <c r="J3" s="449" t="s">
        <v>797</v>
      </c>
      <c r="K3" s="449" t="s">
        <v>979</v>
      </c>
      <c r="L3" s="447"/>
      <c r="M3" s="447"/>
      <c r="N3" s="447"/>
    </row>
    <row r="4" spans="1:14">
      <c r="A4" s="450" t="s">
        <v>372</v>
      </c>
      <c r="B4" s="451">
        <v>43465</v>
      </c>
      <c r="C4" s="451">
        <v>43830</v>
      </c>
      <c r="D4" s="451">
        <v>44196</v>
      </c>
      <c r="E4" s="451">
        <v>44561</v>
      </c>
      <c r="F4" s="451">
        <v>44926</v>
      </c>
      <c r="G4" s="451">
        <v>45291</v>
      </c>
      <c r="H4" s="451">
        <v>45657</v>
      </c>
      <c r="I4" s="451">
        <v>46022</v>
      </c>
      <c r="J4" s="451">
        <v>46387</v>
      </c>
      <c r="K4" s="451">
        <v>46752</v>
      </c>
      <c r="L4" s="447"/>
      <c r="M4" s="447"/>
      <c r="N4" s="447"/>
    </row>
    <row r="5" spans="1:14" ht="15" customHeight="1">
      <c r="A5" s="452" t="s">
        <v>54</v>
      </c>
      <c r="B5" s="453">
        <v>5357</v>
      </c>
      <c r="C5" s="453">
        <v>5603</v>
      </c>
      <c r="D5" s="453">
        <v>4968</v>
      </c>
      <c r="E5" s="453">
        <v>5739</v>
      </c>
      <c r="F5" s="454">
        <v>6505</v>
      </c>
      <c r="G5" s="454">
        <v>7022</v>
      </c>
      <c r="H5" s="454">
        <v>8406</v>
      </c>
      <c r="I5" s="454">
        <v>9434</v>
      </c>
      <c r="J5" s="455"/>
      <c r="K5" s="455"/>
      <c r="L5" s="447"/>
      <c r="M5" s="447"/>
      <c r="N5" s="447"/>
    </row>
    <row r="6" spans="1:14" ht="15" customHeight="1">
      <c r="A6" s="452" t="s">
        <v>25</v>
      </c>
      <c r="B6" s="453">
        <v>3278.52</v>
      </c>
      <c r="C6" s="453">
        <v>3345.4</v>
      </c>
      <c r="D6" s="453">
        <v>2790.46</v>
      </c>
      <c r="E6" s="453">
        <v>3331</v>
      </c>
      <c r="F6" s="454">
        <v>3802</v>
      </c>
      <c r="G6" s="454">
        <v>3972</v>
      </c>
      <c r="H6" s="454">
        <v>4040</v>
      </c>
      <c r="I6" s="454">
        <v>4247</v>
      </c>
      <c r="J6" s="453">
        <v>4475.28</v>
      </c>
      <c r="K6" s="453">
        <v>4628.3599999999997</v>
      </c>
      <c r="L6" s="447"/>
      <c r="M6" s="447"/>
      <c r="N6" s="447"/>
    </row>
    <row r="7" spans="1:14" ht="15" customHeight="1">
      <c r="A7" s="452" t="s">
        <v>980</v>
      </c>
      <c r="B7" s="456">
        <v>61.2</v>
      </c>
      <c r="C7" s="456">
        <v>59.71</v>
      </c>
      <c r="D7" s="456">
        <v>56.17</v>
      </c>
      <c r="E7" s="456">
        <v>58.04</v>
      </c>
      <c r="F7" s="457">
        <v>58.45</v>
      </c>
      <c r="G7" s="457">
        <v>56.57</v>
      </c>
      <c r="H7" s="457">
        <v>48.06</v>
      </c>
      <c r="I7" s="457">
        <v>45.02</v>
      </c>
      <c r="J7" s="455"/>
      <c r="K7" s="455"/>
      <c r="L7" s="447"/>
      <c r="M7" s="447"/>
      <c r="N7" s="447"/>
    </row>
    <row r="8" spans="1:14" ht="15" customHeight="1">
      <c r="A8" s="452" t="s">
        <v>981</v>
      </c>
      <c r="B8" s="453">
        <v>1054.51</v>
      </c>
      <c r="C8" s="453">
        <v>1147.96</v>
      </c>
      <c r="D8" s="456">
        <v>934.24</v>
      </c>
      <c r="E8" s="456">
        <v>853</v>
      </c>
      <c r="F8" s="457">
        <v>905</v>
      </c>
      <c r="G8" s="457">
        <v>955</v>
      </c>
      <c r="H8" s="457">
        <v>986</v>
      </c>
      <c r="I8" s="457">
        <v>995</v>
      </c>
      <c r="J8" s="453">
        <v>1048.43</v>
      </c>
      <c r="K8" s="453">
        <v>1086.07</v>
      </c>
      <c r="L8" s="447"/>
      <c r="M8" s="447"/>
      <c r="N8" s="447"/>
    </row>
    <row r="9" spans="1:14" ht="15" customHeight="1">
      <c r="A9" s="452" t="s">
        <v>980</v>
      </c>
      <c r="B9" s="456">
        <v>19.68</v>
      </c>
      <c r="C9" s="456">
        <v>20.49</v>
      </c>
      <c r="D9" s="456">
        <v>18.809999999999999</v>
      </c>
      <c r="E9" s="456">
        <v>14.86</v>
      </c>
      <c r="F9" s="457">
        <v>13.91</v>
      </c>
      <c r="G9" s="457">
        <v>13.6</v>
      </c>
      <c r="H9" s="457">
        <v>11.73</v>
      </c>
      <c r="I9" s="457">
        <v>10.55</v>
      </c>
      <c r="J9" s="455"/>
      <c r="K9" s="455"/>
      <c r="L9" s="447"/>
      <c r="M9" s="447"/>
      <c r="N9" s="447"/>
    </row>
    <row r="10" spans="1:14" ht="15" customHeight="1">
      <c r="A10" s="452" t="s">
        <v>982</v>
      </c>
      <c r="B10" s="456">
        <v>235.32</v>
      </c>
      <c r="C10" s="455"/>
      <c r="D10" s="455"/>
      <c r="E10" s="456">
        <v>229</v>
      </c>
      <c r="F10" s="457">
        <v>266</v>
      </c>
      <c r="G10" s="457">
        <v>292</v>
      </c>
      <c r="H10" s="457">
        <v>301</v>
      </c>
      <c r="I10" s="457">
        <v>298</v>
      </c>
      <c r="J10" s="456">
        <v>317.69</v>
      </c>
      <c r="K10" s="456">
        <v>331.85</v>
      </c>
      <c r="L10" s="447"/>
      <c r="M10" s="447"/>
      <c r="N10" s="447"/>
    </row>
    <row r="11" spans="1:14" ht="15" customHeight="1">
      <c r="A11" s="452" t="s">
        <v>980</v>
      </c>
      <c r="B11" s="456">
        <v>4.3899999999999997</v>
      </c>
      <c r="C11" s="455"/>
      <c r="D11" s="455"/>
      <c r="E11" s="456">
        <v>3.99</v>
      </c>
      <c r="F11" s="457">
        <v>4.09</v>
      </c>
      <c r="G11" s="457">
        <v>4.16</v>
      </c>
      <c r="H11" s="457">
        <v>3.58</v>
      </c>
      <c r="I11" s="457">
        <v>3.16</v>
      </c>
      <c r="J11" s="455"/>
      <c r="K11" s="455"/>
      <c r="L11" s="447"/>
      <c r="M11" s="447"/>
      <c r="N11" s="447"/>
    </row>
    <row r="12" spans="1:14" ht="15" customHeight="1">
      <c r="A12" s="452" t="s">
        <v>983</v>
      </c>
      <c r="B12" s="455"/>
      <c r="C12" s="453">
        <v>2358.96</v>
      </c>
      <c r="D12" s="455"/>
      <c r="E12" s="453">
        <v>2353.4</v>
      </c>
      <c r="F12" s="454">
        <v>2771.34</v>
      </c>
      <c r="G12" s="454">
        <v>2815.4</v>
      </c>
      <c r="H12" s="454">
        <v>2708</v>
      </c>
      <c r="I12" s="454">
        <v>2909</v>
      </c>
      <c r="J12" s="453">
        <v>3110.04</v>
      </c>
      <c r="K12" s="453">
        <v>3230.94</v>
      </c>
      <c r="L12" s="447"/>
      <c r="M12" s="447"/>
      <c r="N12" s="447"/>
    </row>
    <row r="13" spans="1:14" ht="15" customHeight="1">
      <c r="A13" s="452" t="s">
        <v>980</v>
      </c>
      <c r="B13" s="455"/>
      <c r="C13" s="456">
        <v>42.1</v>
      </c>
      <c r="D13" s="455"/>
      <c r="E13" s="456">
        <v>41.01</v>
      </c>
      <c r="F13" s="457">
        <v>42.6</v>
      </c>
      <c r="G13" s="457">
        <v>40.090000000000003</v>
      </c>
      <c r="H13" s="457">
        <v>32.22</v>
      </c>
      <c r="I13" s="457">
        <v>30.84</v>
      </c>
      <c r="J13" s="455"/>
      <c r="K13" s="455"/>
      <c r="L13" s="447"/>
      <c r="M13" s="447"/>
      <c r="N13" s="447"/>
    </row>
    <row r="14" spans="1:14" ht="15" customHeight="1">
      <c r="A14" s="452" t="s">
        <v>984</v>
      </c>
      <c r="B14" s="455"/>
      <c r="C14" s="455"/>
      <c r="D14" s="455"/>
      <c r="E14" s="455"/>
      <c r="F14" s="458"/>
      <c r="G14" s="458"/>
      <c r="H14" s="457">
        <v>45</v>
      </c>
      <c r="I14" s="457">
        <v>46</v>
      </c>
      <c r="J14" s="456">
        <v>43.4</v>
      </c>
      <c r="K14" s="456">
        <v>44.74</v>
      </c>
      <c r="L14" s="447"/>
      <c r="M14" s="447"/>
      <c r="N14" s="447"/>
    </row>
    <row r="15" spans="1:14" ht="15" customHeight="1">
      <c r="A15" s="452" t="s">
        <v>980</v>
      </c>
      <c r="B15" s="455"/>
      <c r="C15" s="455"/>
      <c r="D15" s="455"/>
      <c r="E15" s="455"/>
      <c r="F15" s="458"/>
      <c r="G15" s="458"/>
      <c r="H15" s="457">
        <v>0.54</v>
      </c>
      <c r="I15" s="457">
        <v>0.49</v>
      </c>
      <c r="J15" s="455"/>
      <c r="K15" s="455"/>
      <c r="L15" s="447"/>
      <c r="M15" s="447"/>
      <c r="N15" s="447"/>
    </row>
    <row r="16" spans="1:14" ht="15" customHeight="1">
      <c r="A16" s="452" t="s">
        <v>39</v>
      </c>
      <c r="B16" s="453">
        <v>1669.89</v>
      </c>
      <c r="C16" s="453">
        <v>1780</v>
      </c>
      <c r="D16" s="453">
        <v>1606.04</v>
      </c>
      <c r="E16" s="453">
        <v>1156</v>
      </c>
      <c r="F16" s="454">
        <v>1196</v>
      </c>
      <c r="G16" s="454">
        <v>1298</v>
      </c>
      <c r="H16" s="454">
        <v>1451</v>
      </c>
      <c r="I16" s="454">
        <v>1514</v>
      </c>
      <c r="J16" s="453">
        <v>1532.29</v>
      </c>
      <c r="K16" s="453">
        <v>1567.91</v>
      </c>
      <c r="L16" s="447"/>
      <c r="M16" s="447"/>
      <c r="N16" s="447"/>
    </row>
    <row r="17" spans="1:14" ht="15" customHeight="1">
      <c r="A17" s="452" t="s">
        <v>980</v>
      </c>
      <c r="B17" s="456">
        <v>31.17</v>
      </c>
      <c r="C17" s="456">
        <v>31.77</v>
      </c>
      <c r="D17" s="456">
        <v>32.33</v>
      </c>
      <c r="E17" s="456">
        <v>20.14</v>
      </c>
      <c r="F17" s="457">
        <v>18.39</v>
      </c>
      <c r="G17" s="457">
        <v>18.48</v>
      </c>
      <c r="H17" s="457">
        <v>17.260000000000002</v>
      </c>
      <c r="I17" s="457">
        <v>16.05</v>
      </c>
      <c r="J17" s="455"/>
      <c r="K17" s="455"/>
      <c r="L17" s="447"/>
      <c r="M17" s="447"/>
      <c r="N17" s="447"/>
    </row>
    <row r="18" spans="1:14" ht="15" customHeight="1">
      <c r="A18" s="452" t="s">
        <v>981</v>
      </c>
      <c r="B18" s="453">
        <v>1506.97</v>
      </c>
      <c r="C18" s="453">
        <v>1702.63</v>
      </c>
      <c r="D18" s="453">
        <v>1541.54</v>
      </c>
      <c r="E18" s="456">
        <v>673</v>
      </c>
      <c r="F18" s="457">
        <v>688</v>
      </c>
      <c r="G18" s="457">
        <v>731</v>
      </c>
      <c r="H18" s="457">
        <v>720</v>
      </c>
      <c r="I18" s="457">
        <v>722</v>
      </c>
      <c r="J18" s="456">
        <v>738.04</v>
      </c>
      <c r="K18" s="456">
        <v>753.98</v>
      </c>
      <c r="L18" s="447"/>
      <c r="M18" s="447"/>
      <c r="N18" s="447"/>
    </row>
    <row r="19" spans="1:14" ht="15" customHeight="1">
      <c r="A19" s="452" t="s">
        <v>980</v>
      </c>
      <c r="B19" s="456">
        <v>28.13</v>
      </c>
      <c r="C19" s="456">
        <v>30.39</v>
      </c>
      <c r="D19" s="456">
        <v>31.03</v>
      </c>
      <c r="E19" s="456">
        <v>11.73</v>
      </c>
      <c r="F19" s="457">
        <v>10.58</v>
      </c>
      <c r="G19" s="457">
        <v>10.41</v>
      </c>
      <c r="H19" s="457">
        <v>8.57</v>
      </c>
      <c r="I19" s="457">
        <v>7.65</v>
      </c>
      <c r="J19" s="455"/>
      <c r="K19" s="455"/>
      <c r="L19" s="447"/>
      <c r="M19" s="447"/>
      <c r="N19" s="447"/>
    </row>
    <row r="20" spans="1:14" ht="15" customHeight="1">
      <c r="A20" s="452" t="s">
        <v>59</v>
      </c>
      <c r="B20" s="456">
        <v>76.12</v>
      </c>
      <c r="C20" s="456">
        <v>76.83</v>
      </c>
      <c r="D20" s="456">
        <v>67.44</v>
      </c>
      <c r="E20" s="456">
        <v>64</v>
      </c>
      <c r="F20" s="457">
        <v>70</v>
      </c>
      <c r="G20" s="457">
        <v>97</v>
      </c>
      <c r="H20" s="457">
        <v>243</v>
      </c>
      <c r="I20" s="457">
        <v>235</v>
      </c>
      <c r="J20" s="456">
        <v>224.89</v>
      </c>
      <c r="K20" s="456">
        <v>227.69</v>
      </c>
      <c r="L20" s="447"/>
      <c r="M20" s="447"/>
      <c r="N20" s="447"/>
    </row>
    <row r="21" spans="1:14" ht="15" customHeight="1">
      <c r="A21" s="452" t="s">
        <v>980</v>
      </c>
      <c r="B21" s="456">
        <v>1.42</v>
      </c>
      <c r="C21" s="456">
        <v>1.37</v>
      </c>
      <c r="D21" s="456">
        <v>1.36</v>
      </c>
      <c r="E21" s="456">
        <v>1.1200000000000001</v>
      </c>
      <c r="F21" s="457">
        <v>1.08</v>
      </c>
      <c r="G21" s="457">
        <v>1.38</v>
      </c>
      <c r="H21" s="457">
        <v>2.89</v>
      </c>
      <c r="I21" s="457">
        <v>2.4900000000000002</v>
      </c>
      <c r="J21" s="455"/>
      <c r="K21" s="455"/>
      <c r="L21" s="447"/>
      <c r="M21" s="447"/>
      <c r="N21" s="447"/>
    </row>
    <row r="22" spans="1:14" ht="15" customHeight="1">
      <c r="A22" s="452" t="s">
        <v>982</v>
      </c>
      <c r="B22" s="456">
        <v>437.93</v>
      </c>
      <c r="C22" s="456">
        <v>419.95</v>
      </c>
      <c r="D22" s="456">
        <v>381.38</v>
      </c>
      <c r="E22" s="456">
        <v>419</v>
      </c>
      <c r="F22" s="457">
        <v>438</v>
      </c>
      <c r="G22" s="457">
        <v>470</v>
      </c>
      <c r="H22" s="457">
        <v>488</v>
      </c>
      <c r="I22" s="457">
        <v>556</v>
      </c>
      <c r="J22" s="456">
        <v>569.53</v>
      </c>
      <c r="K22" s="456">
        <v>580.38</v>
      </c>
      <c r="L22" s="447"/>
      <c r="M22" s="447"/>
      <c r="N22" s="447"/>
    </row>
    <row r="23" spans="1:14" ht="15" customHeight="1">
      <c r="A23" s="452" t="s">
        <v>980</v>
      </c>
      <c r="B23" s="456">
        <v>8.17</v>
      </c>
      <c r="C23" s="456">
        <v>7.5</v>
      </c>
      <c r="D23" s="456">
        <v>7.68</v>
      </c>
      <c r="E23" s="456">
        <v>7.3</v>
      </c>
      <c r="F23" s="457">
        <v>6.73</v>
      </c>
      <c r="G23" s="457">
        <v>6.69</v>
      </c>
      <c r="H23" s="457">
        <v>5.81</v>
      </c>
      <c r="I23" s="457">
        <v>5.89</v>
      </c>
      <c r="J23" s="455"/>
      <c r="K23" s="455"/>
      <c r="L23" s="447"/>
      <c r="M23" s="447"/>
      <c r="N23" s="447"/>
    </row>
    <row r="24" spans="1:14" ht="15" customHeight="1">
      <c r="A24" s="452" t="s">
        <v>44</v>
      </c>
      <c r="B24" s="456">
        <v>411.12</v>
      </c>
      <c r="C24" s="456">
        <v>462.05</v>
      </c>
      <c r="D24" s="456">
        <v>559.1</v>
      </c>
      <c r="E24" s="456">
        <v>559</v>
      </c>
      <c r="F24" s="457">
        <v>619</v>
      </c>
      <c r="G24" s="457">
        <v>692</v>
      </c>
      <c r="H24" s="457">
        <v>768</v>
      </c>
      <c r="I24" s="457">
        <v>800</v>
      </c>
      <c r="J24" s="456">
        <v>813.84</v>
      </c>
      <c r="K24" s="456">
        <v>844.77</v>
      </c>
      <c r="L24" s="447"/>
      <c r="M24" s="447"/>
      <c r="N24" s="447"/>
    </row>
    <row r="25" spans="1:14" ht="15" customHeight="1">
      <c r="A25" s="452" t="s">
        <v>980</v>
      </c>
      <c r="B25" s="456">
        <v>7.67</v>
      </c>
      <c r="C25" s="456">
        <v>8.25</v>
      </c>
      <c r="D25" s="456">
        <v>11.25</v>
      </c>
      <c r="E25" s="456">
        <v>9.74</v>
      </c>
      <c r="F25" s="457">
        <v>9.52</v>
      </c>
      <c r="G25" s="457">
        <v>9.85</v>
      </c>
      <c r="H25" s="457">
        <v>9.14</v>
      </c>
      <c r="I25" s="457">
        <v>8.48</v>
      </c>
      <c r="J25" s="455"/>
      <c r="K25" s="455"/>
      <c r="L25" s="447"/>
      <c r="M25" s="447"/>
      <c r="N25" s="447"/>
    </row>
    <row r="26" spans="1:14" ht="15" customHeight="1">
      <c r="A26" s="452" t="s">
        <v>981</v>
      </c>
      <c r="B26" s="456">
        <v>301.72000000000003</v>
      </c>
      <c r="C26" s="456">
        <v>381.1</v>
      </c>
      <c r="D26" s="456">
        <v>482.62</v>
      </c>
      <c r="E26" s="456">
        <v>265</v>
      </c>
      <c r="F26" s="457">
        <v>284</v>
      </c>
      <c r="G26" s="457">
        <v>314</v>
      </c>
      <c r="H26" s="457">
        <v>325</v>
      </c>
      <c r="I26" s="457">
        <v>324</v>
      </c>
      <c r="J26" s="456">
        <v>328.54</v>
      </c>
      <c r="K26" s="456">
        <v>338.94</v>
      </c>
      <c r="L26" s="447"/>
      <c r="M26" s="447"/>
      <c r="N26" s="447"/>
    </row>
    <row r="27" spans="1:14" ht="15" customHeight="1">
      <c r="A27" s="452" t="s">
        <v>980</v>
      </c>
      <c r="B27" s="456">
        <v>5.63</v>
      </c>
      <c r="C27" s="456">
        <v>6.8</v>
      </c>
      <c r="D27" s="456">
        <v>9.7100000000000009</v>
      </c>
      <c r="E27" s="456">
        <v>4.62</v>
      </c>
      <c r="F27" s="457">
        <v>4.37</v>
      </c>
      <c r="G27" s="457">
        <v>4.47</v>
      </c>
      <c r="H27" s="457">
        <v>3.87</v>
      </c>
      <c r="I27" s="457">
        <v>3.43</v>
      </c>
      <c r="J27" s="455"/>
      <c r="K27" s="455"/>
      <c r="L27" s="447"/>
      <c r="M27" s="447"/>
      <c r="N27" s="447"/>
    </row>
    <row r="28" spans="1:14" ht="15" customHeight="1">
      <c r="A28" s="452" t="s">
        <v>59</v>
      </c>
      <c r="B28" s="456">
        <v>79.38</v>
      </c>
      <c r="C28" s="456">
        <v>81.44</v>
      </c>
      <c r="D28" s="456">
        <v>76.989999999999995</v>
      </c>
      <c r="E28" s="456">
        <v>64</v>
      </c>
      <c r="F28" s="457">
        <v>78</v>
      </c>
      <c r="G28" s="457">
        <v>89</v>
      </c>
      <c r="H28" s="457">
        <v>148</v>
      </c>
      <c r="I28" s="457">
        <v>183</v>
      </c>
      <c r="J28" s="456">
        <v>182.42</v>
      </c>
      <c r="K28" s="456">
        <v>185.69</v>
      </c>
      <c r="L28" s="447"/>
      <c r="M28" s="447"/>
      <c r="N28" s="447"/>
    </row>
    <row r="29" spans="1:14" ht="15" customHeight="1">
      <c r="A29" s="452" t="s">
        <v>980</v>
      </c>
      <c r="B29" s="456">
        <v>1.48</v>
      </c>
      <c r="C29" s="456">
        <v>1.45</v>
      </c>
      <c r="D29" s="456">
        <v>1.55</v>
      </c>
      <c r="E29" s="456">
        <v>1.1200000000000001</v>
      </c>
      <c r="F29" s="457">
        <v>1.2</v>
      </c>
      <c r="G29" s="457">
        <v>1.27</v>
      </c>
      <c r="H29" s="457">
        <v>1.76</v>
      </c>
      <c r="I29" s="457">
        <v>1.94</v>
      </c>
      <c r="J29" s="455"/>
      <c r="K29" s="455"/>
      <c r="L29" s="447"/>
      <c r="M29" s="447"/>
      <c r="N29" s="447"/>
    </row>
    <row r="30" spans="1:14" ht="15" customHeight="1">
      <c r="A30" s="452" t="s">
        <v>982</v>
      </c>
      <c r="B30" s="456">
        <v>136.5</v>
      </c>
      <c r="C30" s="455"/>
      <c r="D30" s="456">
        <v>191.56</v>
      </c>
      <c r="E30" s="456">
        <v>230</v>
      </c>
      <c r="F30" s="457">
        <v>256</v>
      </c>
      <c r="G30" s="457">
        <v>289</v>
      </c>
      <c r="H30" s="457">
        <v>295</v>
      </c>
      <c r="I30" s="457">
        <v>293</v>
      </c>
      <c r="J30" s="456">
        <v>307.3</v>
      </c>
      <c r="K30" s="456">
        <v>322.42</v>
      </c>
      <c r="L30" s="447"/>
      <c r="M30" s="447"/>
      <c r="N30" s="447"/>
    </row>
    <row r="31" spans="1:14" ht="15" customHeight="1">
      <c r="A31" s="452" t="s">
        <v>980</v>
      </c>
      <c r="B31" s="456">
        <v>2.5499999999999998</v>
      </c>
      <c r="C31" s="455"/>
      <c r="D31" s="456">
        <v>3.86</v>
      </c>
      <c r="E31" s="456">
        <v>4.01</v>
      </c>
      <c r="F31" s="457">
        <v>3.94</v>
      </c>
      <c r="G31" s="457">
        <v>4.12</v>
      </c>
      <c r="H31" s="457">
        <v>3.51</v>
      </c>
      <c r="I31" s="457">
        <v>3.11</v>
      </c>
      <c r="J31" s="455"/>
      <c r="K31" s="455"/>
      <c r="L31" s="447"/>
      <c r="M31" s="447"/>
      <c r="N31" s="447"/>
    </row>
    <row r="32" spans="1:14" ht="15" customHeight="1">
      <c r="A32" s="452" t="s">
        <v>45</v>
      </c>
      <c r="B32" s="456">
        <v>11.2</v>
      </c>
      <c r="C32" s="456">
        <v>18</v>
      </c>
      <c r="D32" s="456">
        <v>29</v>
      </c>
      <c r="E32" s="456">
        <v>5</v>
      </c>
      <c r="F32" s="457">
        <v>138</v>
      </c>
      <c r="G32" s="457">
        <v>186</v>
      </c>
      <c r="H32" s="457">
        <v>214</v>
      </c>
      <c r="I32" s="457">
        <v>232</v>
      </c>
      <c r="J32" s="456">
        <v>252.25</v>
      </c>
      <c r="K32" s="456">
        <v>273.58999999999997</v>
      </c>
      <c r="L32" s="447"/>
      <c r="M32" s="447"/>
      <c r="N32" s="447"/>
    </row>
    <row r="33" spans="1:14" ht="15" customHeight="1">
      <c r="A33" s="452" t="s">
        <v>980</v>
      </c>
      <c r="B33" s="456">
        <v>0.21</v>
      </c>
      <c r="C33" s="456">
        <v>0.32</v>
      </c>
      <c r="D33" s="456">
        <v>0.57999999999999996</v>
      </c>
      <c r="E33" s="456">
        <v>0.09</v>
      </c>
      <c r="F33" s="457">
        <v>2.12</v>
      </c>
      <c r="G33" s="457">
        <v>2.65</v>
      </c>
      <c r="H33" s="457">
        <v>2.5499999999999998</v>
      </c>
      <c r="I33" s="457">
        <v>2.46</v>
      </c>
      <c r="J33" s="455"/>
      <c r="K33" s="455"/>
      <c r="L33" s="447"/>
      <c r="M33" s="447"/>
      <c r="N33" s="447"/>
    </row>
    <row r="34" spans="1:14" ht="15" customHeight="1">
      <c r="A34" s="452" t="s">
        <v>59</v>
      </c>
      <c r="B34" s="455"/>
      <c r="C34" s="455"/>
      <c r="D34" s="455"/>
      <c r="E34" s="456">
        <v>1</v>
      </c>
      <c r="F34" s="457">
        <v>40</v>
      </c>
      <c r="G34" s="457">
        <v>39</v>
      </c>
      <c r="H34" s="457">
        <v>41</v>
      </c>
      <c r="I34" s="457">
        <v>45</v>
      </c>
      <c r="J34" s="456">
        <v>47.23</v>
      </c>
      <c r="K34" s="456">
        <v>49.81</v>
      </c>
      <c r="L34" s="447"/>
      <c r="M34" s="447"/>
      <c r="N34" s="447"/>
    </row>
    <row r="35" spans="1:14" ht="15" customHeight="1">
      <c r="A35" s="452" t="s">
        <v>980</v>
      </c>
      <c r="B35" s="455"/>
      <c r="C35" s="455"/>
      <c r="D35" s="455"/>
      <c r="E35" s="456">
        <v>0.02</v>
      </c>
      <c r="F35" s="457">
        <v>0.61</v>
      </c>
      <c r="G35" s="457">
        <v>0.56000000000000005</v>
      </c>
      <c r="H35" s="457">
        <v>0.49</v>
      </c>
      <c r="I35" s="457">
        <v>0.48</v>
      </c>
      <c r="J35" s="455"/>
      <c r="K35" s="455"/>
      <c r="L35" s="447"/>
      <c r="M35" s="447"/>
      <c r="N35" s="447"/>
    </row>
    <row r="36" spans="1:14" ht="15" customHeight="1">
      <c r="A36" s="452" t="s">
        <v>982</v>
      </c>
      <c r="B36" s="455"/>
      <c r="C36" s="455"/>
      <c r="D36" s="455"/>
      <c r="E36" s="456">
        <v>0</v>
      </c>
      <c r="F36" s="457">
        <v>13</v>
      </c>
      <c r="G36" s="457">
        <v>48</v>
      </c>
      <c r="H36" s="457">
        <v>68</v>
      </c>
      <c r="I36" s="457">
        <v>75</v>
      </c>
      <c r="J36" s="456">
        <v>81.73</v>
      </c>
      <c r="K36" s="456">
        <v>89.04</v>
      </c>
      <c r="L36" s="447"/>
      <c r="M36" s="447"/>
      <c r="N36" s="447"/>
    </row>
    <row r="37" spans="1:14" ht="12.5">
      <c r="A37" s="452" t="s">
        <v>980</v>
      </c>
      <c r="B37" s="455"/>
      <c r="C37" s="455"/>
      <c r="D37" s="455"/>
      <c r="E37" s="456">
        <v>0</v>
      </c>
      <c r="F37" s="457">
        <v>0.2</v>
      </c>
      <c r="G37" s="457">
        <v>0.68</v>
      </c>
      <c r="H37" s="457">
        <v>0.81</v>
      </c>
      <c r="I37" s="457">
        <v>0.79</v>
      </c>
      <c r="J37" s="455"/>
      <c r="K37" s="455"/>
      <c r="L37" s="447"/>
      <c r="M37" s="447"/>
      <c r="N37" s="447"/>
    </row>
    <row r="38" spans="1:14" ht="12.5">
      <c r="A38" s="452" t="s">
        <v>981</v>
      </c>
      <c r="B38" s="455"/>
      <c r="C38" s="455"/>
      <c r="D38" s="455"/>
      <c r="E38" s="456">
        <v>4</v>
      </c>
      <c r="F38" s="457">
        <v>85</v>
      </c>
      <c r="G38" s="457">
        <v>99</v>
      </c>
      <c r="H38" s="457">
        <v>105</v>
      </c>
      <c r="I38" s="457">
        <v>113</v>
      </c>
      <c r="J38" s="456">
        <v>123.72</v>
      </c>
      <c r="K38" s="456">
        <v>134.4</v>
      </c>
      <c r="L38" s="447"/>
      <c r="M38" s="447"/>
      <c r="N38" s="447"/>
    </row>
    <row r="39" spans="1:14" ht="12.5">
      <c r="A39" s="452" t="s">
        <v>980</v>
      </c>
      <c r="B39" s="455"/>
      <c r="C39" s="455"/>
      <c r="D39" s="455"/>
      <c r="E39" s="456">
        <v>7.0000000000000007E-2</v>
      </c>
      <c r="F39" s="457">
        <v>1.31</v>
      </c>
      <c r="G39" s="457">
        <v>1.41</v>
      </c>
      <c r="H39" s="457">
        <v>1.25</v>
      </c>
      <c r="I39" s="457">
        <v>1.2</v>
      </c>
      <c r="J39" s="455"/>
      <c r="K39" s="455"/>
      <c r="L39" s="447"/>
      <c r="M39" s="447"/>
      <c r="N39" s="447"/>
    </row>
    <row r="40" spans="1:14" ht="12.5">
      <c r="A40" s="452" t="s">
        <v>60</v>
      </c>
      <c r="B40" s="455"/>
      <c r="C40" s="455"/>
      <c r="D40" s="455"/>
      <c r="E40" s="456">
        <v>688</v>
      </c>
      <c r="F40" s="457">
        <v>750</v>
      </c>
      <c r="G40" s="457">
        <v>874</v>
      </c>
      <c r="H40" s="457">
        <v>935</v>
      </c>
      <c r="I40" s="457">
        <v>998</v>
      </c>
      <c r="J40" s="453">
        <v>1112.9000000000001</v>
      </c>
      <c r="K40" s="453">
        <v>1217.0999999999999</v>
      </c>
      <c r="L40" s="447"/>
      <c r="M40" s="447"/>
      <c r="N40" s="447"/>
    </row>
    <row r="41" spans="1:14" ht="12.5">
      <c r="A41" s="452" t="s">
        <v>980</v>
      </c>
      <c r="B41" s="455"/>
      <c r="C41" s="455"/>
      <c r="D41" s="455"/>
      <c r="E41" s="456">
        <v>11.99</v>
      </c>
      <c r="F41" s="457">
        <v>11.53</v>
      </c>
      <c r="G41" s="457">
        <v>12.45</v>
      </c>
      <c r="H41" s="457">
        <v>11.12</v>
      </c>
      <c r="I41" s="457">
        <v>10.58</v>
      </c>
      <c r="J41" s="455"/>
      <c r="K41" s="455"/>
      <c r="L41" s="447"/>
      <c r="M41" s="447"/>
      <c r="N41" s="447"/>
    </row>
    <row r="42" spans="1:14" ht="12.5">
      <c r="A42" s="452" t="s">
        <v>981</v>
      </c>
      <c r="B42" s="455"/>
      <c r="C42" s="455"/>
      <c r="D42" s="455"/>
      <c r="E42" s="456">
        <v>647</v>
      </c>
      <c r="F42" s="457">
        <v>699</v>
      </c>
      <c r="G42" s="457">
        <v>804</v>
      </c>
      <c r="H42" s="457">
        <v>853</v>
      </c>
      <c r="I42" s="457">
        <v>916</v>
      </c>
      <c r="J42" s="453">
        <v>1027.0899999999999</v>
      </c>
      <c r="K42" s="453">
        <v>1124.24</v>
      </c>
      <c r="L42" s="447"/>
      <c r="M42" s="447"/>
      <c r="N42" s="447"/>
    </row>
    <row r="43" spans="1:14" ht="12.5">
      <c r="A43" s="452" t="s">
        <v>980</v>
      </c>
      <c r="B43" s="455"/>
      <c r="C43" s="455"/>
      <c r="D43" s="455"/>
      <c r="E43" s="456">
        <v>11.27</v>
      </c>
      <c r="F43" s="457">
        <v>10.75</v>
      </c>
      <c r="G43" s="457">
        <v>11.45</v>
      </c>
      <c r="H43" s="457">
        <v>10.15</v>
      </c>
      <c r="I43" s="457">
        <v>9.7100000000000009</v>
      </c>
      <c r="J43" s="455"/>
      <c r="K43" s="455"/>
      <c r="L43" s="447"/>
      <c r="M43" s="447"/>
      <c r="N43" s="447"/>
    </row>
    <row r="44" spans="1:14" ht="12.5">
      <c r="A44" s="452" t="s">
        <v>982</v>
      </c>
      <c r="B44" s="455"/>
      <c r="C44" s="455"/>
      <c r="D44" s="455"/>
      <c r="E44" s="456">
        <v>0</v>
      </c>
      <c r="F44" s="457">
        <v>51</v>
      </c>
      <c r="G44" s="457">
        <v>70</v>
      </c>
      <c r="H44" s="457">
        <v>82</v>
      </c>
      <c r="I44" s="457">
        <v>82</v>
      </c>
      <c r="J44" s="456">
        <v>91.02</v>
      </c>
      <c r="K44" s="456">
        <v>98.27</v>
      </c>
      <c r="L44" s="447"/>
      <c r="M44" s="447"/>
      <c r="N44" s="447"/>
    </row>
    <row r="45" spans="1:14" ht="12.5">
      <c r="A45" s="452" t="s">
        <v>980</v>
      </c>
      <c r="B45" s="455"/>
      <c r="C45" s="455"/>
      <c r="D45" s="455"/>
      <c r="E45" s="456">
        <v>0</v>
      </c>
      <c r="F45" s="457">
        <v>0.78</v>
      </c>
      <c r="G45" s="457">
        <v>1</v>
      </c>
      <c r="H45" s="457">
        <v>0.98</v>
      </c>
      <c r="I45" s="457">
        <v>0.87</v>
      </c>
      <c r="J45" s="455"/>
      <c r="K45" s="455"/>
      <c r="L45" s="447"/>
      <c r="M45" s="447"/>
      <c r="N45" s="447"/>
    </row>
    <row r="46" spans="1:14" ht="12.5">
      <c r="A46" s="452" t="s">
        <v>985</v>
      </c>
      <c r="B46" s="455"/>
      <c r="C46" s="455"/>
      <c r="D46" s="455"/>
      <c r="E46" s="455"/>
      <c r="F46" s="458"/>
      <c r="G46" s="454">
        <v>1875.23</v>
      </c>
      <c r="H46" s="454">
        <v>1116</v>
      </c>
      <c r="I46" s="454">
        <v>1840</v>
      </c>
      <c r="J46" s="453">
        <v>1786.75</v>
      </c>
      <c r="K46" s="453">
        <v>1606.87</v>
      </c>
      <c r="L46" s="447"/>
      <c r="M46" s="447"/>
      <c r="N46" s="447"/>
    </row>
    <row r="47" spans="1:14" ht="12.5">
      <c r="A47" s="452" t="s">
        <v>980</v>
      </c>
      <c r="B47" s="455"/>
      <c r="C47" s="455"/>
      <c r="D47" s="455"/>
      <c r="E47" s="455"/>
      <c r="F47" s="458"/>
      <c r="G47" s="457">
        <v>26.71</v>
      </c>
      <c r="H47" s="457">
        <v>13.28</v>
      </c>
      <c r="I47" s="457">
        <v>19.5</v>
      </c>
      <c r="J47" s="455"/>
      <c r="K47" s="455"/>
      <c r="L47" s="447"/>
      <c r="M47" s="447"/>
      <c r="N47" s="447"/>
    </row>
    <row r="48" spans="1:14" ht="12.5">
      <c r="A48" s="452" t="s">
        <v>63</v>
      </c>
      <c r="B48" s="455"/>
      <c r="C48" s="455"/>
      <c r="D48" s="455"/>
      <c r="E48" s="455"/>
      <c r="F48" s="458"/>
      <c r="G48" s="458"/>
      <c r="H48" s="457">
        <v>-117</v>
      </c>
      <c r="I48" s="457">
        <v>-197</v>
      </c>
      <c r="J48" s="456">
        <v>-199.64</v>
      </c>
      <c r="K48" s="456">
        <v>-186.75</v>
      </c>
      <c r="L48" s="447"/>
      <c r="M48" s="447"/>
      <c r="N48" s="447"/>
    </row>
    <row r="49" spans="1:14" ht="12.5">
      <c r="A49" s="452" t="s">
        <v>980</v>
      </c>
      <c r="B49" s="455"/>
      <c r="C49" s="455"/>
      <c r="D49" s="455"/>
      <c r="E49" s="455"/>
      <c r="F49" s="458"/>
      <c r="G49" s="458"/>
      <c r="H49" s="457">
        <v>-1.39</v>
      </c>
      <c r="I49" s="457">
        <v>-2.09</v>
      </c>
      <c r="J49" s="455"/>
      <c r="K49" s="455"/>
      <c r="L49" s="447"/>
      <c r="M49" s="447"/>
      <c r="N49" s="447"/>
    </row>
    <row r="50" spans="1:14" ht="12.5">
      <c r="A50" s="452" t="s">
        <v>986</v>
      </c>
      <c r="B50" s="455"/>
      <c r="C50" s="455"/>
      <c r="D50" s="455"/>
      <c r="E50" s="455"/>
      <c r="F50" s="458"/>
      <c r="G50" s="458"/>
      <c r="H50" s="458"/>
      <c r="I50" s="458"/>
      <c r="J50" s="455"/>
      <c r="K50" s="455"/>
      <c r="L50" s="447"/>
      <c r="M50" s="447"/>
      <c r="N50" s="447"/>
    </row>
    <row r="51" spans="1:14" ht="12.5">
      <c r="A51" s="452" t="s">
        <v>987</v>
      </c>
      <c r="B51" s="455"/>
      <c r="C51" s="455"/>
      <c r="D51" s="455"/>
      <c r="E51" s="455"/>
      <c r="F51" s="457">
        <v>13</v>
      </c>
      <c r="G51" s="458"/>
      <c r="H51" s="458"/>
      <c r="I51" s="458"/>
      <c r="J51" s="455"/>
      <c r="K51" s="455"/>
      <c r="L51" s="447"/>
      <c r="M51" s="447"/>
      <c r="N51" s="447"/>
    </row>
    <row r="52" spans="1:14" ht="12.5">
      <c r="A52" s="452" t="s">
        <v>988</v>
      </c>
      <c r="B52" s="455"/>
      <c r="C52" s="455"/>
      <c r="D52" s="455"/>
      <c r="E52" s="455"/>
      <c r="F52" s="457">
        <v>85</v>
      </c>
      <c r="G52" s="458"/>
      <c r="H52" s="458"/>
      <c r="I52" s="458"/>
      <c r="J52" s="455"/>
      <c r="K52" s="455"/>
      <c r="L52" s="447"/>
      <c r="M52" s="447"/>
      <c r="N52" s="447"/>
    </row>
    <row r="53" spans="1:14" ht="12.5">
      <c r="A53" s="452" t="s">
        <v>989</v>
      </c>
      <c r="B53" s="455"/>
      <c r="C53" s="455"/>
      <c r="D53" s="455"/>
      <c r="E53" s="455"/>
      <c r="F53" s="458"/>
      <c r="G53" s="458"/>
      <c r="H53" s="458"/>
      <c r="I53" s="458"/>
      <c r="J53" s="455"/>
      <c r="K53" s="455"/>
      <c r="L53" s="447"/>
      <c r="M53" s="447"/>
      <c r="N53" s="447"/>
    </row>
    <row r="54" spans="1:14" ht="12.5">
      <c r="A54" s="452" t="s">
        <v>990</v>
      </c>
      <c r="B54" s="455"/>
      <c r="C54" s="455"/>
      <c r="D54" s="456">
        <v>220</v>
      </c>
      <c r="E54" s="456">
        <v>232</v>
      </c>
      <c r="F54" s="457">
        <v>260</v>
      </c>
      <c r="G54" s="458"/>
      <c r="H54" s="458"/>
      <c r="I54" s="458"/>
      <c r="J54" s="455"/>
      <c r="K54" s="455"/>
      <c r="L54" s="447"/>
      <c r="M54" s="447"/>
      <c r="N54" s="447"/>
    </row>
    <row r="55" spans="1:14" ht="12.5">
      <c r="A55" s="452" t="s">
        <v>991</v>
      </c>
      <c r="B55" s="456">
        <v>335</v>
      </c>
      <c r="C55" s="456">
        <v>400</v>
      </c>
      <c r="D55" s="456">
        <v>263</v>
      </c>
      <c r="E55" s="456">
        <v>283</v>
      </c>
      <c r="F55" s="457">
        <v>309</v>
      </c>
      <c r="G55" s="458"/>
      <c r="H55" s="458"/>
      <c r="I55" s="458"/>
      <c r="J55" s="455"/>
      <c r="K55" s="455"/>
      <c r="L55" s="447"/>
      <c r="M55" s="447"/>
      <c r="N55" s="447"/>
    </row>
    <row r="56" spans="1:14" ht="12.5">
      <c r="A56" s="452" t="s">
        <v>992</v>
      </c>
      <c r="B56" s="455"/>
      <c r="C56" s="455"/>
      <c r="D56" s="456">
        <v>425</v>
      </c>
      <c r="E56" s="456">
        <v>448</v>
      </c>
      <c r="F56" s="457">
        <v>485</v>
      </c>
      <c r="G56" s="458"/>
      <c r="H56" s="458"/>
      <c r="I56" s="458"/>
      <c r="J56" s="455"/>
      <c r="K56" s="455"/>
      <c r="L56" s="447"/>
      <c r="M56" s="447"/>
      <c r="N56" s="447"/>
    </row>
    <row r="57" spans="1:14" ht="12.5">
      <c r="A57" s="452" t="s">
        <v>993</v>
      </c>
      <c r="B57" s="455"/>
      <c r="C57" s="455"/>
      <c r="D57" s="455"/>
      <c r="E57" s="455"/>
      <c r="F57" s="457">
        <v>40</v>
      </c>
      <c r="G57" s="458"/>
      <c r="H57" s="458"/>
      <c r="I57" s="458"/>
      <c r="J57" s="455"/>
      <c r="K57" s="455"/>
      <c r="L57" s="447"/>
      <c r="M57" s="447"/>
      <c r="N57" s="447"/>
    </row>
    <row r="58" spans="1:14" ht="12.5">
      <c r="A58" s="452" t="s">
        <v>994</v>
      </c>
      <c r="B58" s="455"/>
      <c r="C58" s="455"/>
      <c r="D58" s="455"/>
      <c r="E58" s="455"/>
      <c r="F58" s="458"/>
      <c r="G58" s="458"/>
      <c r="H58" s="458"/>
      <c r="I58" s="458"/>
      <c r="J58" s="455"/>
      <c r="K58" s="455"/>
      <c r="L58" s="447"/>
      <c r="M58" s="447"/>
      <c r="N58" s="447"/>
    </row>
    <row r="59" spans="1:14" ht="12.5">
      <c r="A59" s="452" t="s">
        <v>995</v>
      </c>
      <c r="B59" s="453">
        <v>2176.94</v>
      </c>
      <c r="C59" s="453">
        <v>2210.71</v>
      </c>
      <c r="D59" s="453">
        <v>1878.62</v>
      </c>
      <c r="E59" s="453">
        <v>2249</v>
      </c>
      <c r="F59" s="454">
        <v>2631</v>
      </c>
      <c r="G59" s="454">
        <v>2725</v>
      </c>
      <c r="H59" s="454">
        <v>2761.53</v>
      </c>
      <c r="I59" s="454">
        <v>2902.64</v>
      </c>
      <c r="J59" s="453">
        <v>3112.19</v>
      </c>
      <c r="K59" s="453">
        <v>3213.92</v>
      </c>
      <c r="L59" s="447"/>
      <c r="M59" s="447"/>
      <c r="N59" s="447"/>
    </row>
    <row r="60" spans="1:14" ht="12.5">
      <c r="A60" s="452" t="s">
        <v>996</v>
      </c>
      <c r="B60" s="453">
        <v>1651</v>
      </c>
      <c r="C60" s="453">
        <v>1777</v>
      </c>
      <c r="D60" s="453">
        <v>1602</v>
      </c>
      <c r="E60" s="453">
        <v>1813</v>
      </c>
      <c r="F60" s="454">
        <v>1897</v>
      </c>
      <c r="G60" s="458"/>
      <c r="H60" s="454">
        <v>1451</v>
      </c>
      <c r="I60" s="458"/>
      <c r="J60" s="455"/>
      <c r="K60" s="455"/>
      <c r="L60" s="447"/>
      <c r="M60" s="447"/>
      <c r="N60" s="447"/>
    </row>
    <row r="61" spans="1:14" ht="12.5">
      <c r="A61" s="452" t="s">
        <v>997</v>
      </c>
      <c r="B61" s="455"/>
      <c r="C61" s="455"/>
      <c r="D61" s="455"/>
      <c r="E61" s="455"/>
      <c r="F61" s="458"/>
      <c r="G61" s="458"/>
      <c r="H61" s="458"/>
      <c r="I61" s="458"/>
      <c r="J61" s="455"/>
      <c r="K61" s="455"/>
      <c r="L61" s="447"/>
      <c r="M61" s="447"/>
      <c r="N61" s="447"/>
    </row>
    <row r="62" spans="1:14" ht="12.5">
      <c r="A62" s="452" t="s">
        <v>998</v>
      </c>
      <c r="B62" s="455"/>
      <c r="C62" s="455"/>
      <c r="D62" s="455"/>
      <c r="E62" s="455"/>
      <c r="F62" s="458"/>
      <c r="G62" s="458"/>
      <c r="H62" s="458"/>
      <c r="I62" s="458"/>
      <c r="J62" s="455"/>
      <c r="K62" s="455"/>
      <c r="L62" s="447"/>
      <c r="M62" s="447"/>
      <c r="N62" s="447"/>
    </row>
    <row r="63" spans="1:14" ht="12.5">
      <c r="A63" s="452" t="s">
        <v>176</v>
      </c>
      <c r="B63" s="456">
        <v>75</v>
      </c>
      <c r="C63" s="456">
        <v>76</v>
      </c>
      <c r="D63" s="456">
        <v>64</v>
      </c>
      <c r="E63" s="456">
        <v>64</v>
      </c>
      <c r="F63" s="457">
        <v>70</v>
      </c>
      <c r="G63" s="458"/>
      <c r="H63" s="458"/>
      <c r="I63" s="458"/>
      <c r="J63" s="455"/>
      <c r="K63" s="455"/>
      <c r="L63" s="447"/>
      <c r="M63" s="447"/>
      <c r="N63" s="447"/>
    </row>
    <row r="64" spans="1:14" ht="12.5">
      <c r="A64" s="452" t="s">
        <v>999</v>
      </c>
      <c r="B64" s="453">
        <v>1576</v>
      </c>
      <c r="C64" s="453">
        <v>1701</v>
      </c>
      <c r="D64" s="453">
        <v>1113</v>
      </c>
      <c r="E64" s="453">
        <v>1301</v>
      </c>
      <c r="F64" s="454">
        <v>1342</v>
      </c>
      <c r="G64" s="458"/>
      <c r="H64" s="458"/>
      <c r="I64" s="458"/>
      <c r="J64" s="455"/>
      <c r="K64" s="455"/>
      <c r="L64" s="447"/>
      <c r="M64" s="447"/>
      <c r="N64" s="447"/>
    </row>
    <row r="65" spans="1:14" ht="12.5">
      <c r="A65" s="452" t="s">
        <v>1000</v>
      </c>
      <c r="B65" s="455"/>
      <c r="C65" s="455"/>
      <c r="D65" s="455"/>
      <c r="E65" s="455"/>
      <c r="F65" s="458"/>
      <c r="G65" s="458"/>
      <c r="H65" s="458"/>
      <c r="I65" s="458"/>
      <c r="J65" s="455"/>
      <c r="K65" s="455"/>
      <c r="L65" s="447"/>
      <c r="M65" s="447"/>
      <c r="N65" s="447"/>
    </row>
    <row r="66" spans="1:14" ht="12.5">
      <c r="A66" s="452" t="s">
        <v>1001</v>
      </c>
      <c r="B66" s="453">
        <v>3292</v>
      </c>
      <c r="C66" s="453">
        <v>3344</v>
      </c>
      <c r="D66" s="453">
        <v>2810</v>
      </c>
      <c r="E66" s="453">
        <v>3342</v>
      </c>
      <c r="F66" s="454">
        <v>3823</v>
      </c>
      <c r="G66" s="458"/>
      <c r="H66" s="454">
        <v>4040</v>
      </c>
      <c r="I66" s="458"/>
      <c r="J66" s="455"/>
      <c r="K66" s="455"/>
      <c r="L66" s="447"/>
      <c r="M66" s="447"/>
      <c r="N66" s="447"/>
    </row>
    <row r="67" spans="1:14" ht="12.5">
      <c r="A67" s="452" t="s">
        <v>1002</v>
      </c>
      <c r="B67" s="453">
        <v>1091</v>
      </c>
      <c r="C67" s="453">
        <v>1140</v>
      </c>
      <c r="D67" s="456">
        <v>745</v>
      </c>
      <c r="E67" s="456">
        <v>864</v>
      </c>
      <c r="F67" s="457">
        <v>925</v>
      </c>
      <c r="G67" s="458"/>
      <c r="H67" s="458"/>
      <c r="I67" s="458"/>
      <c r="J67" s="455"/>
      <c r="K67" s="455"/>
      <c r="L67" s="447"/>
      <c r="M67" s="447"/>
      <c r="N67" s="447"/>
    </row>
    <row r="68" spans="1:14" ht="12.5">
      <c r="A68" s="452" t="s">
        <v>1003</v>
      </c>
      <c r="B68" s="455"/>
      <c r="C68" s="455"/>
      <c r="D68" s="455"/>
      <c r="E68" s="456">
        <v>5</v>
      </c>
      <c r="F68" s="457">
        <v>138</v>
      </c>
      <c r="G68" s="458"/>
      <c r="H68" s="458"/>
      <c r="I68" s="458"/>
      <c r="J68" s="455"/>
      <c r="K68" s="455"/>
      <c r="L68" s="447"/>
      <c r="M68" s="447"/>
      <c r="N68" s="447"/>
    </row>
    <row r="69" spans="1:14" ht="12.5">
      <c r="A69" s="452" t="s">
        <v>1004</v>
      </c>
      <c r="B69" s="453">
        <v>2201</v>
      </c>
      <c r="C69" s="453">
        <v>2204</v>
      </c>
      <c r="D69" s="453">
        <v>1876</v>
      </c>
      <c r="E69" s="453">
        <v>2249</v>
      </c>
      <c r="F69" s="454">
        <v>2631</v>
      </c>
      <c r="G69" s="454">
        <v>2697.03</v>
      </c>
      <c r="H69" s="458"/>
      <c r="I69" s="458"/>
      <c r="J69" s="455"/>
      <c r="K69" s="455"/>
      <c r="L69" s="447"/>
      <c r="M69" s="447"/>
      <c r="N69" s="447"/>
    </row>
    <row r="70" spans="1:14" ht="12.5">
      <c r="A70" s="452" t="s">
        <v>1005</v>
      </c>
      <c r="B70" s="456">
        <v>79</v>
      </c>
      <c r="C70" s="456">
        <v>82</v>
      </c>
      <c r="D70" s="456">
        <v>73</v>
      </c>
      <c r="E70" s="456">
        <v>64</v>
      </c>
      <c r="F70" s="457">
        <v>78</v>
      </c>
      <c r="G70" s="458"/>
      <c r="H70" s="458"/>
      <c r="I70" s="458"/>
      <c r="J70" s="455"/>
      <c r="K70" s="455"/>
      <c r="L70" s="447"/>
      <c r="M70" s="447"/>
      <c r="N70" s="447"/>
    </row>
    <row r="71" spans="1:14" ht="12.5">
      <c r="A71" s="452" t="s">
        <v>345</v>
      </c>
      <c r="B71" s="456">
        <v>414</v>
      </c>
      <c r="C71" s="456">
        <v>482</v>
      </c>
      <c r="D71" s="456">
        <v>556</v>
      </c>
      <c r="E71" s="456">
        <v>579</v>
      </c>
      <c r="F71" s="457">
        <v>647</v>
      </c>
      <c r="G71" s="458"/>
      <c r="H71" s="457">
        <v>768</v>
      </c>
      <c r="I71" s="458"/>
      <c r="J71" s="455"/>
      <c r="K71" s="455"/>
      <c r="L71" s="447"/>
      <c r="M71" s="447"/>
      <c r="N71" s="447"/>
    </row>
    <row r="72" spans="1:14" ht="12.5">
      <c r="A72" s="452" t="s">
        <v>1006</v>
      </c>
      <c r="B72" s="455"/>
      <c r="C72" s="455"/>
      <c r="D72" s="456">
        <v>189</v>
      </c>
      <c r="E72" s="456">
        <v>229</v>
      </c>
      <c r="F72" s="457">
        <v>267</v>
      </c>
      <c r="G72" s="458"/>
      <c r="H72" s="458"/>
      <c r="I72" s="458"/>
      <c r="J72" s="455"/>
      <c r="K72" s="455"/>
      <c r="L72" s="447"/>
      <c r="M72" s="447"/>
      <c r="N72" s="447"/>
    </row>
    <row r="73" spans="1:14" ht="12.5">
      <c r="A73" s="452" t="s">
        <v>1007</v>
      </c>
      <c r="B73" s="455"/>
      <c r="C73" s="455"/>
      <c r="D73" s="455"/>
      <c r="E73" s="456">
        <v>41</v>
      </c>
      <c r="F73" s="457">
        <v>0</v>
      </c>
      <c r="G73" s="457">
        <v>0</v>
      </c>
      <c r="H73" s="457">
        <v>0</v>
      </c>
      <c r="I73" s="457">
        <v>0</v>
      </c>
      <c r="J73" s="455"/>
      <c r="K73" s="455"/>
      <c r="L73" s="447"/>
      <c r="M73" s="447"/>
      <c r="N73" s="447"/>
    </row>
    <row r="74" spans="1:14" ht="12.5">
      <c r="A74" s="459"/>
      <c r="B74" s="455"/>
      <c r="C74" s="455"/>
      <c r="D74" s="455"/>
      <c r="E74" s="455"/>
      <c r="F74" s="458"/>
      <c r="G74" s="458"/>
      <c r="H74" s="458"/>
      <c r="I74" s="458"/>
      <c r="J74" s="455"/>
      <c r="K74" s="455"/>
      <c r="L74" s="447"/>
      <c r="M74" s="447"/>
      <c r="N74" s="447"/>
    </row>
    <row r="75" spans="1:14" ht="12.5">
      <c r="A75" s="452" t="s">
        <v>1008</v>
      </c>
      <c r="B75" s="455"/>
      <c r="C75" s="455"/>
      <c r="D75" s="455"/>
      <c r="E75" s="455"/>
      <c r="F75" s="458"/>
      <c r="G75" s="458"/>
      <c r="H75" s="458"/>
      <c r="I75" s="458"/>
      <c r="J75" s="455"/>
      <c r="K75" s="455"/>
      <c r="L75" s="447"/>
      <c r="M75" s="447"/>
      <c r="N75" s="447"/>
    </row>
    <row r="76" spans="1:14" ht="12.5">
      <c r="A76" s="452" t="s">
        <v>25</v>
      </c>
      <c r="B76" s="455"/>
      <c r="C76" s="455"/>
      <c r="D76" s="455"/>
      <c r="E76" s="455"/>
      <c r="F76" s="458"/>
      <c r="G76" s="458"/>
      <c r="H76" s="454">
        <v>4041</v>
      </c>
      <c r="I76" s="454">
        <v>4247</v>
      </c>
      <c r="J76" s="455"/>
      <c r="K76" s="455"/>
      <c r="L76" s="447"/>
      <c r="M76" s="447"/>
      <c r="N76" s="447"/>
    </row>
    <row r="77" spans="1:14" ht="12.5">
      <c r="A77" s="452" t="s">
        <v>980</v>
      </c>
      <c r="B77" s="455"/>
      <c r="C77" s="455"/>
      <c r="D77" s="455"/>
      <c r="E77" s="455"/>
      <c r="F77" s="458"/>
      <c r="G77" s="458"/>
      <c r="H77" s="458"/>
      <c r="I77" s="458"/>
      <c r="J77" s="455"/>
      <c r="K77" s="455"/>
      <c r="L77" s="447"/>
      <c r="M77" s="447"/>
      <c r="N77" s="447"/>
    </row>
    <row r="78" spans="1:14" ht="12.5">
      <c r="A78" s="452" t="s">
        <v>981</v>
      </c>
      <c r="B78" s="455"/>
      <c r="C78" s="455"/>
      <c r="D78" s="455"/>
      <c r="E78" s="455"/>
      <c r="F78" s="458"/>
      <c r="G78" s="458"/>
      <c r="H78" s="457">
        <v>987</v>
      </c>
      <c r="I78" s="457">
        <v>995</v>
      </c>
      <c r="J78" s="455"/>
      <c r="K78" s="455"/>
      <c r="L78" s="447"/>
      <c r="M78" s="447"/>
      <c r="N78" s="447"/>
    </row>
    <row r="79" spans="1:14" ht="12.5">
      <c r="A79" s="452" t="s">
        <v>980</v>
      </c>
      <c r="B79" s="455"/>
      <c r="C79" s="455"/>
      <c r="D79" s="455"/>
      <c r="E79" s="455"/>
      <c r="F79" s="458"/>
      <c r="G79" s="458"/>
      <c r="H79" s="458"/>
      <c r="I79" s="458"/>
      <c r="J79" s="455"/>
      <c r="K79" s="455"/>
      <c r="L79" s="447"/>
      <c r="M79" s="447"/>
      <c r="N79" s="447"/>
    </row>
    <row r="80" spans="1:14" ht="12.5">
      <c r="A80" s="452" t="s">
        <v>982</v>
      </c>
      <c r="B80" s="455"/>
      <c r="C80" s="455"/>
      <c r="D80" s="455"/>
      <c r="E80" s="455"/>
      <c r="F80" s="458"/>
      <c r="G80" s="458"/>
      <c r="H80" s="457">
        <v>301</v>
      </c>
      <c r="I80" s="457">
        <v>298</v>
      </c>
      <c r="J80" s="455"/>
      <c r="K80" s="455"/>
      <c r="L80" s="447"/>
      <c r="M80" s="447"/>
      <c r="N80" s="447"/>
    </row>
    <row r="81" spans="1:14" ht="12.5">
      <c r="A81" s="452" t="s">
        <v>980</v>
      </c>
      <c r="B81" s="455"/>
      <c r="C81" s="455"/>
      <c r="D81" s="455"/>
      <c r="E81" s="455"/>
      <c r="F81" s="458"/>
      <c r="G81" s="458"/>
      <c r="H81" s="458"/>
      <c r="I81" s="458"/>
      <c r="J81" s="455"/>
      <c r="K81" s="455"/>
      <c r="L81" s="447"/>
      <c r="M81" s="447"/>
      <c r="N81" s="447"/>
    </row>
    <row r="82" spans="1:14" ht="12.5">
      <c r="A82" s="452" t="s">
        <v>983</v>
      </c>
      <c r="B82" s="455"/>
      <c r="C82" s="455"/>
      <c r="D82" s="455"/>
      <c r="E82" s="455"/>
      <c r="F82" s="458"/>
      <c r="G82" s="458"/>
      <c r="H82" s="454">
        <v>2708</v>
      </c>
      <c r="I82" s="454">
        <v>2909</v>
      </c>
      <c r="J82" s="455"/>
      <c r="K82" s="455"/>
      <c r="L82" s="447"/>
      <c r="M82" s="447"/>
      <c r="N82" s="447"/>
    </row>
    <row r="83" spans="1:14" ht="12.5">
      <c r="A83" s="452" t="s">
        <v>980</v>
      </c>
      <c r="B83" s="455"/>
      <c r="C83" s="455"/>
      <c r="D83" s="455"/>
      <c r="E83" s="455"/>
      <c r="F83" s="458"/>
      <c r="G83" s="458"/>
      <c r="H83" s="458"/>
      <c r="I83" s="458"/>
      <c r="J83" s="455"/>
      <c r="K83" s="455"/>
      <c r="L83" s="447"/>
      <c r="M83" s="447"/>
      <c r="N83" s="447"/>
    </row>
    <row r="84" spans="1:14" ht="12.5">
      <c r="A84" s="452" t="s">
        <v>984</v>
      </c>
      <c r="B84" s="455"/>
      <c r="C84" s="455"/>
      <c r="D84" s="455"/>
      <c r="E84" s="455"/>
      <c r="F84" s="458"/>
      <c r="G84" s="458"/>
      <c r="H84" s="457">
        <v>45</v>
      </c>
      <c r="I84" s="457">
        <v>46</v>
      </c>
      <c r="J84" s="455"/>
      <c r="K84" s="455"/>
      <c r="L84" s="447"/>
      <c r="M84" s="447"/>
      <c r="N84" s="447"/>
    </row>
    <row r="85" spans="1:14" ht="12.5">
      <c r="A85" s="452" t="s">
        <v>980</v>
      </c>
      <c r="B85" s="455"/>
      <c r="C85" s="455"/>
      <c r="D85" s="455"/>
      <c r="E85" s="455"/>
      <c r="F85" s="458"/>
      <c r="G85" s="458"/>
      <c r="H85" s="458"/>
      <c r="I85" s="458"/>
      <c r="J85" s="455"/>
      <c r="K85" s="455"/>
      <c r="L85" s="447"/>
      <c r="M85" s="447"/>
      <c r="N85" s="447"/>
    </row>
    <row r="86" spans="1:14" ht="12.5">
      <c r="A86" s="452" t="s">
        <v>39</v>
      </c>
      <c r="B86" s="455"/>
      <c r="C86" s="455"/>
      <c r="D86" s="455"/>
      <c r="E86" s="455"/>
      <c r="F86" s="458"/>
      <c r="G86" s="458"/>
      <c r="H86" s="454">
        <v>1451</v>
      </c>
      <c r="I86" s="454">
        <v>1514</v>
      </c>
      <c r="J86" s="455"/>
      <c r="K86" s="455"/>
      <c r="L86" s="447"/>
      <c r="M86" s="447"/>
      <c r="N86" s="447"/>
    </row>
    <row r="87" spans="1:14" ht="12.5">
      <c r="A87" s="452" t="s">
        <v>980</v>
      </c>
      <c r="B87" s="455"/>
      <c r="C87" s="455"/>
      <c r="D87" s="455"/>
      <c r="E87" s="455"/>
      <c r="F87" s="458"/>
      <c r="G87" s="458"/>
      <c r="H87" s="458"/>
      <c r="I87" s="458"/>
      <c r="J87" s="455"/>
      <c r="K87" s="455"/>
      <c r="L87" s="447"/>
      <c r="M87" s="447"/>
      <c r="N87" s="447"/>
    </row>
    <row r="88" spans="1:14" ht="12.5">
      <c r="A88" s="452" t="s">
        <v>981</v>
      </c>
      <c r="B88" s="455"/>
      <c r="C88" s="455"/>
      <c r="D88" s="455"/>
      <c r="E88" s="455"/>
      <c r="F88" s="458"/>
      <c r="G88" s="458"/>
      <c r="H88" s="457">
        <v>720</v>
      </c>
      <c r="I88" s="457">
        <v>722</v>
      </c>
      <c r="J88" s="455"/>
      <c r="K88" s="455"/>
      <c r="L88" s="447"/>
      <c r="M88" s="447"/>
      <c r="N88" s="447"/>
    </row>
    <row r="89" spans="1:14" ht="12.5">
      <c r="A89" s="452" t="s">
        <v>980</v>
      </c>
      <c r="B89" s="455"/>
      <c r="C89" s="455"/>
      <c r="D89" s="455"/>
      <c r="E89" s="455"/>
      <c r="F89" s="458"/>
      <c r="G89" s="458"/>
      <c r="H89" s="458"/>
      <c r="I89" s="458"/>
      <c r="J89" s="455"/>
      <c r="K89" s="455"/>
      <c r="L89" s="447"/>
      <c r="M89" s="447"/>
      <c r="N89" s="447"/>
    </row>
    <row r="90" spans="1:14" ht="12.5">
      <c r="A90" s="452" t="s">
        <v>59</v>
      </c>
      <c r="B90" s="455"/>
      <c r="C90" s="455"/>
      <c r="D90" s="455"/>
      <c r="E90" s="455"/>
      <c r="F90" s="458"/>
      <c r="G90" s="458"/>
      <c r="H90" s="457">
        <v>243</v>
      </c>
      <c r="I90" s="457">
        <v>235</v>
      </c>
      <c r="J90" s="455"/>
      <c r="K90" s="455"/>
      <c r="L90" s="447"/>
      <c r="M90" s="447"/>
      <c r="N90" s="447"/>
    </row>
    <row r="91" spans="1:14" ht="12.5">
      <c r="A91" s="452" t="s">
        <v>980</v>
      </c>
      <c r="B91" s="455"/>
      <c r="C91" s="455"/>
      <c r="D91" s="455"/>
      <c r="E91" s="455"/>
      <c r="F91" s="458"/>
      <c r="G91" s="458"/>
      <c r="H91" s="458"/>
      <c r="I91" s="458"/>
      <c r="J91" s="455"/>
      <c r="K91" s="455"/>
      <c r="L91" s="447"/>
      <c r="M91" s="447"/>
      <c r="N91" s="447"/>
    </row>
    <row r="92" spans="1:14" ht="12.5">
      <c r="A92" s="452" t="s">
        <v>982</v>
      </c>
      <c r="B92" s="455"/>
      <c r="C92" s="455"/>
      <c r="D92" s="455"/>
      <c r="E92" s="455"/>
      <c r="F92" s="458"/>
      <c r="G92" s="458"/>
      <c r="H92" s="457">
        <v>488</v>
      </c>
      <c r="I92" s="457">
        <v>556</v>
      </c>
      <c r="J92" s="455"/>
      <c r="K92" s="455"/>
      <c r="L92" s="447"/>
      <c r="M92" s="447"/>
      <c r="N92" s="447"/>
    </row>
    <row r="93" spans="1:14" ht="12.5">
      <c r="A93" s="452" t="s">
        <v>980</v>
      </c>
      <c r="B93" s="455"/>
      <c r="C93" s="455"/>
      <c r="D93" s="455"/>
      <c r="E93" s="455"/>
      <c r="F93" s="458"/>
      <c r="G93" s="458"/>
      <c r="H93" s="458"/>
      <c r="I93" s="458"/>
      <c r="J93" s="455"/>
      <c r="K93" s="455"/>
      <c r="L93" s="447"/>
      <c r="M93" s="447"/>
      <c r="N93" s="447"/>
    </row>
    <row r="94" spans="1:14" ht="12.5">
      <c r="A94" s="452" t="s">
        <v>44</v>
      </c>
      <c r="B94" s="455"/>
      <c r="C94" s="455"/>
      <c r="D94" s="455"/>
      <c r="E94" s="455"/>
      <c r="F94" s="458"/>
      <c r="G94" s="458"/>
      <c r="H94" s="457">
        <v>768</v>
      </c>
      <c r="I94" s="457">
        <v>800</v>
      </c>
      <c r="J94" s="455"/>
      <c r="K94" s="455"/>
      <c r="L94" s="447"/>
      <c r="M94" s="447"/>
      <c r="N94" s="447"/>
    </row>
    <row r="95" spans="1:14" ht="12.5">
      <c r="A95" s="452" t="s">
        <v>980</v>
      </c>
      <c r="B95" s="455"/>
      <c r="C95" s="455"/>
      <c r="D95" s="455"/>
      <c r="E95" s="455"/>
      <c r="F95" s="458"/>
      <c r="G95" s="458"/>
      <c r="H95" s="458"/>
      <c r="I95" s="458"/>
      <c r="J95" s="455"/>
      <c r="K95" s="455"/>
      <c r="L95" s="447"/>
      <c r="M95" s="447"/>
      <c r="N95" s="447"/>
    </row>
    <row r="96" spans="1:14" ht="12.5">
      <c r="A96" s="452" t="s">
        <v>981</v>
      </c>
      <c r="B96" s="455"/>
      <c r="C96" s="455"/>
      <c r="D96" s="455"/>
      <c r="E96" s="455"/>
      <c r="F96" s="458"/>
      <c r="G96" s="458"/>
      <c r="H96" s="457">
        <v>325</v>
      </c>
      <c r="I96" s="457">
        <v>324</v>
      </c>
      <c r="J96" s="455"/>
      <c r="K96" s="455"/>
      <c r="L96" s="447"/>
      <c r="M96" s="447"/>
      <c r="N96" s="447"/>
    </row>
    <row r="97" spans="1:14" ht="12.5">
      <c r="A97" s="452" t="s">
        <v>980</v>
      </c>
      <c r="B97" s="455"/>
      <c r="C97" s="455"/>
      <c r="D97" s="455"/>
      <c r="E97" s="455"/>
      <c r="F97" s="458"/>
      <c r="G97" s="458"/>
      <c r="H97" s="458"/>
      <c r="I97" s="458"/>
      <c r="J97" s="455"/>
      <c r="K97" s="455"/>
      <c r="L97" s="447"/>
      <c r="M97" s="447"/>
      <c r="N97" s="447"/>
    </row>
    <row r="98" spans="1:14" ht="12.5">
      <c r="A98" s="452" t="s">
        <v>59</v>
      </c>
      <c r="B98" s="455"/>
      <c r="C98" s="455"/>
      <c r="D98" s="455"/>
      <c r="E98" s="455"/>
      <c r="F98" s="458"/>
      <c r="G98" s="458"/>
      <c r="H98" s="457">
        <v>148</v>
      </c>
      <c r="I98" s="457">
        <v>183</v>
      </c>
      <c r="J98" s="455"/>
      <c r="K98" s="455"/>
      <c r="L98" s="447"/>
      <c r="M98" s="447"/>
      <c r="N98" s="447"/>
    </row>
    <row r="99" spans="1:14" ht="12.5">
      <c r="A99" s="452" t="s">
        <v>980</v>
      </c>
      <c r="B99" s="455"/>
      <c r="C99" s="455"/>
      <c r="D99" s="455"/>
      <c r="E99" s="455"/>
      <c r="F99" s="458"/>
      <c r="G99" s="458"/>
      <c r="H99" s="458"/>
      <c r="I99" s="458"/>
      <c r="J99" s="455"/>
      <c r="K99" s="455"/>
      <c r="L99" s="447"/>
      <c r="M99" s="447"/>
      <c r="N99" s="447"/>
    </row>
    <row r="100" spans="1:14" ht="12.5">
      <c r="A100" s="452" t="s">
        <v>982</v>
      </c>
      <c r="B100" s="455"/>
      <c r="C100" s="455"/>
      <c r="D100" s="455"/>
      <c r="E100" s="455"/>
      <c r="F100" s="458"/>
      <c r="G100" s="458"/>
      <c r="H100" s="457">
        <v>295</v>
      </c>
      <c r="I100" s="457">
        <v>293</v>
      </c>
      <c r="J100" s="455"/>
      <c r="K100" s="455"/>
      <c r="L100" s="447"/>
      <c r="M100" s="447"/>
      <c r="N100" s="447"/>
    </row>
    <row r="101" spans="1:14" ht="12.5">
      <c r="A101" s="452" t="s">
        <v>980</v>
      </c>
      <c r="B101" s="455"/>
      <c r="C101" s="455"/>
      <c r="D101" s="455"/>
      <c r="E101" s="455"/>
      <c r="F101" s="458"/>
      <c r="G101" s="458"/>
      <c r="H101" s="458"/>
      <c r="I101" s="458"/>
      <c r="J101" s="455"/>
      <c r="K101" s="455"/>
      <c r="L101" s="447"/>
      <c r="M101" s="447"/>
      <c r="N101" s="447"/>
    </row>
    <row r="102" spans="1:14" ht="12.5">
      <c r="A102" s="452" t="s">
        <v>45</v>
      </c>
      <c r="B102" s="455"/>
      <c r="C102" s="455"/>
      <c r="D102" s="455"/>
      <c r="E102" s="455"/>
      <c r="F102" s="458"/>
      <c r="G102" s="458"/>
      <c r="H102" s="457">
        <v>214</v>
      </c>
      <c r="I102" s="457">
        <v>232</v>
      </c>
      <c r="J102" s="455"/>
      <c r="K102" s="455"/>
      <c r="L102" s="447"/>
      <c r="M102" s="447"/>
      <c r="N102" s="447"/>
    </row>
    <row r="103" spans="1:14" ht="12.5">
      <c r="A103" s="452" t="s">
        <v>980</v>
      </c>
      <c r="B103" s="455"/>
      <c r="C103" s="455"/>
      <c r="D103" s="455"/>
      <c r="E103" s="455"/>
      <c r="F103" s="458"/>
      <c r="G103" s="458"/>
      <c r="H103" s="458"/>
      <c r="I103" s="458"/>
      <c r="J103" s="455"/>
      <c r="K103" s="455"/>
      <c r="L103" s="447"/>
      <c r="M103" s="447"/>
      <c r="N103" s="447"/>
    </row>
    <row r="104" spans="1:14" ht="12.5">
      <c r="A104" s="452" t="s">
        <v>59</v>
      </c>
      <c r="B104" s="455"/>
      <c r="C104" s="455"/>
      <c r="D104" s="455"/>
      <c r="E104" s="455"/>
      <c r="F104" s="458"/>
      <c r="G104" s="458"/>
      <c r="H104" s="457">
        <v>41</v>
      </c>
      <c r="I104" s="457">
        <v>45</v>
      </c>
      <c r="J104" s="455"/>
      <c r="K104" s="455"/>
      <c r="L104" s="447"/>
      <c r="M104" s="447"/>
      <c r="N104" s="447"/>
    </row>
    <row r="105" spans="1:14" ht="12.5">
      <c r="A105" s="452" t="s">
        <v>980</v>
      </c>
      <c r="B105" s="455"/>
      <c r="C105" s="455"/>
      <c r="D105" s="455"/>
      <c r="E105" s="455"/>
      <c r="F105" s="458"/>
      <c r="G105" s="458"/>
      <c r="H105" s="458"/>
      <c r="I105" s="458"/>
      <c r="J105" s="455"/>
      <c r="K105" s="455"/>
      <c r="L105" s="447"/>
      <c r="M105" s="447"/>
      <c r="N105" s="447"/>
    </row>
    <row r="106" spans="1:14" ht="12.5">
      <c r="A106" s="452" t="s">
        <v>982</v>
      </c>
      <c r="B106" s="455"/>
      <c r="C106" s="455"/>
      <c r="D106" s="455"/>
      <c r="E106" s="455"/>
      <c r="F106" s="458"/>
      <c r="G106" s="458"/>
      <c r="H106" s="457">
        <v>68</v>
      </c>
      <c r="I106" s="457">
        <v>75</v>
      </c>
      <c r="J106" s="455"/>
      <c r="K106" s="455"/>
      <c r="L106" s="447"/>
      <c r="M106" s="447"/>
      <c r="N106" s="447"/>
    </row>
    <row r="107" spans="1:14" ht="12.5">
      <c r="A107" s="452" t="s">
        <v>980</v>
      </c>
      <c r="B107" s="455"/>
      <c r="C107" s="455"/>
      <c r="D107" s="455"/>
      <c r="E107" s="455"/>
      <c r="F107" s="458"/>
      <c r="G107" s="458"/>
      <c r="H107" s="458"/>
      <c r="I107" s="458"/>
      <c r="J107" s="455"/>
      <c r="K107" s="455"/>
      <c r="L107" s="447"/>
      <c r="M107" s="447"/>
      <c r="N107" s="447"/>
    </row>
    <row r="108" spans="1:14" ht="12.5">
      <c r="A108" s="452" t="s">
        <v>981</v>
      </c>
      <c r="B108" s="455"/>
      <c r="C108" s="455"/>
      <c r="D108" s="455"/>
      <c r="E108" s="455"/>
      <c r="F108" s="458"/>
      <c r="G108" s="458"/>
      <c r="H108" s="457">
        <v>105</v>
      </c>
      <c r="I108" s="457">
        <v>113</v>
      </c>
      <c r="J108" s="455"/>
      <c r="K108" s="455"/>
      <c r="L108" s="447"/>
      <c r="M108" s="447"/>
      <c r="N108" s="447"/>
    </row>
    <row r="109" spans="1:14" ht="12.5">
      <c r="A109" s="452" t="s">
        <v>980</v>
      </c>
      <c r="B109" s="455"/>
      <c r="C109" s="455"/>
      <c r="D109" s="455"/>
      <c r="E109" s="455"/>
      <c r="F109" s="458"/>
      <c r="G109" s="458"/>
      <c r="H109" s="458"/>
      <c r="I109" s="458"/>
      <c r="J109" s="455"/>
      <c r="K109" s="455"/>
      <c r="L109" s="447"/>
      <c r="M109" s="447"/>
      <c r="N109" s="447"/>
    </row>
    <row r="110" spans="1:14" ht="12.5">
      <c r="A110" s="452" t="s">
        <v>60</v>
      </c>
      <c r="B110" s="455"/>
      <c r="C110" s="455"/>
      <c r="D110" s="455"/>
      <c r="E110" s="455"/>
      <c r="F110" s="458"/>
      <c r="G110" s="458"/>
      <c r="H110" s="457">
        <v>935</v>
      </c>
      <c r="I110" s="457">
        <v>998</v>
      </c>
      <c r="J110" s="455"/>
      <c r="K110" s="455"/>
      <c r="L110" s="447"/>
      <c r="M110" s="447"/>
      <c r="N110" s="447"/>
    </row>
    <row r="111" spans="1:14" ht="12.5">
      <c r="A111" s="452" t="s">
        <v>980</v>
      </c>
      <c r="B111" s="455"/>
      <c r="C111" s="455"/>
      <c r="D111" s="455"/>
      <c r="E111" s="455"/>
      <c r="F111" s="458"/>
      <c r="G111" s="458"/>
      <c r="H111" s="458"/>
      <c r="I111" s="458"/>
      <c r="J111" s="455"/>
      <c r="K111" s="455"/>
      <c r="L111" s="447"/>
      <c r="M111" s="447"/>
      <c r="N111" s="447"/>
    </row>
    <row r="112" spans="1:14" ht="12.5">
      <c r="A112" s="452" t="s">
        <v>981</v>
      </c>
      <c r="B112" s="455"/>
      <c r="C112" s="455"/>
      <c r="D112" s="455"/>
      <c r="E112" s="455"/>
      <c r="F112" s="458"/>
      <c r="G112" s="458"/>
      <c r="H112" s="457">
        <v>853</v>
      </c>
      <c r="I112" s="457">
        <v>916</v>
      </c>
      <c r="J112" s="455"/>
      <c r="K112" s="455"/>
      <c r="L112" s="447"/>
      <c r="M112" s="447"/>
      <c r="N112" s="447"/>
    </row>
    <row r="113" spans="1:14" ht="12.5">
      <c r="A113" s="452" t="s">
        <v>980</v>
      </c>
      <c r="B113" s="455"/>
      <c r="C113" s="455"/>
      <c r="D113" s="455"/>
      <c r="E113" s="455"/>
      <c r="F113" s="458"/>
      <c r="G113" s="458"/>
      <c r="H113" s="458"/>
      <c r="I113" s="458"/>
      <c r="J113" s="455"/>
      <c r="K113" s="455"/>
      <c r="L113" s="447"/>
      <c r="M113" s="447"/>
      <c r="N113" s="447"/>
    </row>
    <row r="114" spans="1:14" ht="12.5">
      <c r="A114" s="452" t="s">
        <v>982</v>
      </c>
      <c r="B114" s="455"/>
      <c r="C114" s="455"/>
      <c r="D114" s="455"/>
      <c r="E114" s="455"/>
      <c r="F114" s="458"/>
      <c r="G114" s="458"/>
      <c r="H114" s="457">
        <v>82</v>
      </c>
      <c r="I114" s="457">
        <v>82</v>
      </c>
      <c r="J114" s="455"/>
      <c r="K114" s="455"/>
      <c r="L114" s="447"/>
      <c r="M114" s="447"/>
      <c r="N114" s="447"/>
    </row>
    <row r="115" spans="1:14" ht="12.5">
      <c r="A115" s="452" t="s">
        <v>980</v>
      </c>
      <c r="B115" s="455"/>
      <c r="C115" s="455"/>
      <c r="D115" s="455"/>
      <c r="E115" s="455"/>
      <c r="F115" s="458"/>
      <c r="G115" s="458"/>
      <c r="H115" s="458"/>
      <c r="I115" s="458"/>
      <c r="J115" s="455"/>
      <c r="K115" s="455"/>
      <c r="L115" s="447"/>
      <c r="M115" s="447"/>
      <c r="N115" s="447"/>
    </row>
    <row r="116" spans="1:14" ht="12.5">
      <c r="A116" s="452" t="s">
        <v>985</v>
      </c>
      <c r="B116" s="455"/>
      <c r="C116" s="455"/>
      <c r="D116" s="455"/>
      <c r="E116" s="455"/>
      <c r="F116" s="458"/>
      <c r="G116" s="458"/>
      <c r="H116" s="454">
        <v>1116</v>
      </c>
      <c r="I116" s="454">
        <v>1840</v>
      </c>
      <c r="J116" s="455"/>
      <c r="K116" s="455"/>
      <c r="L116" s="447"/>
      <c r="M116" s="447"/>
      <c r="N116" s="447"/>
    </row>
    <row r="117" spans="1:14" ht="12.5">
      <c r="A117" s="452" t="s">
        <v>980</v>
      </c>
      <c r="B117" s="455"/>
      <c r="C117" s="455"/>
      <c r="D117" s="455"/>
      <c r="E117" s="455"/>
      <c r="F117" s="458"/>
      <c r="G117" s="458"/>
      <c r="H117" s="458"/>
      <c r="I117" s="458"/>
      <c r="J117" s="455"/>
      <c r="K117" s="455"/>
      <c r="L117" s="447"/>
      <c r="M117" s="447"/>
      <c r="N117" s="447"/>
    </row>
    <row r="118" spans="1:14" ht="12.5">
      <c r="A118" s="459"/>
      <c r="B118" s="455"/>
      <c r="C118" s="455"/>
      <c r="D118" s="455"/>
      <c r="E118" s="455"/>
      <c r="F118" s="458"/>
      <c r="G118" s="458"/>
      <c r="H118" s="458"/>
      <c r="I118" s="458"/>
      <c r="J118" s="455"/>
      <c r="K118" s="455"/>
      <c r="L118" s="447"/>
      <c r="M118" s="447"/>
      <c r="N118" s="447"/>
    </row>
    <row r="119" spans="1:14" ht="12.5">
      <c r="A119" s="452" t="s">
        <v>1009</v>
      </c>
      <c r="B119" s="456">
        <v>-0.5</v>
      </c>
      <c r="C119" s="456">
        <v>4</v>
      </c>
      <c r="D119" s="456">
        <v>-10.5</v>
      </c>
      <c r="E119" s="456">
        <v>11.5</v>
      </c>
      <c r="F119" s="457">
        <v>14.5</v>
      </c>
      <c r="G119" s="457">
        <v>9.9</v>
      </c>
      <c r="H119" s="457">
        <v>6.7</v>
      </c>
      <c r="I119" s="457">
        <v>6</v>
      </c>
      <c r="J119" s="455"/>
      <c r="K119" s="455"/>
      <c r="L119" s="447"/>
      <c r="M119" s="447"/>
      <c r="N119" s="447"/>
    </row>
    <row r="120" spans="1:14" ht="12.5">
      <c r="A120" s="452" t="s">
        <v>25</v>
      </c>
      <c r="B120" s="455"/>
      <c r="C120" s="455"/>
      <c r="D120" s="455"/>
      <c r="E120" s="455"/>
      <c r="F120" s="457">
        <v>18.5</v>
      </c>
      <c r="G120" s="457">
        <v>7.7</v>
      </c>
      <c r="H120" s="457">
        <v>3.1</v>
      </c>
      <c r="I120" s="457">
        <v>6.9</v>
      </c>
      <c r="J120" s="455"/>
      <c r="K120" s="455"/>
      <c r="L120" s="447"/>
      <c r="M120" s="447"/>
      <c r="N120" s="447"/>
    </row>
    <row r="121" spans="1:14" ht="12.5">
      <c r="A121" s="452" t="s">
        <v>980</v>
      </c>
      <c r="B121" s="455"/>
      <c r="C121" s="455"/>
      <c r="D121" s="455"/>
      <c r="E121" s="455"/>
      <c r="F121" s="457">
        <v>127.59</v>
      </c>
      <c r="G121" s="457">
        <v>77.78</v>
      </c>
      <c r="H121" s="457">
        <v>46.27</v>
      </c>
      <c r="I121" s="457">
        <v>115</v>
      </c>
      <c r="J121" s="455"/>
      <c r="K121" s="455"/>
      <c r="L121" s="447"/>
      <c r="M121" s="447"/>
      <c r="N121" s="447"/>
    </row>
    <row r="122" spans="1:14" ht="12.5">
      <c r="A122" s="452" t="s">
        <v>39</v>
      </c>
      <c r="B122" s="455"/>
      <c r="C122" s="455"/>
      <c r="D122" s="455"/>
      <c r="E122" s="455"/>
      <c r="F122" s="457">
        <v>8</v>
      </c>
      <c r="G122" s="457">
        <v>8.6</v>
      </c>
      <c r="H122" s="457">
        <v>11.9</v>
      </c>
      <c r="I122" s="457">
        <v>4.4000000000000004</v>
      </c>
      <c r="J122" s="455"/>
      <c r="K122" s="455"/>
      <c r="L122" s="447"/>
      <c r="M122" s="447"/>
      <c r="N122" s="447"/>
    </row>
    <row r="123" spans="1:14" ht="12.5">
      <c r="A123" s="452" t="s">
        <v>980</v>
      </c>
      <c r="B123" s="455"/>
      <c r="C123" s="455"/>
      <c r="D123" s="455"/>
      <c r="E123" s="455"/>
      <c r="F123" s="457">
        <v>55.17</v>
      </c>
      <c r="G123" s="457">
        <v>86.87</v>
      </c>
      <c r="H123" s="457">
        <v>177.61</v>
      </c>
      <c r="I123" s="457">
        <v>73.33</v>
      </c>
      <c r="J123" s="455"/>
      <c r="K123" s="455"/>
      <c r="L123" s="447"/>
      <c r="M123" s="447"/>
      <c r="N123" s="447"/>
    </row>
    <row r="124" spans="1:14" ht="12.5">
      <c r="A124" s="452" t="s">
        <v>44</v>
      </c>
      <c r="B124" s="455"/>
      <c r="C124" s="455"/>
      <c r="D124" s="455"/>
      <c r="E124" s="455"/>
      <c r="F124" s="457">
        <v>12.1</v>
      </c>
      <c r="G124" s="457">
        <v>12</v>
      </c>
      <c r="H124" s="457">
        <v>11</v>
      </c>
      <c r="I124" s="457">
        <v>4.3</v>
      </c>
      <c r="J124" s="455"/>
      <c r="K124" s="455"/>
      <c r="L124" s="447"/>
      <c r="M124" s="447"/>
      <c r="N124" s="447"/>
    </row>
    <row r="125" spans="1:14" ht="12.5">
      <c r="A125" s="452" t="s">
        <v>980</v>
      </c>
      <c r="B125" s="455"/>
      <c r="C125" s="455"/>
      <c r="D125" s="455"/>
      <c r="E125" s="455"/>
      <c r="F125" s="457">
        <v>83.45</v>
      </c>
      <c r="G125" s="457">
        <v>121.21</v>
      </c>
      <c r="H125" s="457">
        <v>164.18</v>
      </c>
      <c r="I125" s="457">
        <v>71.67</v>
      </c>
      <c r="J125" s="455"/>
      <c r="K125" s="455"/>
      <c r="L125" s="447"/>
      <c r="M125" s="447"/>
      <c r="N125" s="447"/>
    </row>
    <row r="126" spans="1:14" ht="12.5">
      <c r="A126" s="452" t="s">
        <v>45</v>
      </c>
      <c r="B126" s="455"/>
      <c r="C126" s="455"/>
      <c r="D126" s="455"/>
      <c r="E126" s="455"/>
      <c r="F126" s="457">
        <v>0</v>
      </c>
      <c r="G126" s="457">
        <v>34.9</v>
      </c>
      <c r="H126" s="457">
        <v>14.4</v>
      </c>
      <c r="I126" s="457">
        <v>8.8000000000000007</v>
      </c>
      <c r="J126" s="455"/>
      <c r="K126" s="455"/>
      <c r="L126" s="447"/>
      <c r="M126" s="447"/>
      <c r="N126" s="447"/>
    </row>
    <row r="127" spans="1:14" ht="12.5">
      <c r="A127" s="452" t="s">
        <v>980</v>
      </c>
      <c r="B127" s="455"/>
      <c r="C127" s="455"/>
      <c r="D127" s="455"/>
      <c r="E127" s="455"/>
      <c r="F127" s="457">
        <v>0</v>
      </c>
      <c r="G127" s="457">
        <v>352.53</v>
      </c>
      <c r="H127" s="457">
        <v>214.93</v>
      </c>
      <c r="I127" s="457">
        <v>146.66999999999999</v>
      </c>
      <c r="J127" s="455"/>
      <c r="K127" s="455"/>
      <c r="L127" s="447"/>
      <c r="M127" s="447"/>
      <c r="N127" s="447"/>
    </row>
    <row r="128" spans="1:14" ht="12.5">
      <c r="A128" s="452" t="s">
        <v>59</v>
      </c>
      <c r="B128" s="455"/>
      <c r="C128" s="455"/>
      <c r="D128" s="455"/>
      <c r="E128" s="455"/>
      <c r="F128" s="458"/>
      <c r="G128" s="458"/>
      <c r="H128" s="458"/>
      <c r="I128" s="458"/>
      <c r="J128" s="455"/>
      <c r="K128" s="455"/>
      <c r="L128" s="447"/>
      <c r="M128" s="447"/>
      <c r="N128" s="447"/>
    </row>
    <row r="129" spans="1:14" ht="12.5">
      <c r="A129" s="452" t="s">
        <v>980</v>
      </c>
      <c r="B129" s="455"/>
      <c r="C129" s="455"/>
      <c r="D129" s="455"/>
      <c r="E129" s="455"/>
      <c r="F129" s="458"/>
      <c r="G129" s="458"/>
      <c r="H129" s="458"/>
      <c r="I129" s="458"/>
      <c r="J129" s="455"/>
      <c r="K129" s="455"/>
      <c r="L129" s="447"/>
      <c r="M129" s="447"/>
      <c r="N129" s="447"/>
    </row>
    <row r="130" spans="1:14" ht="12.5">
      <c r="A130" s="452" t="s">
        <v>60</v>
      </c>
      <c r="B130" s="455"/>
      <c r="C130" s="455"/>
      <c r="D130" s="455"/>
      <c r="E130" s="455"/>
      <c r="F130" s="458"/>
      <c r="G130" s="457">
        <v>16.600000000000001</v>
      </c>
      <c r="H130" s="457">
        <v>9.9</v>
      </c>
      <c r="I130" s="457">
        <v>5.6</v>
      </c>
      <c r="J130" s="455"/>
      <c r="K130" s="455"/>
      <c r="L130" s="447"/>
      <c r="M130" s="447"/>
      <c r="N130" s="447"/>
    </row>
    <row r="131" spans="1:14" ht="12.5">
      <c r="A131" s="452" t="s">
        <v>980</v>
      </c>
      <c r="B131" s="455"/>
      <c r="C131" s="455"/>
      <c r="D131" s="455"/>
      <c r="E131" s="455"/>
      <c r="F131" s="458"/>
      <c r="G131" s="457">
        <v>167.68</v>
      </c>
      <c r="H131" s="457">
        <v>147.76</v>
      </c>
      <c r="I131" s="457">
        <v>93.33</v>
      </c>
      <c r="J131" s="455"/>
      <c r="K131" s="455"/>
      <c r="L131" s="447"/>
      <c r="M131" s="447"/>
      <c r="N131" s="447"/>
    </row>
    <row r="132" spans="1:14" ht="12.5">
      <c r="A132" s="452" t="s">
        <v>986</v>
      </c>
      <c r="B132" s="455"/>
      <c r="C132" s="455"/>
      <c r="D132" s="455"/>
      <c r="E132" s="455"/>
      <c r="F132" s="458"/>
      <c r="G132" s="458"/>
      <c r="H132" s="458"/>
      <c r="I132" s="458"/>
      <c r="J132" s="455"/>
      <c r="K132" s="455"/>
      <c r="L132" s="447"/>
      <c r="M132" s="447"/>
      <c r="N132" s="447"/>
    </row>
    <row r="133" spans="1:14" ht="12.5">
      <c r="A133" s="452" t="s">
        <v>994</v>
      </c>
      <c r="B133" s="455"/>
      <c r="C133" s="455"/>
      <c r="D133" s="455"/>
      <c r="E133" s="455"/>
      <c r="F133" s="458"/>
      <c r="G133" s="458"/>
      <c r="H133" s="458"/>
      <c r="I133" s="458"/>
      <c r="J133" s="455"/>
      <c r="K133" s="455"/>
      <c r="L133" s="447"/>
      <c r="M133" s="447"/>
      <c r="N133" s="447"/>
    </row>
    <row r="134" spans="1:14" ht="12.5">
      <c r="A134" s="452" t="s">
        <v>996</v>
      </c>
      <c r="B134" s="456">
        <v>3.2</v>
      </c>
      <c r="C134" s="456">
        <v>7</v>
      </c>
      <c r="D134" s="456">
        <v>-8.9</v>
      </c>
      <c r="E134" s="456">
        <v>12.2</v>
      </c>
      <c r="F134" s="457">
        <v>8</v>
      </c>
      <c r="G134" s="458"/>
      <c r="H134" s="457">
        <v>11.9</v>
      </c>
      <c r="I134" s="457">
        <v>4.4000000000000004</v>
      </c>
      <c r="J134" s="455"/>
      <c r="K134" s="455"/>
      <c r="L134" s="447"/>
      <c r="M134" s="447"/>
      <c r="N134" s="447"/>
    </row>
    <row r="135" spans="1:14" ht="12.5">
      <c r="A135" s="452" t="s">
        <v>997</v>
      </c>
      <c r="B135" s="455"/>
      <c r="C135" s="455"/>
      <c r="D135" s="455"/>
      <c r="E135" s="455"/>
      <c r="F135" s="458"/>
      <c r="G135" s="458"/>
      <c r="H135" s="458"/>
      <c r="I135" s="458"/>
      <c r="J135" s="455"/>
      <c r="K135" s="455"/>
      <c r="L135" s="447"/>
      <c r="M135" s="447"/>
      <c r="N135" s="447"/>
    </row>
    <row r="136" spans="1:14" ht="12.5">
      <c r="A136" s="452" t="s">
        <v>998</v>
      </c>
      <c r="B136" s="455"/>
      <c r="C136" s="455"/>
      <c r="D136" s="455"/>
      <c r="E136" s="455"/>
      <c r="F136" s="458"/>
      <c r="G136" s="458"/>
      <c r="H136" s="458"/>
      <c r="I136" s="458"/>
      <c r="J136" s="455"/>
      <c r="K136" s="455"/>
      <c r="L136" s="447"/>
      <c r="M136" s="447"/>
      <c r="N136" s="447"/>
    </row>
    <row r="137" spans="1:14" ht="12.5">
      <c r="A137" s="452" t="s">
        <v>1000</v>
      </c>
      <c r="B137" s="455"/>
      <c r="C137" s="455"/>
      <c r="D137" s="455"/>
      <c r="E137" s="455"/>
      <c r="F137" s="458"/>
      <c r="G137" s="458"/>
      <c r="H137" s="458"/>
      <c r="I137" s="458"/>
      <c r="J137" s="455"/>
      <c r="K137" s="455"/>
      <c r="L137" s="447"/>
      <c r="M137" s="447"/>
      <c r="N137" s="447"/>
    </row>
    <row r="138" spans="1:14" ht="12.5">
      <c r="A138" s="452" t="s">
        <v>1001</v>
      </c>
      <c r="B138" s="456">
        <v>-2.4</v>
      </c>
      <c r="C138" s="456">
        <v>1</v>
      </c>
      <c r="D138" s="456">
        <v>-15.2</v>
      </c>
      <c r="E138" s="456">
        <v>12.4</v>
      </c>
      <c r="F138" s="457">
        <v>18.5</v>
      </c>
      <c r="G138" s="458"/>
      <c r="H138" s="457">
        <v>3.1</v>
      </c>
      <c r="I138" s="457">
        <v>6.9</v>
      </c>
      <c r="J138" s="455"/>
      <c r="K138" s="455"/>
      <c r="L138" s="447"/>
      <c r="M138" s="447"/>
      <c r="N138" s="447"/>
    </row>
    <row r="139" spans="1:14" ht="12.5">
      <c r="A139" s="452" t="s">
        <v>1003</v>
      </c>
      <c r="B139" s="455"/>
      <c r="C139" s="455"/>
      <c r="D139" s="455"/>
      <c r="E139" s="455"/>
      <c r="F139" s="457">
        <v>0</v>
      </c>
      <c r="G139" s="458"/>
      <c r="H139" s="457">
        <v>14.4</v>
      </c>
      <c r="I139" s="457">
        <v>8.8000000000000007</v>
      </c>
      <c r="J139" s="455"/>
      <c r="K139" s="455"/>
      <c r="L139" s="447"/>
      <c r="M139" s="447"/>
      <c r="N139" s="447"/>
    </row>
    <row r="140" spans="1:14" ht="12.5">
      <c r="A140" s="452" t="s">
        <v>345</v>
      </c>
      <c r="B140" s="456">
        <v>5.2</v>
      </c>
      <c r="C140" s="456">
        <v>16.2</v>
      </c>
      <c r="D140" s="456">
        <v>15.5</v>
      </c>
      <c r="E140" s="456">
        <v>4.0999999999999996</v>
      </c>
      <c r="F140" s="457">
        <v>12.1</v>
      </c>
      <c r="G140" s="458"/>
      <c r="H140" s="457">
        <v>11</v>
      </c>
      <c r="I140" s="457">
        <v>4.3</v>
      </c>
      <c r="J140" s="455"/>
      <c r="K140" s="455"/>
      <c r="L140" s="447"/>
      <c r="M140" s="447"/>
      <c r="N140" s="447"/>
    </row>
    <row r="141" spans="1:14" ht="12.5">
      <c r="A141" s="459"/>
      <c r="B141" s="455"/>
      <c r="C141" s="455"/>
      <c r="D141" s="455"/>
      <c r="E141" s="455"/>
      <c r="F141" s="458"/>
      <c r="G141" s="458"/>
      <c r="H141" s="458"/>
      <c r="I141" s="458"/>
      <c r="J141" s="455"/>
      <c r="K141" s="455"/>
      <c r="L141" s="447"/>
      <c r="M141" s="447"/>
      <c r="N141" s="447"/>
    </row>
    <row r="142" spans="1:14" ht="12.5">
      <c r="A142" s="452" t="s">
        <v>1010</v>
      </c>
      <c r="B142" s="456">
        <v>1.64</v>
      </c>
      <c r="C142" s="456">
        <v>2.99</v>
      </c>
      <c r="D142" s="456">
        <v>-4.0999999999999996</v>
      </c>
      <c r="E142" s="456">
        <v>8.06</v>
      </c>
      <c r="F142" s="457">
        <v>8.34</v>
      </c>
      <c r="G142" s="457">
        <v>8.1</v>
      </c>
      <c r="H142" s="457">
        <v>2.2999999999999998</v>
      </c>
      <c r="I142" s="457">
        <v>2.4</v>
      </c>
      <c r="J142" s="456">
        <v>2.72</v>
      </c>
      <c r="K142" s="456">
        <v>2.88</v>
      </c>
      <c r="L142" s="447"/>
      <c r="M142" s="447"/>
      <c r="N142" s="447"/>
    </row>
    <row r="143" spans="1:14" ht="12.5">
      <c r="A143" s="452" t="s">
        <v>25</v>
      </c>
      <c r="B143" s="456">
        <v>0.42</v>
      </c>
      <c r="C143" s="456">
        <v>-0.99</v>
      </c>
      <c r="D143" s="456">
        <v>-15.83</v>
      </c>
      <c r="E143" s="456">
        <v>10.6</v>
      </c>
      <c r="F143" s="457">
        <v>10.4</v>
      </c>
      <c r="G143" s="457">
        <v>10.4</v>
      </c>
      <c r="H143" s="457">
        <v>3.9</v>
      </c>
      <c r="I143" s="457">
        <v>2.7</v>
      </c>
      <c r="J143" s="456">
        <v>2.5099999999999998</v>
      </c>
      <c r="K143" s="456">
        <v>2.54</v>
      </c>
      <c r="L143" s="447"/>
      <c r="M143" s="447"/>
      <c r="N143" s="447"/>
    </row>
    <row r="144" spans="1:14" ht="12.5">
      <c r="A144" s="452" t="s">
        <v>980</v>
      </c>
      <c r="B144" s="456">
        <v>25.55</v>
      </c>
      <c r="C144" s="456">
        <v>-33.17</v>
      </c>
      <c r="D144" s="456">
        <v>386.51</v>
      </c>
      <c r="E144" s="456">
        <v>131.44</v>
      </c>
      <c r="F144" s="457">
        <v>124.63</v>
      </c>
      <c r="G144" s="457">
        <v>128.4</v>
      </c>
      <c r="H144" s="457">
        <v>169.57</v>
      </c>
      <c r="I144" s="457">
        <v>112.5</v>
      </c>
      <c r="J144" s="456">
        <v>92.3</v>
      </c>
      <c r="K144" s="456">
        <v>88.01</v>
      </c>
      <c r="L144" s="447"/>
      <c r="M144" s="447"/>
      <c r="N144" s="447"/>
    </row>
    <row r="145" spans="1:14" ht="12.5">
      <c r="A145" s="452" t="s">
        <v>39</v>
      </c>
      <c r="B145" s="456">
        <v>2</v>
      </c>
      <c r="C145" s="456">
        <v>3.4</v>
      </c>
      <c r="D145" s="455"/>
      <c r="E145" s="456">
        <v>4.8</v>
      </c>
      <c r="F145" s="457">
        <v>2.2999999999999998</v>
      </c>
      <c r="G145" s="457">
        <v>7.4</v>
      </c>
      <c r="H145" s="457">
        <v>1</v>
      </c>
      <c r="I145" s="457">
        <v>1.5</v>
      </c>
      <c r="J145" s="456">
        <v>2.19</v>
      </c>
      <c r="K145" s="456">
        <v>2.4700000000000002</v>
      </c>
      <c r="L145" s="447"/>
      <c r="M145" s="447"/>
      <c r="N145" s="447"/>
    </row>
    <row r="146" spans="1:14" ht="12.5">
      <c r="A146" s="452" t="s">
        <v>980</v>
      </c>
      <c r="B146" s="456">
        <v>121.65</v>
      </c>
      <c r="C146" s="456">
        <v>113.66</v>
      </c>
      <c r="D146" s="455"/>
      <c r="E146" s="456">
        <v>59.52</v>
      </c>
      <c r="F146" s="457">
        <v>27.56</v>
      </c>
      <c r="G146" s="457">
        <v>91.36</v>
      </c>
      <c r="H146" s="457">
        <v>43.48</v>
      </c>
      <c r="I146" s="457">
        <v>62.5</v>
      </c>
      <c r="J146" s="456">
        <v>80.64</v>
      </c>
      <c r="K146" s="456">
        <v>85.6</v>
      </c>
      <c r="L146" s="447"/>
      <c r="M146" s="447"/>
      <c r="N146" s="447"/>
    </row>
    <row r="147" spans="1:14" ht="12.5">
      <c r="A147" s="452" t="s">
        <v>44</v>
      </c>
      <c r="B147" s="456">
        <v>1.6</v>
      </c>
      <c r="C147" s="456">
        <v>6.63</v>
      </c>
      <c r="D147" s="456">
        <v>16.27</v>
      </c>
      <c r="E147" s="456">
        <v>-1.9</v>
      </c>
      <c r="F147" s="457">
        <v>-0.6</v>
      </c>
      <c r="G147" s="457">
        <v>4.8</v>
      </c>
      <c r="H147" s="457">
        <v>0.4</v>
      </c>
      <c r="I147" s="457">
        <v>-3.2</v>
      </c>
      <c r="J147" s="456">
        <v>-0.15</v>
      </c>
      <c r="K147" s="456">
        <v>2.46</v>
      </c>
      <c r="L147" s="447"/>
      <c r="M147" s="447"/>
      <c r="N147" s="447"/>
    </row>
    <row r="148" spans="1:14" ht="12.5">
      <c r="A148" s="452" t="s">
        <v>980</v>
      </c>
      <c r="B148" s="456">
        <v>97.43</v>
      </c>
      <c r="C148" s="456">
        <v>221.78</v>
      </c>
      <c r="D148" s="456">
        <v>-397.22</v>
      </c>
      <c r="E148" s="456">
        <v>-23.56</v>
      </c>
      <c r="F148" s="457">
        <v>-7.19</v>
      </c>
      <c r="G148" s="457">
        <v>59.26</v>
      </c>
      <c r="H148" s="457">
        <v>17.39</v>
      </c>
      <c r="I148" s="457">
        <v>-133.33000000000001</v>
      </c>
      <c r="J148" s="456">
        <v>-5.49</v>
      </c>
      <c r="K148" s="456">
        <v>85.26</v>
      </c>
      <c r="L148" s="447"/>
      <c r="M148" s="447"/>
      <c r="N148" s="447"/>
    </row>
    <row r="149" spans="1:14" ht="12.5">
      <c r="A149" s="452" t="s">
        <v>45</v>
      </c>
      <c r="B149" s="455"/>
      <c r="C149" s="455"/>
      <c r="D149" s="455"/>
      <c r="E149" s="456">
        <v>0</v>
      </c>
      <c r="F149" s="457">
        <v>0</v>
      </c>
      <c r="G149" s="457">
        <v>3.8</v>
      </c>
      <c r="H149" s="457">
        <v>-1.1000000000000001</v>
      </c>
      <c r="I149" s="457">
        <v>1.1000000000000001</v>
      </c>
      <c r="J149" s="456">
        <v>1.89</v>
      </c>
      <c r="K149" s="456">
        <v>2.0299999999999998</v>
      </c>
      <c r="L149" s="447"/>
      <c r="M149" s="447"/>
      <c r="N149" s="447"/>
    </row>
    <row r="150" spans="1:14" ht="12.5">
      <c r="A150" s="452" t="s">
        <v>980</v>
      </c>
      <c r="B150" s="455"/>
      <c r="C150" s="455"/>
      <c r="D150" s="455"/>
      <c r="E150" s="456">
        <v>0</v>
      </c>
      <c r="F150" s="457">
        <v>0</v>
      </c>
      <c r="G150" s="457">
        <v>46.91</v>
      </c>
      <c r="H150" s="457">
        <v>-47.83</v>
      </c>
      <c r="I150" s="457">
        <v>45.83</v>
      </c>
      <c r="J150" s="456">
        <v>69.45</v>
      </c>
      <c r="K150" s="456">
        <v>70.56</v>
      </c>
      <c r="L150" s="447"/>
      <c r="M150" s="447"/>
      <c r="N150" s="447"/>
    </row>
    <row r="151" spans="1:14" ht="12.5">
      <c r="A151" s="452" t="s">
        <v>60</v>
      </c>
      <c r="B151" s="455"/>
      <c r="C151" s="455"/>
      <c r="D151" s="455"/>
      <c r="E151" s="456">
        <v>14.2</v>
      </c>
      <c r="F151" s="457">
        <v>15.4</v>
      </c>
      <c r="G151" s="457">
        <v>9</v>
      </c>
      <c r="H151" s="457">
        <v>3.3</v>
      </c>
      <c r="I151" s="457">
        <v>4.9000000000000004</v>
      </c>
      <c r="J151" s="456">
        <v>3.93</v>
      </c>
      <c r="K151" s="456">
        <v>3.4</v>
      </c>
      <c r="L151" s="447"/>
      <c r="M151" s="447"/>
      <c r="N151" s="447"/>
    </row>
    <row r="152" spans="1:14" ht="12.5">
      <c r="A152" s="452" t="s">
        <v>980</v>
      </c>
      <c r="B152" s="455"/>
      <c r="C152" s="455"/>
      <c r="D152" s="455"/>
      <c r="E152" s="456">
        <v>176.08</v>
      </c>
      <c r="F152" s="457">
        <v>184.55</v>
      </c>
      <c r="G152" s="457">
        <v>111.11</v>
      </c>
      <c r="H152" s="457">
        <v>143.47999999999999</v>
      </c>
      <c r="I152" s="457">
        <v>204.17</v>
      </c>
      <c r="J152" s="456">
        <v>144.79</v>
      </c>
      <c r="K152" s="456">
        <v>117.8</v>
      </c>
      <c r="L152" s="447"/>
      <c r="M152" s="447"/>
      <c r="N152" s="447"/>
    </row>
    <row r="153" spans="1:14" ht="12.5">
      <c r="A153" s="452" t="s">
        <v>986</v>
      </c>
      <c r="B153" s="455"/>
      <c r="C153" s="455"/>
      <c r="D153" s="455"/>
      <c r="E153" s="455"/>
      <c r="F153" s="458"/>
      <c r="G153" s="458"/>
      <c r="H153" s="458"/>
      <c r="I153" s="458"/>
      <c r="J153" s="455"/>
      <c r="K153" s="455"/>
      <c r="L153" s="447"/>
      <c r="M153" s="447"/>
      <c r="N153" s="447"/>
    </row>
    <row r="154" spans="1:14" ht="12.5">
      <c r="A154" s="452" t="s">
        <v>1011</v>
      </c>
      <c r="B154" s="456">
        <v>0.9</v>
      </c>
      <c r="C154" s="456">
        <v>-1.4</v>
      </c>
      <c r="D154" s="456">
        <v>-16.5</v>
      </c>
      <c r="E154" s="456">
        <v>10.8</v>
      </c>
      <c r="F154" s="457">
        <v>11.6</v>
      </c>
      <c r="G154" s="457">
        <v>10.9</v>
      </c>
      <c r="H154" s="457">
        <v>4.3</v>
      </c>
      <c r="I154" s="457">
        <v>2.8</v>
      </c>
      <c r="J154" s="456">
        <v>2.39</v>
      </c>
      <c r="K154" s="456">
        <v>2.52</v>
      </c>
      <c r="L154" s="447"/>
      <c r="M154" s="447"/>
      <c r="N154" s="447"/>
    </row>
    <row r="155" spans="1:14" ht="12.5">
      <c r="A155" s="452" t="s">
        <v>1012</v>
      </c>
      <c r="B155" s="456">
        <v>7.1</v>
      </c>
      <c r="C155" s="456">
        <v>5.7</v>
      </c>
      <c r="D155" s="456">
        <v>-2</v>
      </c>
      <c r="E155" s="456">
        <v>13.5</v>
      </c>
      <c r="F155" s="457">
        <v>14.5</v>
      </c>
      <c r="G155" s="457">
        <v>15.93</v>
      </c>
      <c r="H155" s="457">
        <v>4.5</v>
      </c>
      <c r="I155" s="457">
        <v>3.58</v>
      </c>
      <c r="J155" s="456">
        <v>3.25</v>
      </c>
      <c r="K155" s="456">
        <v>3.25</v>
      </c>
      <c r="L155" s="447"/>
      <c r="M155" s="447"/>
      <c r="N155" s="447"/>
    </row>
    <row r="156" spans="1:14" ht="12.5">
      <c r="A156" s="452" t="s">
        <v>994</v>
      </c>
      <c r="B156" s="455"/>
      <c r="C156" s="455"/>
      <c r="D156" s="455"/>
      <c r="E156" s="455"/>
      <c r="F156" s="458"/>
      <c r="G156" s="458"/>
      <c r="H156" s="458"/>
      <c r="I156" s="458"/>
      <c r="J156" s="455"/>
      <c r="K156" s="455"/>
      <c r="L156" s="447"/>
      <c r="M156" s="447"/>
      <c r="N156" s="447"/>
    </row>
    <row r="157" spans="1:14" ht="12.5">
      <c r="A157" s="452" t="s">
        <v>1013</v>
      </c>
      <c r="B157" s="456">
        <v>1.4</v>
      </c>
      <c r="C157" s="456">
        <v>1.7</v>
      </c>
      <c r="D157" s="456">
        <v>-5.6</v>
      </c>
      <c r="E157" s="456">
        <v>4.7</v>
      </c>
      <c r="F157" s="457">
        <v>2.2000000000000002</v>
      </c>
      <c r="G157" s="457">
        <v>7.5</v>
      </c>
      <c r="H157" s="457">
        <v>1.2</v>
      </c>
      <c r="I157" s="457">
        <v>1.6</v>
      </c>
      <c r="J157" s="456">
        <v>573.08000000000004</v>
      </c>
      <c r="K157" s="456">
        <v>586</v>
      </c>
      <c r="L157" s="447"/>
      <c r="M157" s="447"/>
      <c r="N157" s="447"/>
    </row>
    <row r="158" spans="1:14" ht="12.5">
      <c r="A158" s="452" t="s">
        <v>996</v>
      </c>
      <c r="B158" s="456">
        <v>2</v>
      </c>
      <c r="C158" s="456">
        <v>3.4</v>
      </c>
      <c r="D158" s="456">
        <v>-7.9</v>
      </c>
      <c r="E158" s="456">
        <v>9.3000000000000007</v>
      </c>
      <c r="F158" s="457">
        <v>9.6999999999999993</v>
      </c>
      <c r="G158" s="458"/>
      <c r="H158" s="458"/>
      <c r="I158" s="458"/>
      <c r="J158" s="455"/>
      <c r="K158" s="455"/>
      <c r="L158" s="447"/>
      <c r="M158" s="447"/>
      <c r="N158" s="447"/>
    </row>
    <row r="159" spans="1:14" ht="12.5">
      <c r="A159" s="452" t="s">
        <v>997</v>
      </c>
      <c r="B159" s="455"/>
      <c r="C159" s="455"/>
      <c r="D159" s="455"/>
      <c r="E159" s="455"/>
      <c r="F159" s="458"/>
      <c r="G159" s="458"/>
      <c r="H159" s="458"/>
      <c r="I159" s="458"/>
      <c r="J159" s="455"/>
      <c r="K159" s="455"/>
      <c r="L159" s="447"/>
      <c r="M159" s="447"/>
      <c r="N159" s="447"/>
    </row>
    <row r="160" spans="1:14" ht="12.5">
      <c r="A160" s="452" t="s">
        <v>998</v>
      </c>
      <c r="B160" s="455"/>
      <c r="C160" s="455"/>
      <c r="D160" s="455"/>
      <c r="E160" s="455"/>
      <c r="F160" s="458"/>
      <c r="G160" s="458"/>
      <c r="H160" s="458"/>
      <c r="I160" s="458"/>
      <c r="J160" s="455"/>
      <c r="K160" s="455"/>
      <c r="L160" s="447"/>
      <c r="M160" s="447"/>
      <c r="N160" s="447"/>
    </row>
    <row r="161" spans="1:14" ht="12.5">
      <c r="A161" s="452" t="s">
        <v>1000</v>
      </c>
      <c r="B161" s="455"/>
      <c r="C161" s="455"/>
      <c r="D161" s="455"/>
      <c r="E161" s="455"/>
      <c r="F161" s="458"/>
      <c r="G161" s="458"/>
      <c r="H161" s="458"/>
      <c r="I161" s="458"/>
      <c r="J161" s="455"/>
      <c r="K161" s="455"/>
      <c r="L161" s="447"/>
      <c r="M161" s="447"/>
      <c r="N161" s="447"/>
    </row>
    <row r="162" spans="1:14" ht="12.5">
      <c r="A162" s="452" t="s">
        <v>1001</v>
      </c>
      <c r="B162" s="456">
        <v>0.6</v>
      </c>
      <c r="C162" s="456">
        <v>-1.5</v>
      </c>
      <c r="D162" s="456">
        <v>-15.7</v>
      </c>
      <c r="E162" s="456">
        <v>10.6</v>
      </c>
      <c r="F162" s="457">
        <v>10</v>
      </c>
      <c r="G162" s="458"/>
      <c r="H162" s="458"/>
      <c r="I162" s="458"/>
      <c r="J162" s="455"/>
      <c r="K162" s="455"/>
      <c r="L162" s="447"/>
      <c r="M162" s="447"/>
      <c r="N162" s="447"/>
    </row>
    <row r="163" spans="1:14" ht="12.5">
      <c r="A163" s="452" t="s">
        <v>1014</v>
      </c>
      <c r="B163" s="455"/>
      <c r="C163" s="455"/>
      <c r="D163" s="455"/>
      <c r="E163" s="455"/>
      <c r="F163" s="458"/>
      <c r="G163" s="458"/>
      <c r="H163" s="458"/>
      <c r="I163" s="458"/>
      <c r="J163" s="455"/>
      <c r="K163" s="455"/>
      <c r="L163" s="447"/>
      <c r="M163" s="447"/>
      <c r="N163" s="447"/>
    </row>
    <row r="164" spans="1:14" ht="12.5">
      <c r="A164" s="452" t="s">
        <v>1015</v>
      </c>
      <c r="B164" s="455"/>
      <c r="C164" s="455"/>
      <c r="D164" s="455"/>
      <c r="E164" s="455"/>
      <c r="F164" s="458"/>
      <c r="G164" s="458"/>
      <c r="H164" s="458"/>
      <c r="I164" s="458"/>
      <c r="J164" s="455"/>
      <c r="K164" s="455"/>
      <c r="L164" s="447"/>
      <c r="M164" s="447"/>
      <c r="N164" s="447"/>
    </row>
    <row r="165" spans="1:14" ht="12.5">
      <c r="A165" s="452" t="s">
        <v>1016</v>
      </c>
      <c r="B165" s="456">
        <v>0.9</v>
      </c>
      <c r="C165" s="456">
        <v>13</v>
      </c>
      <c r="D165" s="456">
        <v>15.7</v>
      </c>
      <c r="E165" s="456">
        <v>-2</v>
      </c>
      <c r="F165" s="457">
        <v>-0.5</v>
      </c>
      <c r="G165" s="457">
        <v>4.8</v>
      </c>
      <c r="H165" s="457">
        <v>0.6</v>
      </c>
      <c r="I165" s="457">
        <v>-2.9</v>
      </c>
      <c r="J165" s="456">
        <v>0.01</v>
      </c>
      <c r="K165" s="456">
        <v>2</v>
      </c>
      <c r="L165" s="447"/>
      <c r="M165" s="447"/>
      <c r="N165" s="447"/>
    </row>
    <row r="166" spans="1:14" ht="12.5">
      <c r="A166" s="452" t="s">
        <v>1003</v>
      </c>
      <c r="B166" s="455"/>
      <c r="C166" s="455"/>
      <c r="D166" s="455"/>
      <c r="E166" s="456">
        <v>20.9</v>
      </c>
      <c r="F166" s="457">
        <v>0.6</v>
      </c>
      <c r="G166" s="458"/>
      <c r="H166" s="458"/>
      <c r="I166" s="458"/>
      <c r="J166" s="455"/>
      <c r="K166" s="455"/>
      <c r="L166" s="447"/>
      <c r="M166" s="447"/>
      <c r="N166" s="447"/>
    </row>
    <row r="167" spans="1:14" ht="12.5">
      <c r="A167" s="452" t="s">
        <v>345</v>
      </c>
      <c r="B167" s="456">
        <v>1.6</v>
      </c>
      <c r="C167" s="456">
        <v>12.1</v>
      </c>
      <c r="D167" s="456">
        <v>13.8</v>
      </c>
      <c r="E167" s="456">
        <v>-0.4</v>
      </c>
      <c r="F167" s="457">
        <v>1.4</v>
      </c>
      <c r="G167" s="458"/>
      <c r="H167" s="458"/>
      <c r="I167" s="458"/>
      <c r="J167" s="455"/>
      <c r="K167" s="455"/>
      <c r="L167" s="447"/>
      <c r="M167" s="447"/>
      <c r="N167" s="447"/>
    </row>
    <row r="168" spans="1:14" ht="12.5">
      <c r="A168" s="452" t="s">
        <v>1017</v>
      </c>
      <c r="B168" s="456">
        <v>2.5</v>
      </c>
      <c r="C168" s="456">
        <v>4.9000000000000004</v>
      </c>
      <c r="D168" s="456">
        <v>-10.1</v>
      </c>
      <c r="E168" s="456">
        <v>13.6</v>
      </c>
      <c r="F168" s="457">
        <v>15.9</v>
      </c>
      <c r="G168" s="457">
        <v>9.4700000000000006</v>
      </c>
      <c r="H168" s="457">
        <v>1.3</v>
      </c>
      <c r="I168" s="457">
        <v>2.5099999999999998</v>
      </c>
      <c r="J168" s="456">
        <v>3.14</v>
      </c>
      <c r="K168" s="456">
        <v>2.84</v>
      </c>
      <c r="L168" s="447"/>
      <c r="M168" s="447"/>
      <c r="N168" s="447"/>
    </row>
    <row r="169" spans="1:14" ht="12.5">
      <c r="A169" s="452" t="s">
        <v>1018</v>
      </c>
      <c r="B169" s="456">
        <v>-1.8</v>
      </c>
      <c r="C169" s="456">
        <v>-2.1</v>
      </c>
      <c r="D169" s="456">
        <v>-9.9</v>
      </c>
      <c r="E169" s="456">
        <v>9.5</v>
      </c>
      <c r="F169" s="457">
        <v>0.6</v>
      </c>
      <c r="G169" s="457">
        <v>3.12</v>
      </c>
      <c r="H169" s="457">
        <v>3.51</v>
      </c>
      <c r="I169" s="457">
        <v>3.85</v>
      </c>
      <c r="J169" s="456">
        <v>3</v>
      </c>
      <c r="K169" s="456">
        <v>3</v>
      </c>
      <c r="L169" s="447"/>
      <c r="M169" s="447"/>
      <c r="N169" s="447"/>
    </row>
    <row r="170" spans="1:14" ht="12.5">
      <c r="A170" s="459"/>
      <c r="B170" s="455"/>
      <c r="C170" s="455"/>
      <c r="D170" s="455"/>
      <c r="E170" s="455"/>
      <c r="F170" s="458"/>
      <c r="G170" s="458"/>
      <c r="H170" s="458"/>
      <c r="I170" s="458"/>
      <c r="J170" s="455"/>
      <c r="K170" s="455"/>
      <c r="L170" s="447"/>
      <c r="M170" s="447"/>
      <c r="N170" s="447"/>
    </row>
    <row r="171" spans="1:14" ht="12.5">
      <c r="A171" s="452" t="s">
        <v>1019</v>
      </c>
      <c r="B171" s="453">
        <v>25744</v>
      </c>
      <c r="C171" s="453">
        <v>27086</v>
      </c>
      <c r="D171" s="453">
        <v>27025</v>
      </c>
      <c r="E171" s="453">
        <v>29456</v>
      </c>
      <c r="F171" s="454">
        <v>30722</v>
      </c>
      <c r="G171" s="454">
        <v>31070</v>
      </c>
      <c r="H171" s="454">
        <v>32125</v>
      </c>
      <c r="I171" s="454">
        <v>33041</v>
      </c>
      <c r="J171" s="453">
        <v>34367.550000000003</v>
      </c>
      <c r="K171" s="453">
        <v>35809.82</v>
      </c>
      <c r="L171" s="447"/>
      <c r="M171" s="447"/>
      <c r="N171" s="447"/>
    </row>
    <row r="172" spans="1:14" ht="12.5">
      <c r="A172" s="452" t="s">
        <v>25</v>
      </c>
      <c r="B172" s="453">
        <v>4867.5</v>
      </c>
      <c r="C172" s="453">
        <v>4956.5600000000004</v>
      </c>
      <c r="D172" s="453">
        <v>4937.25</v>
      </c>
      <c r="E172" s="453">
        <v>4571</v>
      </c>
      <c r="F172" s="454">
        <v>4519</v>
      </c>
      <c r="G172" s="454">
        <v>4525</v>
      </c>
      <c r="H172" s="454">
        <v>4539</v>
      </c>
      <c r="I172" s="454">
        <v>4586</v>
      </c>
      <c r="J172" s="453">
        <v>4663.82</v>
      </c>
      <c r="K172" s="453">
        <v>4740.78</v>
      </c>
      <c r="L172" s="447"/>
      <c r="M172" s="447"/>
      <c r="N172" s="447"/>
    </row>
    <row r="173" spans="1:14" ht="12.5">
      <c r="A173" s="452" t="s">
        <v>980</v>
      </c>
      <c r="B173" s="456">
        <v>18.91</v>
      </c>
      <c r="C173" s="456">
        <v>18.3</v>
      </c>
      <c r="D173" s="456">
        <v>18.27</v>
      </c>
      <c r="E173" s="456">
        <v>15.52</v>
      </c>
      <c r="F173" s="457">
        <v>14.71</v>
      </c>
      <c r="G173" s="457">
        <v>14.56</v>
      </c>
      <c r="H173" s="457">
        <v>14.13</v>
      </c>
      <c r="I173" s="457">
        <v>13.88</v>
      </c>
      <c r="J173" s="456">
        <v>13.57</v>
      </c>
      <c r="K173" s="456">
        <v>13.24</v>
      </c>
      <c r="L173" s="447"/>
      <c r="M173" s="447"/>
      <c r="N173" s="447"/>
    </row>
    <row r="174" spans="1:14" ht="12.5">
      <c r="A174" s="452" t="s">
        <v>39</v>
      </c>
      <c r="B174" s="453">
        <v>17720.599999999999</v>
      </c>
      <c r="C174" s="453">
        <v>18815.7</v>
      </c>
      <c r="D174" s="453">
        <v>18655.86</v>
      </c>
      <c r="E174" s="453">
        <v>7433</v>
      </c>
      <c r="F174" s="454">
        <v>7389</v>
      </c>
      <c r="G174" s="454">
        <v>7144</v>
      </c>
      <c r="H174" s="454">
        <v>7082</v>
      </c>
      <c r="I174" s="454">
        <v>7025</v>
      </c>
      <c r="J174" s="453">
        <v>7017.72</v>
      </c>
      <c r="K174" s="453">
        <v>7029.71</v>
      </c>
      <c r="L174" s="447"/>
      <c r="M174" s="447"/>
      <c r="N174" s="447"/>
    </row>
    <row r="175" spans="1:14" ht="12.5">
      <c r="A175" s="452" t="s">
        <v>980</v>
      </c>
      <c r="B175" s="456">
        <v>68.83</v>
      </c>
      <c r="C175" s="456">
        <v>69.47</v>
      </c>
      <c r="D175" s="456">
        <v>69.03</v>
      </c>
      <c r="E175" s="456">
        <v>25.23</v>
      </c>
      <c r="F175" s="457">
        <v>24.05</v>
      </c>
      <c r="G175" s="457">
        <v>22.99</v>
      </c>
      <c r="H175" s="457">
        <v>22.05</v>
      </c>
      <c r="I175" s="457">
        <v>21.26</v>
      </c>
      <c r="J175" s="456">
        <v>20.420000000000002</v>
      </c>
      <c r="K175" s="456">
        <v>19.63</v>
      </c>
      <c r="L175" s="447"/>
      <c r="M175" s="447"/>
      <c r="N175" s="447"/>
    </row>
    <row r="176" spans="1:14" ht="12.5">
      <c r="A176" s="452" t="s">
        <v>44</v>
      </c>
      <c r="B176" s="453">
        <v>3101.8</v>
      </c>
      <c r="C176" s="453">
        <v>3294.67</v>
      </c>
      <c r="D176" s="453">
        <v>3489.71</v>
      </c>
      <c r="E176" s="453">
        <v>3031</v>
      </c>
      <c r="F176" s="454">
        <v>3235</v>
      </c>
      <c r="G176" s="454">
        <v>3394</v>
      </c>
      <c r="H176" s="454">
        <v>3520</v>
      </c>
      <c r="I176" s="454">
        <v>3578</v>
      </c>
      <c r="J176" s="453">
        <v>3660.53</v>
      </c>
      <c r="K176" s="453">
        <v>3758.34</v>
      </c>
      <c r="L176" s="447"/>
      <c r="M176" s="447"/>
      <c r="N176" s="447"/>
    </row>
    <row r="177" spans="1:14" ht="12.5">
      <c r="A177" s="452" t="s">
        <v>980</v>
      </c>
      <c r="B177" s="456">
        <v>12.05</v>
      </c>
      <c r="C177" s="456">
        <v>12.16</v>
      </c>
      <c r="D177" s="456">
        <v>12.91</v>
      </c>
      <c r="E177" s="456">
        <v>10.29</v>
      </c>
      <c r="F177" s="457">
        <v>10.53</v>
      </c>
      <c r="G177" s="457">
        <v>10.92</v>
      </c>
      <c r="H177" s="457">
        <v>10.96</v>
      </c>
      <c r="I177" s="457">
        <v>10.83</v>
      </c>
      <c r="J177" s="456">
        <v>10.65</v>
      </c>
      <c r="K177" s="456">
        <v>10.5</v>
      </c>
      <c r="L177" s="447"/>
      <c r="M177" s="447"/>
      <c r="N177" s="447"/>
    </row>
    <row r="178" spans="1:14" ht="12.5">
      <c r="A178" s="452" t="s">
        <v>45</v>
      </c>
      <c r="B178" s="455"/>
      <c r="C178" s="455"/>
      <c r="D178" s="455"/>
      <c r="E178" s="453">
        <v>1213</v>
      </c>
      <c r="F178" s="454">
        <v>1242</v>
      </c>
      <c r="G178" s="454">
        <v>1265</v>
      </c>
      <c r="H178" s="454">
        <v>1345</v>
      </c>
      <c r="I178" s="454">
        <v>1449</v>
      </c>
      <c r="J178" s="453">
        <v>1551.98</v>
      </c>
      <c r="K178" s="453">
        <v>1680.06</v>
      </c>
      <c r="L178" s="447"/>
      <c r="M178" s="447"/>
      <c r="N178" s="447"/>
    </row>
    <row r="179" spans="1:14" ht="12.5">
      <c r="A179" s="452" t="s">
        <v>980</v>
      </c>
      <c r="B179" s="455"/>
      <c r="C179" s="455"/>
      <c r="D179" s="455"/>
      <c r="E179" s="456">
        <v>4.12</v>
      </c>
      <c r="F179" s="457">
        <v>4.04</v>
      </c>
      <c r="G179" s="457">
        <v>4.07</v>
      </c>
      <c r="H179" s="457">
        <v>4.1900000000000004</v>
      </c>
      <c r="I179" s="457">
        <v>4.3899999999999997</v>
      </c>
      <c r="J179" s="456">
        <v>4.5199999999999996</v>
      </c>
      <c r="K179" s="456">
        <v>4.6900000000000004</v>
      </c>
      <c r="L179" s="447"/>
      <c r="M179" s="447"/>
      <c r="N179" s="447"/>
    </row>
    <row r="180" spans="1:14" ht="12.5">
      <c r="A180" s="452" t="s">
        <v>60</v>
      </c>
      <c r="B180" s="455"/>
      <c r="C180" s="455"/>
      <c r="D180" s="455"/>
      <c r="E180" s="453">
        <v>13208</v>
      </c>
      <c r="F180" s="454">
        <v>13517</v>
      </c>
      <c r="G180" s="454">
        <v>14742</v>
      </c>
      <c r="H180" s="454">
        <v>15639</v>
      </c>
      <c r="I180" s="454">
        <v>16403</v>
      </c>
      <c r="J180" s="453">
        <v>17318.240000000002</v>
      </c>
      <c r="K180" s="453">
        <v>18449.830000000002</v>
      </c>
      <c r="L180" s="447"/>
      <c r="M180" s="447"/>
      <c r="N180" s="447"/>
    </row>
    <row r="181" spans="1:14" ht="12.5">
      <c r="A181" s="452" t="s">
        <v>980</v>
      </c>
      <c r="B181" s="455"/>
      <c r="C181" s="455"/>
      <c r="D181" s="455"/>
      <c r="E181" s="456">
        <v>44.84</v>
      </c>
      <c r="F181" s="457">
        <v>44</v>
      </c>
      <c r="G181" s="457">
        <v>47.45</v>
      </c>
      <c r="H181" s="457">
        <v>48.68</v>
      </c>
      <c r="I181" s="457">
        <v>49.64</v>
      </c>
      <c r="J181" s="456">
        <v>50.39</v>
      </c>
      <c r="K181" s="456">
        <v>51.52</v>
      </c>
      <c r="L181" s="447"/>
      <c r="M181" s="447"/>
      <c r="N181" s="447"/>
    </row>
    <row r="182" spans="1:14" ht="12.5">
      <c r="A182" s="452" t="s">
        <v>986</v>
      </c>
      <c r="B182" s="455"/>
      <c r="C182" s="455"/>
      <c r="D182" s="455"/>
      <c r="E182" s="455"/>
      <c r="F182" s="458"/>
      <c r="G182" s="458"/>
      <c r="H182" s="458"/>
      <c r="I182" s="458"/>
      <c r="J182" s="455"/>
      <c r="K182" s="455"/>
      <c r="L182" s="447"/>
      <c r="M182" s="447"/>
      <c r="N182" s="447"/>
    </row>
    <row r="183" spans="1:14" ht="12.5">
      <c r="A183" s="452" t="s">
        <v>1011</v>
      </c>
      <c r="B183" s="453">
        <v>3955</v>
      </c>
      <c r="C183" s="453">
        <v>4014</v>
      </c>
      <c r="D183" s="453">
        <v>3936</v>
      </c>
      <c r="E183" s="453">
        <v>3949</v>
      </c>
      <c r="F183" s="454">
        <v>3896</v>
      </c>
      <c r="G183" s="454">
        <v>3894</v>
      </c>
      <c r="H183" s="454">
        <v>3886</v>
      </c>
      <c r="I183" s="454">
        <v>3903</v>
      </c>
      <c r="J183" s="453">
        <v>3922.67</v>
      </c>
      <c r="K183" s="453">
        <v>3949.04</v>
      </c>
      <c r="L183" s="447"/>
      <c r="M183" s="447"/>
      <c r="N183" s="447"/>
    </row>
    <row r="184" spans="1:14" ht="12.5">
      <c r="A184" s="452" t="s">
        <v>1012</v>
      </c>
      <c r="B184" s="456">
        <v>755</v>
      </c>
      <c r="C184" s="456">
        <v>840</v>
      </c>
      <c r="D184" s="456">
        <v>843</v>
      </c>
      <c r="E184" s="456">
        <v>951</v>
      </c>
      <c r="F184" s="454">
        <v>1170</v>
      </c>
      <c r="G184" s="454">
        <v>1481.78</v>
      </c>
      <c r="H184" s="454">
        <v>1670.33</v>
      </c>
      <c r="I184" s="454">
        <v>2005.67</v>
      </c>
      <c r="J184" s="453">
        <v>2286.33</v>
      </c>
      <c r="K184" s="453">
        <v>2595.33</v>
      </c>
      <c r="L184" s="447"/>
      <c r="M184" s="447"/>
      <c r="N184" s="447"/>
    </row>
    <row r="185" spans="1:14" ht="12.5">
      <c r="A185" s="452" t="s">
        <v>991</v>
      </c>
      <c r="B185" s="455"/>
      <c r="C185" s="455"/>
      <c r="D185" s="455"/>
      <c r="E185" s="455"/>
      <c r="F185" s="458"/>
      <c r="G185" s="458"/>
      <c r="H185" s="458"/>
      <c r="I185" s="458"/>
      <c r="J185" s="455"/>
      <c r="K185" s="455"/>
      <c r="L185" s="447"/>
      <c r="M185" s="447"/>
      <c r="N185" s="447"/>
    </row>
    <row r="186" spans="1:14" ht="12.5">
      <c r="A186" s="452" t="s">
        <v>994</v>
      </c>
      <c r="B186" s="455"/>
      <c r="C186" s="455"/>
      <c r="D186" s="455"/>
      <c r="E186" s="455"/>
      <c r="F186" s="458"/>
      <c r="G186" s="458"/>
      <c r="H186" s="458"/>
      <c r="I186" s="458"/>
      <c r="J186" s="455"/>
      <c r="K186" s="455"/>
      <c r="L186" s="447"/>
      <c r="M186" s="447"/>
      <c r="N186" s="447"/>
    </row>
    <row r="187" spans="1:14" ht="12.5">
      <c r="A187" s="452" t="s">
        <v>1013</v>
      </c>
      <c r="B187" s="453">
        <v>7330</v>
      </c>
      <c r="C187" s="453">
        <v>7346</v>
      </c>
      <c r="D187" s="453">
        <v>7081</v>
      </c>
      <c r="E187" s="453">
        <v>7105</v>
      </c>
      <c r="F187" s="454">
        <v>7042</v>
      </c>
      <c r="G187" s="454">
        <v>6778</v>
      </c>
      <c r="H187" s="454">
        <v>6701</v>
      </c>
      <c r="I187" s="454">
        <v>6649</v>
      </c>
      <c r="J187" s="453">
        <v>6653.35</v>
      </c>
      <c r="K187" s="453">
        <v>6676.47</v>
      </c>
      <c r="L187" s="447"/>
      <c r="M187" s="447"/>
      <c r="N187" s="447"/>
    </row>
    <row r="188" spans="1:14" ht="12.5">
      <c r="A188" s="452" t="s">
        <v>996</v>
      </c>
      <c r="B188" s="453">
        <v>17796</v>
      </c>
      <c r="C188" s="453">
        <v>18838</v>
      </c>
      <c r="D188" s="453">
        <v>18625</v>
      </c>
      <c r="E188" s="453">
        <v>19247</v>
      </c>
      <c r="F188" s="454">
        <v>18969</v>
      </c>
      <c r="G188" s="454">
        <v>19384</v>
      </c>
      <c r="H188" s="454">
        <v>19732</v>
      </c>
      <c r="I188" s="454">
        <v>7025</v>
      </c>
      <c r="J188" s="453">
        <v>20642.669999999998</v>
      </c>
      <c r="K188" s="453">
        <v>21246.83</v>
      </c>
      <c r="L188" s="447"/>
      <c r="M188" s="447"/>
      <c r="N188" s="447"/>
    </row>
    <row r="189" spans="1:14" ht="12.5">
      <c r="A189" s="452" t="s">
        <v>997</v>
      </c>
      <c r="B189" s="455"/>
      <c r="C189" s="455"/>
      <c r="D189" s="455"/>
      <c r="E189" s="455"/>
      <c r="F189" s="458"/>
      <c r="G189" s="458"/>
      <c r="H189" s="458"/>
      <c r="I189" s="458"/>
      <c r="J189" s="455"/>
      <c r="K189" s="455"/>
      <c r="L189" s="447"/>
      <c r="M189" s="447"/>
      <c r="N189" s="447"/>
    </row>
    <row r="190" spans="1:14" ht="12.5">
      <c r="A190" s="452" t="s">
        <v>998</v>
      </c>
      <c r="B190" s="455"/>
      <c r="C190" s="455"/>
      <c r="D190" s="455"/>
      <c r="E190" s="455"/>
      <c r="F190" s="458"/>
      <c r="G190" s="458"/>
      <c r="H190" s="458"/>
      <c r="I190" s="458"/>
      <c r="J190" s="455"/>
      <c r="K190" s="455"/>
      <c r="L190" s="447"/>
      <c r="M190" s="447"/>
      <c r="N190" s="447"/>
    </row>
    <row r="191" spans="1:14" ht="12.5">
      <c r="A191" s="452" t="s">
        <v>176</v>
      </c>
      <c r="B191" s="455"/>
      <c r="C191" s="455"/>
      <c r="D191" s="455"/>
      <c r="E191" s="455"/>
      <c r="F191" s="458"/>
      <c r="G191" s="458"/>
      <c r="H191" s="458"/>
      <c r="I191" s="458"/>
      <c r="J191" s="455"/>
      <c r="K191" s="455"/>
      <c r="L191" s="447"/>
      <c r="M191" s="447"/>
      <c r="N191" s="447"/>
    </row>
    <row r="192" spans="1:14" ht="12.5">
      <c r="A192" s="452" t="s">
        <v>999</v>
      </c>
      <c r="B192" s="455"/>
      <c r="C192" s="455"/>
      <c r="D192" s="455"/>
      <c r="E192" s="455"/>
      <c r="F192" s="458"/>
      <c r="G192" s="458"/>
      <c r="H192" s="458"/>
      <c r="I192" s="458"/>
      <c r="J192" s="455"/>
      <c r="K192" s="455"/>
      <c r="L192" s="447"/>
      <c r="M192" s="447"/>
      <c r="N192" s="447"/>
    </row>
    <row r="193" spans="1:14" ht="12.5">
      <c r="A193" s="452" t="s">
        <v>1000</v>
      </c>
      <c r="B193" s="455"/>
      <c r="C193" s="455"/>
      <c r="D193" s="455"/>
      <c r="E193" s="455"/>
      <c r="F193" s="458"/>
      <c r="G193" s="458"/>
      <c r="H193" s="458"/>
      <c r="I193" s="458"/>
      <c r="J193" s="455"/>
      <c r="K193" s="455"/>
      <c r="L193" s="447"/>
      <c r="M193" s="447"/>
      <c r="N193" s="447"/>
    </row>
    <row r="194" spans="1:14" ht="12.5">
      <c r="A194" s="452" t="s">
        <v>1001</v>
      </c>
      <c r="B194" s="453">
        <v>4846</v>
      </c>
      <c r="C194" s="453">
        <v>4932</v>
      </c>
      <c r="D194" s="453">
        <v>4949</v>
      </c>
      <c r="E194" s="453">
        <v>5291</v>
      </c>
      <c r="F194" s="454">
        <v>5600</v>
      </c>
      <c r="G194" s="454">
        <v>5833</v>
      </c>
      <c r="H194" s="454">
        <v>6043</v>
      </c>
      <c r="I194" s="454">
        <v>4586</v>
      </c>
      <c r="J194" s="453">
        <v>6435.5</v>
      </c>
      <c r="K194" s="453">
        <v>6666.75</v>
      </c>
      <c r="L194" s="447"/>
      <c r="M194" s="447"/>
      <c r="N194" s="447"/>
    </row>
    <row r="195" spans="1:14" ht="12.5">
      <c r="A195" s="452" t="s">
        <v>1014</v>
      </c>
      <c r="B195" s="455"/>
      <c r="C195" s="455"/>
      <c r="D195" s="455"/>
      <c r="E195" s="455"/>
      <c r="F195" s="458"/>
      <c r="G195" s="458"/>
      <c r="H195" s="458"/>
      <c r="I195" s="458"/>
      <c r="J195" s="455"/>
      <c r="K195" s="455"/>
      <c r="L195" s="447"/>
      <c r="M195" s="447"/>
      <c r="N195" s="447"/>
    </row>
    <row r="196" spans="1:14" ht="12.5">
      <c r="A196" s="452" t="s">
        <v>1002</v>
      </c>
      <c r="B196" s="455"/>
      <c r="C196" s="455"/>
      <c r="D196" s="455"/>
      <c r="E196" s="455"/>
      <c r="F196" s="458"/>
      <c r="G196" s="458"/>
      <c r="H196" s="458"/>
      <c r="I196" s="458"/>
      <c r="J196" s="455"/>
      <c r="K196" s="455"/>
      <c r="L196" s="447"/>
      <c r="M196" s="447"/>
      <c r="N196" s="447"/>
    </row>
    <row r="197" spans="1:14" ht="12.5">
      <c r="A197" s="452" t="s">
        <v>1015</v>
      </c>
      <c r="B197" s="455"/>
      <c r="C197" s="455"/>
      <c r="D197" s="455"/>
      <c r="E197" s="455"/>
      <c r="F197" s="458"/>
      <c r="G197" s="458"/>
      <c r="H197" s="458"/>
      <c r="I197" s="458"/>
      <c r="J197" s="455"/>
      <c r="K197" s="455"/>
      <c r="L197" s="447"/>
      <c r="M197" s="447"/>
      <c r="N197" s="447"/>
    </row>
    <row r="198" spans="1:14" ht="12.5">
      <c r="A198" s="452" t="s">
        <v>1016</v>
      </c>
      <c r="B198" s="453">
        <v>2347</v>
      </c>
      <c r="C198" s="453">
        <v>2476</v>
      </c>
      <c r="D198" s="453">
        <v>2608</v>
      </c>
      <c r="E198" s="453">
        <v>2754</v>
      </c>
      <c r="F198" s="454">
        <v>2921</v>
      </c>
      <c r="G198" s="454">
        <v>3051</v>
      </c>
      <c r="H198" s="454">
        <v>3148</v>
      </c>
      <c r="I198" s="454">
        <v>3196</v>
      </c>
      <c r="J198" s="453">
        <v>3274.13</v>
      </c>
      <c r="K198" s="453">
        <v>3365.98</v>
      </c>
      <c r="L198" s="447"/>
      <c r="M198" s="447"/>
      <c r="N198" s="447"/>
    </row>
    <row r="199" spans="1:14" ht="12.5">
      <c r="A199" s="452" t="s">
        <v>1003</v>
      </c>
      <c r="B199" s="455"/>
      <c r="C199" s="455"/>
      <c r="D199" s="455"/>
      <c r="E199" s="453">
        <v>1213</v>
      </c>
      <c r="F199" s="454">
        <v>1242</v>
      </c>
      <c r="G199" s="454">
        <v>1282</v>
      </c>
      <c r="H199" s="454">
        <v>1371</v>
      </c>
      <c r="I199" s="454">
        <v>1449</v>
      </c>
      <c r="J199" s="453">
        <v>1648</v>
      </c>
      <c r="K199" s="453">
        <v>1802</v>
      </c>
      <c r="L199" s="447"/>
      <c r="M199" s="447"/>
      <c r="N199" s="447"/>
    </row>
    <row r="200" spans="1:14" ht="12.5">
      <c r="A200" s="452" t="s">
        <v>1004</v>
      </c>
      <c r="B200" s="455"/>
      <c r="C200" s="455"/>
      <c r="D200" s="455"/>
      <c r="E200" s="455"/>
      <c r="F200" s="458"/>
      <c r="G200" s="458"/>
      <c r="H200" s="458"/>
      <c r="I200" s="458"/>
      <c r="J200" s="455"/>
      <c r="K200" s="455"/>
      <c r="L200" s="447"/>
      <c r="M200" s="447"/>
      <c r="N200" s="447"/>
    </row>
    <row r="201" spans="1:14" ht="12.5">
      <c r="A201" s="452" t="s">
        <v>1005</v>
      </c>
      <c r="B201" s="455"/>
      <c r="C201" s="455"/>
      <c r="D201" s="455"/>
      <c r="E201" s="455"/>
      <c r="F201" s="458"/>
      <c r="G201" s="458"/>
      <c r="H201" s="458"/>
      <c r="I201" s="458"/>
      <c r="J201" s="455"/>
      <c r="K201" s="455"/>
      <c r="L201" s="447"/>
      <c r="M201" s="447"/>
      <c r="N201" s="447"/>
    </row>
    <row r="202" spans="1:14" ht="12.5">
      <c r="A202" s="452" t="s">
        <v>345</v>
      </c>
      <c r="B202" s="453">
        <v>3102</v>
      </c>
      <c r="C202" s="453">
        <v>3316</v>
      </c>
      <c r="D202" s="453">
        <v>3451</v>
      </c>
      <c r="E202" s="453">
        <v>3705</v>
      </c>
      <c r="F202" s="454">
        <v>4091</v>
      </c>
      <c r="G202" s="454">
        <v>4571</v>
      </c>
      <c r="H202" s="454">
        <v>4979</v>
      </c>
      <c r="I202" s="454">
        <v>3578</v>
      </c>
      <c r="J202" s="453">
        <v>5694.86</v>
      </c>
      <c r="K202" s="453">
        <v>6105</v>
      </c>
      <c r="L202" s="447"/>
      <c r="M202" s="447"/>
      <c r="N202" s="447"/>
    </row>
    <row r="203" spans="1:14" ht="12.5">
      <c r="A203" s="452" t="s">
        <v>1017</v>
      </c>
      <c r="B203" s="453">
        <v>10466</v>
      </c>
      <c r="C203" s="453">
        <v>11492</v>
      </c>
      <c r="D203" s="453">
        <v>11544</v>
      </c>
      <c r="E203" s="453">
        <v>12142</v>
      </c>
      <c r="F203" s="454">
        <v>12747</v>
      </c>
      <c r="G203" s="458"/>
      <c r="H203" s="458"/>
      <c r="I203" s="458"/>
      <c r="J203" s="455"/>
      <c r="K203" s="455"/>
      <c r="L203" s="447"/>
      <c r="M203" s="447"/>
      <c r="N203" s="447"/>
    </row>
    <row r="204" spans="1:14" ht="12.5">
      <c r="A204" s="452" t="s">
        <v>1018</v>
      </c>
      <c r="B204" s="456">
        <v>891</v>
      </c>
      <c r="C204" s="456">
        <v>918</v>
      </c>
      <c r="D204" s="453">
        <v>1013</v>
      </c>
      <c r="E204" s="453">
        <v>1342</v>
      </c>
      <c r="F204" s="454">
        <v>1704</v>
      </c>
      <c r="G204" s="454">
        <v>2010.75</v>
      </c>
      <c r="H204" s="454">
        <v>2296</v>
      </c>
      <c r="I204" s="454">
        <v>2601.5</v>
      </c>
      <c r="J204" s="453">
        <v>2846</v>
      </c>
      <c r="K204" s="453">
        <v>3146</v>
      </c>
      <c r="L204" s="447"/>
      <c r="M204" s="447"/>
      <c r="N204" s="447"/>
    </row>
    <row r="205" spans="1:14" ht="12.5">
      <c r="A205" s="459"/>
      <c r="B205" s="455"/>
      <c r="C205" s="455"/>
      <c r="D205" s="455"/>
      <c r="E205" s="455"/>
      <c r="F205" s="458"/>
      <c r="G205" s="458"/>
      <c r="H205" s="458"/>
      <c r="I205" s="458"/>
      <c r="J205" s="455"/>
      <c r="K205" s="455"/>
      <c r="L205" s="447"/>
      <c r="M205" s="447"/>
      <c r="N205" s="447"/>
    </row>
    <row r="206" spans="1:14" ht="12.5">
      <c r="A206" s="452" t="s">
        <v>1020</v>
      </c>
      <c r="B206" s="453">
        <v>32225</v>
      </c>
      <c r="C206" s="453">
        <v>34034</v>
      </c>
      <c r="D206" s="453">
        <v>30669</v>
      </c>
      <c r="E206" s="453">
        <v>35495</v>
      </c>
      <c r="F206" s="454">
        <v>38671</v>
      </c>
      <c r="G206" s="454">
        <v>42886</v>
      </c>
      <c r="H206" s="454">
        <v>44476</v>
      </c>
      <c r="I206" s="454">
        <v>46762</v>
      </c>
      <c r="J206" s="453">
        <v>49989.45</v>
      </c>
      <c r="K206" s="453">
        <v>53124.95</v>
      </c>
      <c r="L206" s="447"/>
      <c r="M206" s="447"/>
      <c r="N206" s="447"/>
    </row>
    <row r="207" spans="1:14" ht="12.5">
      <c r="A207" s="452" t="s">
        <v>25</v>
      </c>
      <c r="B207" s="453">
        <v>6933.59</v>
      </c>
      <c r="C207" s="453">
        <v>6747.09</v>
      </c>
      <c r="D207" s="453">
        <v>5469.44</v>
      </c>
      <c r="E207" s="453">
        <v>6243</v>
      </c>
      <c r="F207" s="454">
        <v>6732</v>
      </c>
      <c r="G207" s="454">
        <v>7245</v>
      </c>
      <c r="H207" s="454">
        <v>7479</v>
      </c>
      <c r="I207" s="454">
        <v>7573</v>
      </c>
      <c r="J207" s="453">
        <v>7959.29</v>
      </c>
      <c r="K207" s="453">
        <v>8274.32</v>
      </c>
      <c r="L207" s="447"/>
      <c r="M207" s="447"/>
      <c r="N207" s="447"/>
    </row>
    <row r="208" spans="1:14" ht="12.5">
      <c r="A208" s="452" t="s">
        <v>980</v>
      </c>
      <c r="B208" s="456">
        <v>21.52</v>
      </c>
      <c r="C208" s="456">
        <v>19.82</v>
      </c>
      <c r="D208" s="456">
        <v>17.829999999999998</v>
      </c>
      <c r="E208" s="456">
        <v>17.59</v>
      </c>
      <c r="F208" s="457">
        <v>17.41</v>
      </c>
      <c r="G208" s="457">
        <v>16.89</v>
      </c>
      <c r="H208" s="457">
        <v>16.82</v>
      </c>
      <c r="I208" s="457">
        <v>16.190000000000001</v>
      </c>
      <c r="J208" s="456">
        <v>15.92</v>
      </c>
      <c r="K208" s="456">
        <v>15.58</v>
      </c>
      <c r="L208" s="447"/>
      <c r="M208" s="447"/>
      <c r="N208" s="447"/>
    </row>
    <row r="209" spans="1:14" ht="12.5">
      <c r="A209" s="452" t="s">
        <v>1011</v>
      </c>
      <c r="B209" s="453">
        <v>6014</v>
      </c>
      <c r="C209" s="453">
        <v>5856</v>
      </c>
      <c r="D209" s="453">
        <v>4720</v>
      </c>
      <c r="E209" s="453">
        <v>5556</v>
      </c>
      <c r="F209" s="454">
        <v>6032</v>
      </c>
      <c r="G209" s="454">
        <v>6494</v>
      </c>
      <c r="H209" s="454">
        <v>7479</v>
      </c>
      <c r="I209" s="454">
        <v>7573</v>
      </c>
      <c r="J209" s="453">
        <v>7090.3</v>
      </c>
      <c r="K209" s="453">
        <v>7356.93</v>
      </c>
      <c r="L209" s="447"/>
      <c r="M209" s="447"/>
      <c r="N209" s="447"/>
    </row>
    <row r="210" spans="1:14" ht="12.5">
      <c r="A210" s="452" t="s">
        <v>980</v>
      </c>
      <c r="B210" s="456">
        <v>18.66</v>
      </c>
      <c r="C210" s="456">
        <v>17.21</v>
      </c>
      <c r="D210" s="456">
        <v>15.39</v>
      </c>
      <c r="E210" s="456">
        <v>15.65</v>
      </c>
      <c r="F210" s="457">
        <v>15.6</v>
      </c>
      <c r="G210" s="457">
        <v>15.14</v>
      </c>
      <c r="H210" s="457">
        <v>16.82</v>
      </c>
      <c r="I210" s="457">
        <v>16.190000000000001</v>
      </c>
      <c r="J210" s="456">
        <v>14.18</v>
      </c>
      <c r="K210" s="456">
        <v>13.85</v>
      </c>
      <c r="L210" s="447"/>
      <c r="M210" s="447"/>
      <c r="N210" s="447"/>
    </row>
    <row r="211" spans="1:14" ht="12.5">
      <c r="A211" s="452" t="s">
        <v>39</v>
      </c>
      <c r="B211" s="453">
        <v>21699.26</v>
      </c>
      <c r="C211" s="453">
        <v>23015.41</v>
      </c>
      <c r="D211" s="453">
        <v>20215.830000000002</v>
      </c>
      <c r="E211" s="453">
        <v>10475</v>
      </c>
      <c r="F211" s="454">
        <v>10747</v>
      </c>
      <c r="G211" s="454">
        <v>11474</v>
      </c>
      <c r="H211" s="454">
        <v>11484</v>
      </c>
      <c r="I211" s="454">
        <v>11578</v>
      </c>
      <c r="J211" s="453">
        <v>11903.3</v>
      </c>
      <c r="K211" s="453">
        <v>12214.36</v>
      </c>
      <c r="L211" s="447"/>
      <c r="M211" s="447"/>
      <c r="N211" s="447"/>
    </row>
    <row r="212" spans="1:14" ht="12.5">
      <c r="A212" s="452" t="s">
        <v>980</v>
      </c>
      <c r="B212" s="456">
        <v>67.34</v>
      </c>
      <c r="C212" s="456">
        <v>67.62</v>
      </c>
      <c r="D212" s="456">
        <v>65.92</v>
      </c>
      <c r="E212" s="456">
        <v>29.51</v>
      </c>
      <c r="F212" s="457">
        <v>27.79</v>
      </c>
      <c r="G212" s="457">
        <v>26.75</v>
      </c>
      <c r="H212" s="457">
        <v>25.82</v>
      </c>
      <c r="I212" s="457">
        <v>24.76</v>
      </c>
      <c r="J212" s="456">
        <v>23.81</v>
      </c>
      <c r="K212" s="456">
        <v>22.99</v>
      </c>
      <c r="L212" s="447"/>
      <c r="M212" s="447"/>
      <c r="N212" s="447"/>
    </row>
    <row r="213" spans="1:14" ht="12.5">
      <c r="A213" s="452" t="s">
        <v>1013</v>
      </c>
      <c r="B213" s="453">
        <v>9939</v>
      </c>
      <c r="C213" s="453">
        <v>10204</v>
      </c>
      <c r="D213" s="453">
        <v>9657</v>
      </c>
      <c r="E213" s="453">
        <v>10033</v>
      </c>
      <c r="F213" s="454">
        <v>10278</v>
      </c>
      <c r="G213" s="454">
        <v>10957</v>
      </c>
      <c r="H213" s="454">
        <v>11484</v>
      </c>
      <c r="I213" s="454">
        <v>11578</v>
      </c>
      <c r="J213" s="453">
        <v>11347.46</v>
      </c>
      <c r="K213" s="453">
        <v>11618.33</v>
      </c>
      <c r="L213" s="447"/>
      <c r="M213" s="447"/>
      <c r="N213" s="447"/>
    </row>
    <row r="214" spans="1:14" ht="12.5">
      <c r="A214" s="452" t="s">
        <v>980</v>
      </c>
      <c r="B214" s="456">
        <v>30.84</v>
      </c>
      <c r="C214" s="456">
        <v>29.98</v>
      </c>
      <c r="D214" s="456">
        <v>31.49</v>
      </c>
      <c r="E214" s="456">
        <v>28.27</v>
      </c>
      <c r="F214" s="457">
        <v>26.58</v>
      </c>
      <c r="G214" s="457">
        <v>25.55</v>
      </c>
      <c r="H214" s="457">
        <v>25.82</v>
      </c>
      <c r="I214" s="457">
        <v>24.76</v>
      </c>
      <c r="J214" s="456">
        <v>22.7</v>
      </c>
      <c r="K214" s="456">
        <v>21.87</v>
      </c>
      <c r="L214" s="447"/>
      <c r="M214" s="447"/>
      <c r="N214" s="447"/>
    </row>
    <row r="215" spans="1:14" ht="12.5">
      <c r="A215" s="452" t="s">
        <v>44</v>
      </c>
      <c r="B215" s="453">
        <v>3739.87</v>
      </c>
      <c r="C215" s="453">
        <v>4191.7</v>
      </c>
      <c r="D215" s="453">
        <v>5203.53</v>
      </c>
      <c r="E215" s="453">
        <v>5086</v>
      </c>
      <c r="F215" s="454">
        <v>5338</v>
      </c>
      <c r="G215" s="454">
        <v>5886</v>
      </c>
      <c r="H215" s="454">
        <v>6124</v>
      </c>
      <c r="I215" s="454">
        <v>6076</v>
      </c>
      <c r="J215" s="453">
        <v>6160.93</v>
      </c>
      <c r="K215" s="453">
        <v>6430.51</v>
      </c>
      <c r="L215" s="447"/>
      <c r="M215" s="447"/>
      <c r="N215" s="447"/>
    </row>
    <row r="216" spans="1:14" ht="12.5">
      <c r="A216" s="452" t="s">
        <v>980</v>
      </c>
      <c r="B216" s="456">
        <v>11.61</v>
      </c>
      <c r="C216" s="456">
        <v>12.32</v>
      </c>
      <c r="D216" s="456">
        <v>16.97</v>
      </c>
      <c r="E216" s="456">
        <v>14.33</v>
      </c>
      <c r="F216" s="457">
        <v>13.8</v>
      </c>
      <c r="G216" s="457">
        <v>13.72</v>
      </c>
      <c r="H216" s="457">
        <v>13.77</v>
      </c>
      <c r="I216" s="457">
        <v>12.99</v>
      </c>
      <c r="J216" s="456">
        <v>12.32</v>
      </c>
      <c r="K216" s="456">
        <v>12.1</v>
      </c>
      <c r="L216" s="447"/>
      <c r="M216" s="447"/>
      <c r="N216" s="447"/>
    </row>
    <row r="217" spans="1:14" ht="12.5">
      <c r="A217" s="452" t="s">
        <v>1016</v>
      </c>
      <c r="B217" s="453">
        <v>3221</v>
      </c>
      <c r="C217" s="453">
        <v>3812</v>
      </c>
      <c r="D217" s="453">
        <v>4587</v>
      </c>
      <c r="E217" s="453">
        <v>4775</v>
      </c>
      <c r="F217" s="454">
        <v>5001</v>
      </c>
      <c r="G217" s="454">
        <v>5511</v>
      </c>
      <c r="H217" s="454">
        <v>6124</v>
      </c>
      <c r="I217" s="454">
        <v>6076</v>
      </c>
      <c r="J217" s="453">
        <v>5847.11</v>
      </c>
      <c r="K217" s="453">
        <v>6096.24</v>
      </c>
      <c r="L217" s="447"/>
      <c r="M217" s="447"/>
      <c r="N217" s="447"/>
    </row>
    <row r="218" spans="1:14" ht="12.5">
      <c r="A218" s="452" t="s">
        <v>980</v>
      </c>
      <c r="B218" s="456">
        <v>10</v>
      </c>
      <c r="C218" s="456">
        <v>11.2</v>
      </c>
      <c r="D218" s="456">
        <v>14.96</v>
      </c>
      <c r="E218" s="456">
        <v>13.45</v>
      </c>
      <c r="F218" s="457">
        <v>12.93</v>
      </c>
      <c r="G218" s="457">
        <v>12.85</v>
      </c>
      <c r="H218" s="457">
        <v>13.77</v>
      </c>
      <c r="I218" s="457">
        <v>12.99</v>
      </c>
      <c r="J218" s="456">
        <v>11.7</v>
      </c>
      <c r="K218" s="456">
        <v>11.48</v>
      </c>
      <c r="L218" s="447"/>
      <c r="M218" s="447"/>
      <c r="N218" s="447"/>
    </row>
    <row r="219" spans="1:14" ht="12.5">
      <c r="A219" s="452" t="s">
        <v>45</v>
      </c>
      <c r="B219" s="455"/>
      <c r="C219" s="455"/>
      <c r="D219" s="455"/>
      <c r="E219" s="456">
        <v>0</v>
      </c>
      <c r="F219" s="454">
        <v>1154</v>
      </c>
      <c r="G219" s="454">
        <v>1194</v>
      </c>
      <c r="H219" s="454">
        <v>1233</v>
      </c>
      <c r="I219" s="454">
        <v>1337</v>
      </c>
      <c r="J219" s="453">
        <v>1472.03</v>
      </c>
      <c r="K219" s="453">
        <v>1614.67</v>
      </c>
      <c r="L219" s="447"/>
      <c r="M219" s="447"/>
      <c r="N219" s="447"/>
    </row>
    <row r="220" spans="1:14" ht="12.5">
      <c r="A220" s="452" t="s">
        <v>980</v>
      </c>
      <c r="B220" s="455"/>
      <c r="C220" s="455"/>
      <c r="D220" s="455"/>
      <c r="E220" s="456">
        <v>0</v>
      </c>
      <c r="F220" s="457">
        <v>2.98</v>
      </c>
      <c r="G220" s="457">
        <v>2.78</v>
      </c>
      <c r="H220" s="457">
        <v>2.77</v>
      </c>
      <c r="I220" s="457">
        <v>2.86</v>
      </c>
      <c r="J220" s="456">
        <v>2.94</v>
      </c>
      <c r="K220" s="456">
        <v>3.04</v>
      </c>
      <c r="L220" s="447"/>
      <c r="M220" s="447"/>
      <c r="N220" s="447"/>
    </row>
    <row r="221" spans="1:14" ht="12.5">
      <c r="A221" s="452" t="s">
        <v>1021</v>
      </c>
      <c r="B221" s="455"/>
      <c r="C221" s="455"/>
      <c r="D221" s="455"/>
      <c r="E221" s="453">
        <v>1044</v>
      </c>
      <c r="F221" s="454">
        <v>1102</v>
      </c>
      <c r="G221" s="454">
        <v>1138</v>
      </c>
      <c r="H221" s="454">
        <v>1233</v>
      </c>
      <c r="I221" s="454">
        <v>1337</v>
      </c>
      <c r="J221" s="453">
        <v>1306.6500000000001</v>
      </c>
      <c r="K221" s="453">
        <v>1410.24</v>
      </c>
      <c r="L221" s="447"/>
      <c r="M221" s="447"/>
      <c r="N221" s="447"/>
    </row>
    <row r="222" spans="1:14" ht="12.5">
      <c r="A222" s="452" t="s">
        <v>980</v>
      </c>
      <c r="B222" s="455"/>
      <c r="C222" s="455"/>
      <c r="D222" s="455"/>
      <c r="E222" s="456">
        <v>2.94</v>
      </c>
      <c r="F222" s="457">
        <v>2.85</v>
      </c>
      <c r="G222" s="457">
        <v>2.65</v>
      </c>
      <c r="H222" s="457">
        <v>2.77</v>
      </c>
      <c r="I222" s="457">
        <v>2.86</v>
      </c>
      <c r="J222" s="456">
        <v>2.61</v>
      </c>
      <c r="K222" s="456">
        <v>2.65</v>
      </c>
      <c r="L222" s="447"/>
      <c r="M222" s="447"/>
      <c r="N222" s="447"/>
    </row>
    <row r="223" spans="1:14" ht="12.5">
      <c r="A223" s="452" t="s">
        <v>60</v>
      </c>
      <c r="B223" s="455"/>
      <c r="C223" s="455"/>
      <c r="D223" s="455"/>
      <c r="E223" s="453">
        <v>13691</v>
      </c>
      <c r="F223" s="454">
        <v>14700</v>
      </c>
      <c r="G223" s="454">
        <v>17087</v>
      </c>
      <c r="H223" s="454">
        <v>18156</v>
      </c>
      <c r="I223" s="454">
        <v>20199</v>
      </c>
      <c r="J223" s="453">
        <v>22391.64</v>
      </c>
      <c r="K223" s="453">
        <v>24459.55</v>
      </c>
      <c r="L223" s="447"/>
      <c r="M223" s="447"/>
      <c r="N223" s="447"/>
    </row>
    <row r="224" spans="1:14" ht="12.5">
      <c r="A224" s="452" t="s">
        <v>980</v>
      </c>
      <c r="B224" s="455"/>
      <c r="C224" s="455"/>
      <c r="D224" s="455"/>
      <c r="E224" s="456">
        <v>38.57</v>
      </c>
      <c r="F224" s="457">
        <v>38.01</v>
      </c>
      <c r="G224" s="457">
        <v>39.840000000000003</v>
      </c>
      <c r="H224" s="457">
        <v>40.82</v>
      </c>
      <c r="I224" s="457">
        <v>43.2</v>
      </c>
      <c r="J224" s="456">
        <v>44.79</v>
      </c>
      <c r="K224" s="456">
        <v>46.04</v>
      </c>
      <c r="L224" s="447"/>
      <c r="M224" s="447"/>
      <c r="N224" s="447"/>
    </row>
    <row r="225" spans="1:14" ht="12.5">
      <c r="A225" s="452" t="s">
        <v>1022</v>
      </c>
      <c r="B225" s="455"/>
      <c r="C225" s="455"/>
      <c r="D225" s="455"/>
      <c r="E225" s="456">
        <v>283</v>
      </c>
      <c r="F225" s="457">
        <v>431</v>
      </c>
      <c r="G225" s="457">
        <v>600</v>
      </c>
      <c r="H225" s="457">
        <v>612.67999999999995</v>
      </c>
      <c r="I225" s="457">
        <v>675</v>
      </c>
      <c r="J225" s="456">
        <v>753.41</v>
      </c>
      <c r="K225" s="456">
        <v>838.87</v>
      </c>
      <c r="L225" s="447"/>
      <c r="M225" s="447"/>
      <c r="N225" s="447"/>
    </row>
    <row r="226" spans="1:14" ht="12.5">
      <c r="A226" s="452" t="s">
        <v>980</v>
      </c>
      <c r="B226" s="455"/>
      <c r="C226" s="455"/>
      <c r="D226" s="455"/>
      <c r="E226" s="456">
        <v>0.8</v>
      </c>
      <c r="F226" s="457">
        <v>1.1100000000000001</v>
      </c>
      <c r="G226" s="457">
        <v>1.4</v>
      </c>
      <c r="H226" s="457">
        <v>1.38</v>
      </c>
      <c r="I226" s="457">
        <v>1.44</v>
      </c>
      <c r="J226" s="456">
        <v>1.51</v>
      </c>
      <c r="K226" s="456">
        <v>1.58</v>
      </c>
      <c r="L226" s="447"/>
      <c r="M226" s="447"/>
      <c r="N226" s="447"/>
    </row>
    <row r="227" spans="1:14" ht="12.5">
      <c r="A227" s="452" t="s">
        <v>1023</v>
      </c>
      <c r="B227" s="455"/>
      <c r="C227" s="455"/>
      <c r="D227" s="455"/>
      <c r="E227" s="453">
        <v>12975</v>
      </c>
      <c r="F227" s="454">
        <v>13656</v>
      </c>
      <c r="G227" s="454">
        <v>15545</v>
      </c>
      <c r="H227" s="454">
        <v>15913.09</v>
      </c>
      <c r="I227" s="454">
        <v>17790</v>
      </c>
      <c r="J227" s="453">
        <v>19247.650000000001</v>
      </c>
      <c r="K227" s="453">
        <v>20612.39</v>
      </c>
      <c r="L227" s="447"/>
      <c r="M227" s="447"/>
      <c r="N227" s="447"/>
    </row>
    <row r="228" spans="1:14" ht="12.5">
      <c r="A228" s="452" t="s">
        <v>980</v>
      </c>
      <c r="B228" s="455"/>
      <c r="C228" s="455"/>
      <c r="D228" s="455"/>
      <c r="E228" s="456">
        <v>36.549999999999997</v>
      </c>
      <c r="F228" s="457">
        <v>35.31</v>
      </c>
      <c r="G228" s="457">
        <v>36.25</v>
      </c>
      <c r="H228" s="457">
        <v>35.78</v>
      </c>
      <c r="I228" s="457">
        <v>38.04</v>
      </c>
      <c r="J228" s="456">
        <v>38.5</v>
      </c>
      <c r="K228" s="456">
        <v>38.799999999999997</v>
      </c>
      <c r="L228" s="447"/>
      <c r="M228" s="447"/>
      <c r="N228" s="447"/>
    </row>
    <row r="229" spans="1:14" ht="12.5">
      <c r="A229" s="452" t="s">
        <v>1024</v>
      </c>
      <c r="B229" s="455"/>
      <c r="C229" s="455"/>
      <c r="D229" s="455"/>
      <c r="E229" s="456">
        <v>433</v>
      </c>
      <c r="F229" s="457">
        <v>613</v>
      </c>
      <c r="G229" s="457">
        <v>927</v>
      </c>
      <c r="H229" s="454">
        <v>1251.8</v>
      </c>
      <c r="I229" s="454">
        <v>1714</v>
      </c>
      <c r="J229" s="453">
        <v>2198.38</v>
      </c>
      <c r="K229" s="453">
        <v>2706.65</v>
      </c>
      <c r="L229" s="447"/>
      <c r="M229" s="447"/>
      <c r="N229" s="447"/>
    </row>
    <row r="230" spans="1:14" ht="12.5">
      <c r="A230" s="452" t="s">
        <v>980</v>
      </c>
      <c r="B230" s="455"/>
      <c r="C230" s="455"/>
      <c r="D230" s="455"/>
      <c r="E230" s="456">
        <v>1.22</v>
      </c>
      <c r="F230" s="457">
        <v>1.59</v>
      </c>
      <c r="G230" s="457">
        <v>2.16</v>
      </c>
      <c r="H230" s="457">
        <v>2.81</v>
      </c>
      <c r="I230" s="457">
        <v>3.67</v>
      </c>
      <c r="J230" s="456">
        <v>4.4000000000000004</v>
      </c>
      <c r="K230" s="456">
        <v>5.09</v>
      </c>
      <c r="L230" s="447"/>
      <c r="M230" s="447"/>
      <c r="N230" s="447"/>
    </row>
    <row r="231" spans="1:14" ht="12.5">
      <c r="A231" s="452" t="s">
        <v>1025</v>
      </c>
      <c r="B231" s="455"/>
      <c r="C231" s="455"/>
      <c r="D231" s="455"/>
      <c r="E231" s="456">
        <v>0</v>
      </c>
      <c r="F231" s="457">
        <v>0</v>
      </c>
      <c r="G231" s="457">
        <v>15</v>
      </c>
      <c r="H231" s="457">
        <v>15.9</v>
      </c>
      <c r="I231" s="457">
        <v>20</v>
      </c>
      <c r="J231" s="456">
        <v>22.22</v>
      </c>
      <c r="K231" s="456">
        <v>31.84</v>
      </c>
      <c r="L231" s="447"/>
      <c r="M231" s="447"/>
      <c r="N231" s="447"/>
    </row>
    <row r="232" spans="1:14" ht="12.5">
      <c r="A232" s="452" t="s">
        <v>980</v>
      </c>
      <c r="B232" s="455"/>
      <c r="C232" s="455"/>
      <c r="D232" s="455"/>
      <c r="E232" s="456">
        <v>0</v>
      </c>
      <c r="F232" s="457">
        <v>0</v>
      </c>
      <c r="G232" s="457">
        <v>0.03</v>
      </c>
      <c r="H232" s="457">
        <v>0.04</v>
      </c>
      <c r="I232" s="457">
        <v>0.04</v>
      </c>
      <c r="J232" s="456">
        <v>0.04</v>
      </c>
      <c r="K232" s="456">
        <v>0.06</v>
      </c>
      <c r="L232" s="447"/>
      <c r="M232" s="447"/>
      <c r="N232" s="447"/>
    </row>
    <row r="233" spans="1:14" ht="12.5">
      <c r="A233" s="459"/>
      <c r="B233" s="455"/>
      <c r="C233" s="455"/>
      <c r="D233" s="455"/>
      <c r="E233" s="455"/>
      <c r="F233" s="458"/>
      <c r="G233" s="458"/>
      <c r="H233" s="458"/>
      <c r="I233" s="458"/>
      <c r="J233" s="455"/>
      <c r="K233" s="455"/>
      <c r="L233" s="447"/>
      <c r="M233" s="447"/>
      <c r="N233" s="447"/>
    </row>
    <row r="234" spans="1:14" ht="12.5">
      <c r="A234" s="452" t="s">
        <v>1026</v>
      </c>
      <c r="B234" s="455"/>
      <c r="C234" s="455"/>
      <c r="D234" s="455"/>
      <c r="E234" s="455"/>
      <c r="F234" s="458"/>
      <c r="G234" s="458"/>
      <c r="H234" s="458"/>
      <c r="I234" s="458"/>
      <c r="J234" s="455"/>
      <c r="K234" s="455"/>
      <c r="L234" s="447"/>
      <c r="M234" s="447"/>
      <c r="N234" s="447"/>
    </row>
    <row r="235" spans="1:14" ht="12.5">
      <c r="A235" s="452" t="s">
        <v>25</v>
      </c>
      <c r="B235" s="456">
        <v>2.95</v>
      </c>
      <c r="C235" s="456">
        <v>0.22</v>
      </c>
      <c r="D235" s="456">
        <v>-17.47</v>
      </c>
      <c r="E235" s="456">
        <v>10.4</v>
      </c>
      <c r="F235" s="457">
        <v>11.7</v>
      </c>
      <c r="G235" s="457">
        <v>11</v>
      </c>
      <c r="H235" s="457">
        <v>4.7</v>
      </c>
      <c r="I235" s="457">
        <v>3</v>
      </c>
      <c r="J235" s="456">
        <v>4.7699999999999996</v>
      </c>
      <c r="K235" s="456">
        <v>4.22</v>
      </c>
      <c r="L235" s="447"/>
      <c r="M235" s="447"/>
      <c r="N235" s="447"/>
    </row>
    <row r="236" spans="1:14" ht="12.5">
      <c r="A236" s="452" t="s">
        <v>980</v>
      </c>
      <c r="B236" s="455"/>
      <c r="C236" s="455"/>
      <c r="D236" s="455"/>
      <c r="E236" s="455"/>
      <c r="F236" s="458"/>
      <c r="G236" s="458"/>
      <c r="H236" s="458"/>
      <c r="I236" s="458"/>
      <c r="J236" s="455"/>
      <c r="K236" s="455"/>
      <c r="L236" s="447"/>
      <c r="M236" s="447"/>
      <c r="N236" s="447"/>
    </row>
    <row r="237" spans="1:14" ht="12.5">
      <c r="A237" s="452" t="s">
        <v>39</v>
      </c>
      <c r="B237" s="456">
        <v>8.84</v>
      </c>
      <c r="C237" s="456">
        <v>9.76</v>
      </c>
      <c r="D237" s="456">
        <v>-5.7</v>
      </c>
      <c r="E237" s="456">
        <v>4.2</v>
      </c>
      <c r="F237" s="457">
        <v>2.8</v>
      </c>
      <c r="G237" s="457">
        <v>6.9</v>
      </c>
      <c r="H237" s="457">
        <v>0.2</v>
      </c>
      <c r="I237" s="457">
        <v>0.9</v>
      </c>
      <c r="J237" s="456">
        <v>1.95</v>
      </c>
      <c r="K237" s="456">
        <v>2.7</v>
      </c>
      <c r="L237" s="447"/>
      <c r="M237" s="447"/>
      <c r="N237" s="447"/>
    </row>
    <row r="238" spans="1:14" ht="12.5">
      <c r="A238" s="452" t="s">
        <v>980</v>
      </c>
      <c r="B238" s="455"/>
      <c r="C238" s="455"/>
      <c r="D238" s="455"/>
      <c r="E238" s="455"/>
      <c r="F238" s="458"/>
      <c r="G238" s="458"/>
      <c r="H238" s="458"/>
      <c r="I238" s="458"/>
      <c r="J238" s="455"/>
      <c r="K238" s="455"/>
      <c r="L238" s="447"/>
      <c r="M238" s="447"/>
      <c r="N238" s="447"/>
    </row>
    <row r="239" spans="1:14" ht="12.5">
      <c r="A239" s="452" t="s">
        <v>44</v>
      </c>
      <c r="B239" s="455"/>
      <c r="C239" s="455"/>
      <c r="D239" s="455"/>
      <c r="E239" s="456">
        <v>4.8</v>
      </c>
      <c r="F239" s="457">
        <v>5.6</v>
      </c>
      <c r="G239" s="457">
        <v>10.5</v>
      </c>
      <c r="H239" s="457">
        <v>4.2</v>
      </c>
      <c r="I239" s="457">
        <v>-0.7</v>
      </c>
      <c r="J239" s="456">
        <v>1.62</v>
      </c>
      <c r="K239" s="456">
        <v>3.72</v>
      </c>
      <c r="L239" s="447"/>
      <c r="M239" s="447"/>
      <c r="N239" s="447"/>
    </row>
    <row r="240" spans="1:14" ht="12.5">
      <c r="A240" s="452" t="s">
        <v>980</v>
      </c>
      <c r="B240" s="455"/>
      <c r="C240" s="455"/>
      <c r="D240" s="455"/>
      <c r="E240" s="455"/>
      <c r="F240" s="458"/>
      <c r="G240" s="458"/>
      <c r="H240" s="458"/>
      <c r="I240" s="458"/>
      <c r="J240" s="455"/>
      <c r="K240" s="455"/>
      <c r="L240" s="447"/>
      <c r="M240" s="447"/>
      <c r="N240" s="447"/>
    </row>
    <row r="241" spans="1:14" ht="12.5">
      <c r="A241" s="452" t="s">
        <v>45</v>
      </c>
      <c r="B241" s="455"/>
      <c r="C241" s="455"/>
      <c r="D241" s="455"/>
      <c r="E241" s="456">
        <v>0</v>
      </c>
      <c r="F241" s="457">
        <v>0</v>
      </c>
      <c r="G241" s="457">
        <v>7.1</v>
      </c>
      <c r="H241" s="457">
        <v>2.7</v>
      </c>
      <c r="I241" s="457">
        <v>8.6</v>
      </c>
      <c r="J241" s="456">
        <v>8.9</v>
      </c>
      <c r="K241" s="456">
        <v>9.65</v>
      </c>
      <c r="L241" s="447"/>
      <c r="M241" s="447"/>
      <c r="N241" s="447"/>
    </row>
    <row r="242" spans="1:14" ht="12.5">
      <c r="A242" s="452" t="s">
        <v>980</v>
      </c>
      <c r="B242" s="455"/>
      <c r="C242" s="455"/>
      <c r="D242" s="455"/>
      <c r="E242" s="455"/>
      <c r="F242" s="458"/>
      <c r="G242" s="458"/>
      <c r="H242" s="458"/>
      <c r="I242" s="458"/>
      <c r="J242" s="455"/>
      <c r="K242" s="455"/>
      <c r="L242" s="447"/>
      <c r="M242" s="447"/>
      <c r="N242" s="447"/>
    </row>
    <row r="243" spans="1:14" ht="12.5">
      <c r="A243" s="452" t="s">
        <v>60</v>
      </c>
      <c r="B243" s="455"/>
      <c r="C243" s="455"/>
      <c r="D243" s="455"/>
      <c r="E243" s="456">
        <v>28.9</v>
      </c>
      <c r="F243" s="457">
        <v>25.6</v>
      </c>
      <c r="G243" s="457">
        <v>17.600000000000001</v>
      </c>
      <c r="H243" s="457">
        <v>10</v>
      </c>
      <c r="I243" s="457">
        <v>10.7</v>
      </c>
      <c r="J243" s="456">
        <v>9.44</v>
      </c>
      <c r="K243" s="456">
        <v>9.19</v>
      </c>
      <c r="L243" s="447"/>
      <c r="M243" s="447"/>
      <c r="N243" s="447"/>
    </row>
    <row r="244" spans="1:14" ht="12.5">
      <c r="A244" s="452" t="s">
        <v>980</v>
      </c>
      <c r="B244" s="455"/>
      <c r="C244" s="455"/>
      <c r="D244" s="455"/>
      <c r="E244" s="455"/>
      <c r="F244" s="458"/>
      <c r="G244" s="458"/>
      <c r="H244" s="458"/>
      <c r="I244" s="458"/>
      <c r="J244" s="455"/>
      <c r="K244" s="455"/>
      <c r="L244" s="447"/>
      <c r="M244" s="447"/>
      <c r="N244" s="447"/>
    </row>
    <row r="245" spans="1:14" ht="12.5">
      <c r="A245" s="452" t="s">
        <v>986</v>
      </c>
      <c r="B245" s="455"/>
      <c r="C245" s="455"/>
      <c r="D245" s="455"/>
      <c r="E245" s="455"/>
      <c r="F245" s="458"/>
      <c r="G245" s="458"/>
      <c r="H245" s="458"/>
      <c r="I245" s="458"/>
      <c r="J245" s="455"/>
      <c r="K245" s="455"/>
      <c r="L245" s="447"/>
      <c r="M245" s="447"/>
      <c r="N245" s="447"/>
    </row>
    <row r="246" spans="1:14" ht="12.5">
      <c r="A246" s="452" t="s">
        <v>1011</v>
      </c>
      <c r="B246" s="456">
        <v>2.4</v>
      </c>
      <c r="C246" s="456">
        <v>-0.4</v>
      </c>
      <c r="D246" s="456">
        <v>-18.5</v>
      </c>
      <c r="E246" s="456">
        <v>10.5</v>
      </c>
      <c r="F246" s="457">
        <v>12.9</v>
      </c>
      <c r="G246" s="457">
        <v>11.5</v>
      </c>
      <c r="H246" s="457">
        <v>4.8</v>
      </c>
      <c r="I246" s="457">
        <v>2.8</v>
      </c>
      <c r="J246" s="456">
        <v>3.77</v>
      </c>
      <c r="K246" s="456">
        <v>3.54</v>
      </c>
      <c r="L246" s="447"/>
      <c r="M246" s="447"/>
      <c r="N246" s="447"/>
    </row>
    <row r="247" spans="1:14" ht="12.5">
      <c r="A247" s="452" t="s">
        <v>1012</v>
      </c>
      <c r="B247" s="456">
        <v>22</v>
      </c>
      <c r="C247" s="456">
        <v>19.100000000000001</v>
      </c>
      <c r="D247" s="456">
        <v>-0.5</v>
      </c>
      <c r="E247" s="456">
        <v>33.299999999999997</v>
      </c>
      <c r="F247" s="457">
        <v>39.6</v>
      </c>
      <c r="G247" s="458"/>
      <c r="H247" s="458"/>
      <c r="I247" s="458"/>
      <c r="J247" s="455"/>
      <c r="K247" s="455"/>
      <c r="L247" s="447"/>
      <c r="M247" s="447"/>
      <c r="N247" s="447"/>
    </row>
    <row r="248" spans="1:14" ht="12.5">
      <c r="A248" s="452" t="s">
        <v>994</v>
      </c>
      <c r="B248" s="455"/>
      <c r="C248" s="455"/>
      <c r="D248" s="455"/>
      <c r="E248" s="455"/>
      <c r="F248" s="458"/>
      <c r="G248" s="458"/>
      <c r="H248" s="458"/>
      <c r="I248" s="458"/>
      <c r="J248" s="455"/>
      <c r="K248" s="455"/>
      <c r="L248" s="447"/>
      <c r="M248" s="447"/>
      <c r="N248" s="447"/>
    </row>
    <row r="249" spans="1:14" ht="12.5">
      <c r="A249" s="452" t="s">
        <v>1013</v>
      </c>
      <c r="B249" s="456">
        <v>3.3</v>
      </c>
      <c r="C249" s="456">
        <v>2.7</v>
      </c>
      <c r="D249" s="456">
        <v>-5.4</v>
      </c>
      <c r="E249" s="456">
        <v>3.9</v>
      </c>
      <c r="F249" s="457">
        <v>2.4</v>
      </c>
      <c r="G249" s="457">
        <v>6.6</v>
      </c>
      <c r="H249" s="457">
        <v>0.2</v>
      </c>
      <c r="I249" s="457">
        <v>0.9</v>
      </c>
      <c r="J249" s="456">
        <v>1.98</v>
      </c>
      <c r="K249" s="456">
        <v>2.66</v>
      </c>
      <c r="L249" s="447"/>
      <c r="M249" s="447"/>
      <c r="N249" s="447"/>
    </row>
    <row r="250" spans="1:14" ht="12.5">
      <c r="A250" s="452" t="s">
        <v>996</v>
      </c>
      <c r="B250" s="456">
        <v>8.9</v>
      </c>
      <c r="C250" s="456">
        <v>9.3000000000000007</v>
      </c>
      <c r="D250" s="456">
        <v>-11.1</v>
      </c>
      <c r="E250" s="456">
        <v>15.9</v>
      </c>
      <c r="F250" s="457">
        <v>14.3</v>
      </c>
      <c r="G250" s="458"/>
      <c r="H250" s="458"/>
      <c r="I250" s="458"/>
      <c r="J250" s="455"/>
      <c r="K250" s="455"/>
      <c r="L250" s="447"/>
      <c r="M250" s="447"/>
      <c r="N250" s="447"/>
    </row>
    <row r="251" spans="1:14" ht="12.5">
      <c r="A251" s="452" t="s">
        <v>997</v>
      </c>
      <c r="B251" s="455"/>
      <c r="C251" s="455"/>
      <c r="D251" s="455"/>
      <c r="E251" s="455"/>
      <c r="F251" s="458"/>
      <c r="G251" s="458"/>
      <c r="H251" s="458"/>
      <c r="I251" s="458"/>
      <c r="J251" s="455"/>
      <c r="K251" s="455"/>
      <c r="L251" s="447"/>
      <c r="M251" s="447"/>
      <c r="N251" s="447"/>
    </row>
    <row r="252" spans="1:14" ht="12.5">
      <c r="A252" s="452" t="s">
        <v>998</v>
      </c>
      <c r="B252" s="455"/>
      <c r="C252" s="455"/>
      <c r="D252" s="455"/>
      <c r="E252" s="455"/>
      <c r="F252" s="458"/>
      <c r="G252" s="458"/>
      <c r="H252" s="458"/>
      <c r="I252" s="458"/>
      <c r="J252" s="455"/>
      <c r="K252" s="455"/>
      <c r="L252" s="447"/>
      <c r="M252" s="447"/>
      <c r="N252" s="447"/>
    </row>
    <row r="253" spans="1:14" ht="12.5">
      <c r="A253" s="452" t="s">
        <v>1000</v>
      </c>
      <c r="B253" s="455"/>
      <c r="C253" s="455"/>
      <c r="D253" s="455"/>
      <c r="E253" s="455"/>
      <c r="F253" s="458"/>
      <c r="G253" s="458"/>
      <c r="H253" s="458"/>
      <c r="I253" s="458"/>
      <c r="J253" s="455"/>
      <c r="K253" s="455"/>
      <c r="L253" s="447"/>
      <c r="M253" s="447"/>
      <c r="N253" s="447"/>
    </row>
    <row r="254" spans="1:14" ht="12.5">
      <c r="A254" s="452" t="s">
        <v>1001</v>
      </c>
      <c r="B254" s="456">
        <v>2.4</v>
      </c>
      <c r="C254" s="456">
        <v>-0.3</v>
      </c>
      <c r="D254" s="456">
        <v>-17.5</v>
      </c>
      <c r="E254" s="456">
        <v>12.5</v>
      </c>
      <c r="F254" s="457">
        <v>13.7</v>
      </c>
      <c r="G254" s="458"/>
      <c r="H254" s="458"/>
      <c r="I254" s="458"/>
      <c r="J254" s="455"/>
      <c r="K254" s="455"/>
      <c r="L254" s="447"/>
      <c r="M254" s="447"/>
      <c r="N254" s="447"/>
    </row>
    <row r="255" spans="1:14" ht="12.5">
      <c r="A255" s="452" t="s">
        <v>1014</v>
      </c>
      <c r="B255" s="455"/>
      <c r="C255" s="455"/>
      <c r="D255" s="455"/>
      <c r="E255" s="455"/>
      <c r="F255" s="458"/>
      <c r="G255" s="458"/>
      <c r="H255" s="458"/>
      <c r="I255" s="458"/>
      <c r="J255" s="455"/>
      <c r="K255" s="455"/>
      <c r="L255" s="447"/>
      <c r="M255" s="447"/>
      <c r="N255" s="447"/>
    </row>
    <row r="256" spans="1:14" ht="12.5">
      <c r="A256" s="452" t="s">
        <v>1015</v>
      </c>
      <c r="B256" s="455"/>
      <c r="C256" s="455"/>
      <c r="D256" s="455"/>
      <c r="E256" s="455"/>
      <c r="F256" s="458"/>
      <c r="G256" s="458"/>
      <c r="H256" s="458"/>
      <c r="I256" s="458"/>
      <c r="J256" s="455"/>
      <c r="K256" s="455"/>
      <c r="L256" s="447"/>
      <c r="M256" s="447"/>
      <c r="N256" s="447"/>
    </row>
    <row r="257" spans="1:14" ht="12.5">
      <c r="A257" s="452" t="s">
        <v>1016</v>
      </c>
      <c r="B257" s="456">
        <v>7</v>
      </c>
      <c r="C257" s="456">
        <v>18.399999999999999</v>
      </c>
      <c r="D257" s="456">
        <v>20.3</v>
      </c>
      <c r="E257" s="456">
        <v>4.0999999999999996</v>
      </c>
      <c r="F257" s="457">
        <v>5.0999999999999996</v>
      </c>
      <c r="G257" s="457">
        <v>10.199999999999999</v>
      </c>
      <c r="H257" s="457">
        <v>3.9</v>
      </c>
      <c r="I257" s="457">
        <v>-0.5</v>
      </c>
      <c r="J257" s="456">
        <v>2.2200000000000002</v>
      </c>
      <c r="K257" s="456">
        <v>4.4400000000000004</v>
      </c>
      <c r="L257" s="447"/>
      <c r="M257" s="447"/>
      <c r="N257" s="447"/>
    </row>
    <row r="258" spans="1:14" ht="12.5">
      <c r="A258" s="452" t="s">
        <v>1003</v>
      </c>
      <c r="B258" s="455"/>
      <c r="C258" s="455"/>
      <c r="D258" s="455"/>
      <c r="E258" s="456">
        <v>25.1</v>
      </c>
      <c r="F258" s="457">
        <v>4.2</v>
      </c>
      <c r="G258" s="458"/>
      <c r="H258" s="458"/>
      <c r="I258" s="458"/>
      <c r="J258" s="455"/>
      <c r="K258" s="455"/>
      <c r="L258" s="447"/>
      <c r="M258" s="447"/>
      <c r="N258" s="447"/>
    </row>
    <row r="259" spans="1:14" ht="12.5">
      <c r="A259" s="452" t="s">
        <v>345</v>
      </c>
      <c r="B259" s="456">
        <v>8.9</v>
      </c>
      <c r="C259" s="456">
        <v>18.5</v>
      </c>
      <c r="D259" s="456">
        <v>17.7</v>
      </c>
      <c r="E259" s="456">
        <v>7.3</v>
      </c>
      <c r="F259" s="457">
        <v>9.4</v>
      </c>
      <c r="G259" s="458"/>
      <c r="H259" s="458"/>
      <c r="I259" s="458"/>
      <c r="J259" s="455"/>
      <c r="K259" s="455"/>
      <c r="L259" s="447"/>
      <c r="M259" s="447"/>
      <c r="N259" s="447"/>
    </row>
    <row r="260" spans="1:14" ht="12.5">
      <c r="A260" s="452" t="s">
        <v>1017</v>
      </c>
      <c r="B260" s="456">
        <v>14.2</v>
      </c>
      <c r="C260" s="456">
        <v>15.3</v>
      </c>
      <c r="D260" s="456">
        <v>-15.8</v>
      </c>
      <c r="E260" s="456">
        <v>26.8</v>
      </c>
      <c r="F260" s="457">
        <v>23.9</v>
      </c>
      <c r="G260" s="457">
        <v>15.15</v>
      </c>
      <c r="H260" s="457">
        <v>7.51</v>
      </c>
      <c r="I260" s="457">
        <v>8.31</v>
      </c>
      <c r="J260" s="456">
        <v>0.56999999999999995</v>
      </c>
      <c r="K260" s="456">
        <v>3.07</v>
      </c>
      <c r="L260" s="447"/>
      <c r="M260" s="447"/>
      <c r="N260" s="447"/>
    </row>
    <row r="261" spans="1:14" ht="12.5">
      <c r="A261" s="452" t="s">
        <v>1018</v>
      </c>
      <c r="B261" s="456">
        <v>1.9</v>
      </c>
      <c r="C261" s="456">
        <v>0.5</v>
      </c>
      <c r="D261" s="456">
        <v>-10.7</v>
      </c>
      <c r="E261" s="456">
        <v>25.7</v>
      </c>
      <c r="F261" s="457">
        <v>18.3</v>
      </c>
      <c r="G261" s="457">
        <v>16.11</v>
      </c>
      <c r="H261" s="457">
        <v>4.28</v>
      </c>
      <c r="I261" s="457">
        <v>7.06</v>
      </c>
      <c r="J261" s="456">
        <v>5.55</v>
      </c>
      <c r="K261" s="456">
        <v>5.83</v>
      </c>
      <c r="L261" s="447"/>
      <c r="M261" s="447"/>
      <c r="N261" s="447"/>
    </row>
    <row r="262" spans="1:14" ht="12.5">
      <c r="A262" s="459"/>
      <c r="B262" s="455"/>
      <c r="C262" s="455"/>
      <c r="D262" s="455"/>
      <c r="E262" s="455"/>
      <c r="F262" s="458"/>
      <c r="G262" s="458"/>
      <c r="H262" s="458"/>
      <c r="I262" s="458"/>
      <c r="J262" s="455"/>
      <c r="K262" s="455"/>
      <c r="L262" s="447"/>
      <c r="M262" s="447"/>
      <c r="N262" s="447"/>
    </row>
    <row r="263" spans="1:14" ht="12.5">
      <c r="A263" s="452" t="s">
        <v>1027</v>
      </c>
      <c r="B263" s="455"/>
      <c r="C263" s="455"/>
      <c r="D263" s="455"/>
      <c r="E263" s="455"/>
      <c r="F263" s="458"/>
      <c r="G263" s="458"/>
      <c r="H263" s="458"/>
      <c r="I263" s="458"/>
      <c r="J263" s="455"/>
      <c r="K263" s="455"/>
      <c r="L263" s="447"/>
      <c r="M263" s="447"/>
      <c r="N263" s="447"/>
    </row>
    <row r="264" spans="1:14" ht="12.5">
      <c r="A264" s="452" t="s">
        <v>25</v>
      </c>
      <c r="B264" s="455"/>
      <c r="C264" s="455"/>
      <c r="D264" s="455"/>
      <c r="E264" s="455"/>
      <c r="F264" s="454">
        <v>1070</v>
      </c>
      <c r="G264" s="454">
        <v>1111</v>
      </c>
      <c r="H264" s="454">
        <v>1043</v>
      </c>
      <c r="I264" s="454">
        <v>1077</v>
      </c>
      <c r="J264" s="455"/>
      <c r="K264" s="455"/>
      <c r="L264" s="447"/>
      <c r="M264" s="447"/>
      <c r="N264" s="447"/>
    </row>
    <row r="265" spans="1:14" ht="12.5">
      <c r="A265" s="452" t="s">
        <v>980</v>
      </c>
      <c r="B265" s="455"/>
      <c r="C265" s="455"/>
      <c r="D265" s="455"/>
      <c r="E265" s="455"/>
      <c r="F265" s="458"/>
      <c r="G265" s="458"/>
      <c r="H265" s="458"/>
      <c r="I265" s="458"/>
      <c r="J265" s="455"/>
      <c r="K265" s="455"/>
      <c r="L265" s="447"/>
      <c r="M265" s="447"/>
      <c r="N265" s="447"/>
    </row>
    <row r="266" spans="1:14" ht="12.5">
      <c r="A266" s="452" t="s">
        <v>39</v>
      </c>
      <c r="B266" s="455"/>
      <c r="C266" s="455"/>
      <c r="D266" s="455"/>
      <c r="E266" s="455"/>
      <c r="F266" s="457">
        <v>459</v>
      </c>
      <c r="G266" s="457">
        <v>462</v>
      </c>
      <c r="H266" s="457">
        <v>410</v>
      </c>
      <c r="I266" s="457">
        <v>468</v>
      </c>
      <c r="J266" s="455"/>
      <c r="K266" s="455"/>
      <c r="L266" s="447"/>
      <c r="M266" s="447"/>
      <c r="N266" s="447"/>
    </row>
    <row r="267" spans="1:14" ht="12.5">
      <c r="A267" s="452" t="s">
        <v>980</v>
      </c>
      <c r="B267" s="455"/>
      <c r="C267" s="455"/>
      <c r="D267" s="455"/>
      <c r="E267" s="455"/>
      <c r="F267" s="458"/>
      <c r="G267" s="458"/>
      <c r="H267" s="458"/>
      <c r="I267" s="458"/>
      <c r="J267" s="455"/>
      <c r="K267" s="455"/>
      <c r="L267" s="447"/>
      <c r="M267" s="447"/>
      <c r="N267" s="447"/>
    </row>
    <row r="268" spans="1:14" ht="12.5">
      <c r="A268" s="452" t="s">
        <v>44</v>
      </c>
      <c r="B268" s="455"/>
      <c r="C268" s="455"/>
      <c r="D268" s="455"/>
      <c r="E268" s="455"/>
      <c r="F268" s="457">
        <v>232</v>
      </c>
      <c r="G268" s="457">
        <v>257</v>
      </c>
      <c r="H268" s="457">
        <v>243</v>
      </c>
      <c r="I268" s="457">
        <v>250</v>
      </c>
      <c r="J268" s="455"/>
      <c r="K268" s="455"/>
      <c r="L268" s="447"/>
      <c r="M268" s="447"/>
      <c r="N268" s="447"/>
    </row>
    <row r="269" spans="1:14" ht="12.5">
      <c r="A269" s="452" t="s">
        <v>980</v>
      </c>
      <c r="B269" s="455"/>
      <c r="C269" s="455"/>
      <c r="D269" s="455"/>
      <c r="E269" s="455"/>
      <c r="F269" s="458"/>
      <c r="G269" s="458"/>
      <c r="H269" s="458"/>
      <c r="I269" s="458"/>
      <c r="J269" s="455"/>
      <c r="K269" s="455"/>
      <c r="L269" s="447"/>
      <c r="M269" s="447"/>
      <c r="N269" s="447"/>
    </row>
    <row r="270" spans="1:14" ht="12.5">
      <c r="A270" s="452" t="s">
        <v>45</v>
      </c>
      <c r="B270" s="455"/>
      <c r="C270" s="455"/>
      <c r="D270" s="455"/>
      <c r="E270" s="455"/>
      <c r="F270" s="457">
        <v>44</v>
      </c>
      <c r="G270" s="457">
        <v>58</v>
      </c>
      <c r="H270" s="457">
        <v>48</v>
      </c>
      <c r="I270" s="457">
        <v>56</v>
      </c>
      <c r="J270" s="455"/>
      <c r="K270" s="455"/>
      <c r="L270" s="447"/>
      <c r="M270" s="447"/>
      <c r="N270" s="447"/>
    </row>
    <row r="271" spans="1:14" ht="12.5">
      <c r="A271" s="452" t="s">
        <v>980</v>
      </c>
      <c r="B271" s="455"/>
      <c r="C271" s="455"/>
      <c r="D271" s="455"/>
      <c r="E271" s="455"/>
      <c r="F271" s="458"/>
      <c r="G271" s="458"/>
      <c r="H271" s="458"/>
      <c r="I271" s="458"/>
      <c r="J271" s="455"/>
      <c r="K271" s="455"/>
      <c r="L271" s="447"/>
      <c r="M271" s="447"/>
      <c r="N271" s="447"/>
    </row>
    <row r="272" spans="1:14" ht="12.5">
      <c r="A272" s="452" t="s">
        <v>60</v>
      </c>
      <c r="B272" s="455"/>
      <c r="C272" s="455"/>
      <c r="D272" s="455"/>
      <c r="E272" s="455"/>
      <c r="F272" s="457">
        <v>573</v>
      </c>
      <c r="G272" s="457">
        <v>666</v>
      </c>
      <c r="H272" s="457">
        <v>614</v>
      </c>
      <c r="I272" s="457">
        <v>690</v>
      </c>
      <c r="J272" s="455"/>
      <c r="K272" s="455"/>
      <c r="L272" s="447"/>
      <c r="M272" s="447"/>
      <c r="N272" s="447"/>
    </row>
    <row r="273" spans="1:14" ht="12.5">
      <c r="A273" s="452" t="s">
        <v>980</v>
      </c>
      <c r="B273" s="455"/>
      <c r="C273" s="455"/>
      <c r="D273" s="455"/>
      <c r="E273" s="455"/>
      <c r="F273" s="458"/>
      <c r="G273" s="458"/>
      <c r="H273" s="458"/>
      <c r="I273" s="458"/>
      <c r="J273" s="455"/>
      <c r="K273" s="455"/>
      <c r="L273" s="447"/>
      <c r="M273" s="447"/>
      <c r="N273" s="447"/>
    </row>
    <row r="274" spans="1:14" ht="12.5">
      <c r="A274" s="452" t="s">
        <v>985</v>
      </c>
      <c r="B274" s="455"/>
      <c r="C274" s="455"/>
      <c r="D274" s="455"/>
      <c r="E274" s="455"/>
      <c r="F274" s="458"/>
      <c r="G274" s="458"/>
      <c r="H274" s="457">
        <v>44</v>
      </c>
      <c r="I274" s="457">
        <v>44</v>
      </c>
      <c r="J274" s="455"/>
      <c r="K274" s="455"/>
      <c r="L274" s="447"/>
      <c r="M274" s="447"/>
      <c r="N274" s="447"/>
    </row>
    <row r="275" spans="1:14" ht="12.5">
      <c r="A275" s="452" t="s">
        <v>980</v>
      </c>
      <c r="B275" s="455"/>
      <c r="C275" s="455"/>
      <c r="D275" s="455"/>
      <c r="E275" s="455"/>
      <c r="F275" s="458"/>
      <c r="G275" s="458"/>
      <c r="H275" s="458"/>
      <c r="I275" s="458"/>
      <c r="J275" s="455"/>
      <c r="K275" s="455"/>
      <c r="L275" s="447"/>
      <c r="M275" s="447"/>
      <c r="N275" s="447"/>
    </row>
    <row r="276" spans="1:14" ht="12.5">
      <c r="A276" s="452" t="s">
        <v>986</v>
      </c>
      <c r="B276" s="455"/>
      <c r="C276" s="455"/>
      <c r="D276" s="455"/>
      <c r="E276" s="455"/>
      <c r="F276" s="458"/>
      <c r="G276" s="458"/>
      <c r="H276" s="458"/>
      <c r="I276" s="458"/>
      <c r="J276" s="455"/>
      <c r="K276" s="455"/>
      <c r="L276" s="447"/>
      <c r="M276" s="447"/>
      <c r="N276" s="447"/>
    </row>
    <row r="277" spans="1:14" ht="12.5">
      <c r="A277" s="452" t="s">
        <v>994</v>
      </c>
      <c r="B277" s="455"/>
      <c r="C277" s="455"/>
      <c r="D277" s="455"/>
      <c r="E277" s="455"/>
      <c r="F277" s="458"/>
      <c r="G277" s="458"/>
      <c r="H277" s="458"/>
      <c r="I277" s="458"/>
      <c r="J277" s="455"/>
      <c r="K277" s="455"/>
      <c r="L277" s="447"/>
      <c r="M277" s="447"/>
      <c r="N277" s="447"/>
    </row>
    <row r="278" spans="1:14" ht="12.5">
      <c r="A278" s="452" t="s">
        <v>996</v>
      </c>
      <c r="B278" s="456">
        <v>928</v>
      </c>
      <c r="C278" s="456">
        <v>994</v>
      </c>
      <c r="D278" s="456">
        <v>823</v>
      </c>
      <c r="E278" s="453">
        <v>1021</v>
      </c>
      <c r="F278" s="454">
        <v>1007</v>
      </c>
      <c r="G278" s="457">
        <v>462</v>
      </c>
      <c r="H278" s="458"/>
      <c r="I278" s="458"/>
      <c r="J278" s="455"/>
      <c r="K278" s="455"/>
      <c r="L278" s="447"/>
      <c r="M278" s="447"/>
      <c r="N278" s="447"/>
    </row>
    <row r="279" spans="1:14" ht="12.5">
      <c r="A279" s="452" t="s">
        <v>997</v>
      </c>
      <c r="B279" s="455"/>
      <c r="C279" s="455"/>
      <c r="D279" s="455"/>
      <c r="E279" s="455"/>
      <c r="F279" s="458"/>
      <c r="G279" s="458"/>
      <c r="H279" s="458"/>
      <c r="I279" s="458"/>
      <c r="J279" s="455"/>
      <c r="K279" s="455"/>
      <c r="L279" s="447"/>
      <c r="M279" s="447"/>
      <c r="N279" s="447"/>
    </row>
    <row r="280" spans="1:14" ht="12.5">
      <c r="A280" s="452" t="s">
        <v>998</v>
      </c>
      <c r="B280" s="455"/>
      <c r="C280" s="455"/>
      <c r="D280" s="455"/>
      <c r="E280" s="455"/>
      <c r="F280" s="458"/>
      <c r="G280" s="458"/>
      <c r="H280" s="458"/>
      <c r="I280" s="458"/>
      <c r="J280" s="455"/>
      <c r="K280" s="455"/>
      <c r="L280" s="447"/>
      <c r="M280" s="447"/>
      <c r="N280" s="447"/>
    </row>
    <row r="281" spans="1:14" ht="12.5">
      <c r="A281" s="452" t="s">
        <v>1000</v>
      </c>
      <c r="B281" s="455"/>
      <c r="C281" s="455"/>
      <c r="D281" s="455"/>
      <c r="E281" s="455"/>
      <c r="F281" s="458"/>
      <c r="G281" s="458"/>
      <c r="H281" s="458"/>
      <c r="I281" s="458"/>
      <c r="J281" s="455"/>
      <c r="K281" s="455"/>
      <c r="L281" s="447"/>
      <c r="M281" s="447"/>
      <c r="N281" s="447"/>
    </row>
    <row r="282" spans="1:14" ht="12.5">
      <c r="A282" s="452" t="s">
        <v>1001</v>
      </c>
      <c r="B282" s="453">
        <v>1127</v>
      </c>
      <c r="C282" s="456">
        <v>994</v>
      </c>
      <c r="D282" s="456">
        <v>823</v>
      </c>
      <c r="E282" s="456">
        <v>997</v>
      </c>
      <c r="F282" s="454">
        <v>1073</v>
      </c>
      <c r="G282" s="454">
        <v>1111</v>
      </c>
      <c r="H282" s="458"/>
      <c r="I282" s="458"/>
      <c r="J282" s="455"/>
      <c r="K282" s="455"/>
      <c r="L282" s="447"/>
      <c r="M282" s="447"/>
      <c r="N282" s="447"/>
    </row>
    <row r="283" spans="1:14" ht="12.5">
      <c r="A283" s="452" t="s">
        <v>1003</v>
      </c>
      <c r="B283" s="455"/>
      <c r="C283" s="455"/>
      <c r="D283" s="455"/>
      <c r="E283" s="456">
        <v>2</v>
      </c>
      <c r="F283" s="457">
        <v>56</v>
      </c>
      <c r="G283" s="458"/>
      <c r="H283" s="458"/>
      <c r="I283" s="458"/>
      <c r="J283" s="455"/>
      <c r="K283" s="455"/>
      <c r="L283" s="447"/>
      <c r="M283" s="447"/>
      <c r="N283" s="447"/>
    </row>
    <row r="284" spans="1:14" ht="12.5">
      <c r="A284" s="452" t="s">
        <v>345</v>
      </c>
      <c r="B284" s="456">
        <v>157</v>
      </c>
      <c r="C284" s="456">
        <v>188</v>
      </c>
      <c r="D284" s="456">
        <v>218</v>
      </c>
      <c r="E284" s="456">
        <v>228</v>
      </c>
      <c r="F284" s="457">
        <v>242</v>
      </c>
      <c r="G284" s="458"/>
      <c r="H284" s="458"/>
      <c r="I284" s="458"/>
      <c r="J284" s="455"/>
      <c r="K284" s="455"/>
      <c r="L284" s="447"/>
      <c r="M284" s="447"/>
      <c r="N284" s="447"/>
    </row>
    <row r="285" spans="1:14" ht="12.5">
      <c r="A285" s="459"/>
      <c r="B285" s="455"/>
      <c r="C285" s="455"/>
      <c r="D285" s="455"/>
      <c r="E285" s="455"/>
      <c r="F285" s="458"/>
      <c r="G285" s="458"/>
      <c r="H285" s="458"/>
      <c r="I285" s="458"/>
      <c r="J285" s="455"/>
      <c r="K285" s="455"/>
      <c r="L285" s="447"/>
      <c r="M285" s="447"/>
      <c r="N285" s="447"/>
    </row>
    <row r="286" spans="1:14" ht="12.5">
      <c r="A286" s="452" t="s">
        <v>331</v>
      </c>
      <c r="B286" s="455"/>
      <c r="C286" s="455"/>
      <c r="D286" s="455"/>
      <c r="E286" s="455"/>
      <c r="F286" s="458"/>
      <c r="G286" s="458"/>
      <c r="H286" s="458"/>
      <c r="I286" s="458"/>
      <c r="J286" s="455"/>
      <c r="K286" s="455"/>
      <c r="L286" s="447"/>
      <c r="M286" s="447"/>
      <c r="N286" s="447"/>
    </row>
    <row r="287" spans="1:14" ht="12.5">
      <c r="A287" s="452" t="s">
        <v>25</v>
      </c>
      <c r="B287" s="456">
        <v>32.47</v>
      </c>
      <c r="C287" s="456">
        <v>32.29</v>
      </c>
      <c r="D287" s="456">
        <v>30.29</v>
      </c>
      <c r="E287" s="456">
        <v>30.12</v>
      </c>
      <c r="F287" s="457">
        <v>28.48</v>
      </c>
      <c r="G287" s="457">
        <v>26.4</v>
      </c>
      <c r="H287" s="457">
        <v>29.25</v>
      </c>
      <c r="I287" s="457">
        <v>29.21</v>
      </c>
      <c r="J287" s="456">
        <v>29.15</v>
      </c>
      <c r="K287" s="456">
        <v>29.43</v>
      </c>
      <c r="L287" s="447"/>
      <c r="M287" s="447"/>
      <c r="N287" s="447"/>
    </row>
    <row r="288" spans="1:14" ht="12.5">
      <c r="A288" s="452" t="s">
        <v>980</v>
      </c>
      <c r="B288" s="455"/>
      <c r="C288" s="455"/>
      <c r="D288" s="455"/>
      <c r="E288" s="455"/>
      <c r="F288" s="458"/>
      <c r="G288" s="458"/>
      <c r="H288" s="458"/>
      <c r="I288" s="458"/>
      <c r="J288" s="455"/>
      <c r="K288" s="455"/>
      <c r="L288" s="447"/>
      <c r="M288" s="447"/>
      <c r="N288" s="447"/>
    </row>
    <row r="289" spans="1:14" ht="12.5">
      <c r="A289" s="452" t="s">
        <v>39</v>
      </c>
      <c r="B289" s="455"/>
      <c r="C289" s="455"/>
      <c r="D289" s="455"/>
      <c r="E289" s="455"/>
      <c r="F289" s="458"/>
      <c r="G289" s="457">
        <v>35.65</v>
      </c>
      <c r="H289" s="457">
        <v>33.67</v>
      </c>
      <c r="I289" s="457">
        <v>35.840000000000003</v>
      </c>
      <c r="J289" s="456">
        <v>36.659999999999997</v>
      </c>
      <c r="K289" s="456">
        <v>36.97</v>
      </c>
      <c r="L289" s="447"/>
      <c r="M289" s="447"/>
      <c r="N289" s="447"/>
    </row>
    <row r="290" spans="1:14" ht="12.5">
      <c r="A290" s="452" t="s">
        <v>980</v>
      </c>
      <c r="B290" s="455"/>
      <c r="C290" s="455"/>
      <c r="D290" s="455"/>
      <c r="E290" s="455"/>
      <c r="F290" s="458"/>
      <c r="G290" s="458"/>
      <c r="H290" s="458"/>
      <c r="I290" s="458"/>
      <c r="J290" s="455"/>
      <c r="K290" s="455"/>
      <c r="L290" s="447"/>
      <c r="M290" s="447"/>
      <c r="N290" s="447"/>
    </row>
    <row r="291" spans="1:14" ht="12.5">
      <c r="A291" s="452" t="s">
        <v>44</v>
      </c>
      <c r="B291" s="455"/>
      <c r="C291" s="455"/>
      <c r="D291" s="456">
        <v>38.729999999999997</v>
      </c>
      <c r="E291" s="456">
        <v>39.49</v>
      </c>
      <c r="F291" s="457">
        <v>37.049999999999997</v>
      </c>
      <c r="G291" s="457">
        <v>37.22</v>
      </c>
      <c r="H291" s="457">
        <v>36.049999999999997</v>
      </c>
      <c r="I291" s="457">
        <v>35.32</v>
      </c>
      <c r="J291" s="456">
        <v>35.770000000000003</v>
      </c>
      <c r="K291" s="456">
        <v>35.76</v>
      </c>
      <c r="L291" s="447"/>
      <c r="M291" s="447"/>
      <c r="N291" s="447"/>
    </row>
    <row r="292" spans="1:14" ht="12.5">
      <c r="A292" s="452" t="s">
        <v>980</v>
      </c>
      <c r="B292" s="455"/>
      <c r="C292" s="455"/>
      <c r="D292" s="455"/>
      <c r="E292" s="455"/>
      <c r="F292" s="458"/>
      <c r="G292" s="458"/>
      <c r="H292" s="458"/>
      <c r="I292" s="458"/>
      <c r="J292" s="455"/>
      <c r="K292" s="455"/>
      <c r="L292" s="447"/>
      <c r="M292" s="447"/>
      <c r="N292" s="447"/>
    </row>
    <row r="293" spans="1:14" ht="12.5">
      <c r="A293" s="452" t="s">
        <v>45</v>
      </c>
      <c r="B293" s="455"/>
      <c r="C293" s="455"/>
      <c r="D293" s="455"/>
      <c r="E293" s="455"/>
      <c r="F293" s="457">
        <v>37.58</v>
      </c>
      <c r="G293" s="457">
        <v>33.35</v>
      </c>
      <c r="H293" s="457">
        <v>30.05</v>
      </c>
      <c r="I293" s="457">
        <v>31.11</v>
      </c>
      <c r="J293" s="456">
        <v>32.090000000000003</v>
      </c>
      <c r="K293" s="456">
        <v>32.79</v>
      </c>
      <c r="L293" s="447"/>
      <c r="M293" s="447"/>
      <c r="N293" s="447"/>
    </row>
    <row r="294" spans="1:14" ht="12.5">
      <c r="A294" s="452" t="s">
        <v>980</v>
      </c>
      <c r="B294" s="455"/>
      <c r="C294" s="455"/>
      <c r="D294" s="455"/>
      <c r="E294" s="455"/>
      <c r="F294" s="458"/>
      <c r="G294" s="458"/>
      <c r="H294" s="458"/>
      <c r="I294" s="458"/>
      <c r="J294" s="455"/>
      <c r="K294" s="455"/>
      <c r="L294" s="447"/>
      <c r="M294" s="447"/>
      <c r="N294" s="447"/>
    </row>
    <row r="295" spans="1:14" ht="12.5">
      <c r="A295" s="452" t="s">
        <v>60</v>
      </c>
      <c r="B295" s="455"/>
      <c r="C295" s="455"/>
      <c r="D295" s="455"/>
      <c r="E295" s="455"/>
      <c r="F295" s="458"/>
      <c r="G295" s="457">
        <v>76.78</v>
      </c>
      <c r="H295" s="457">
        <v>73.62</v>
      </c>
      <c r="I295" s="457">
        <v>74.650000000000006</v>
      </c>
      <c r="J295" s="456">
        <v>76.97</v>
      </c>
      <c r="K295" s="456">
        <v>77.86</v>
      </c>
      <c r="L295" s="447"/>
      <c r="M295" s="447"/>
      <c r="N295" s="447"/>
    </row>
    <row r="296" spans="1:14" ht="12.5">
      <c r="A296" s="452" t="s">
        <v>980</v>
      </c>
      <c r="B296" s="455"/>
      <c r="C296" s="455"/>
      <c r="D296" s="455"/>
      <c r="E296" s="455"/>
      <c r="F296" s="458"/>
      <c r="G296" s="458"/>
      <c r="H296" s="458"/>
      <c r="I296" s="458"/>
      <c r="J296" s="455"/>
      <c r="K296" s="455"/>
      <c r="L296" s="447"/>
      <c r="M296" s="447"/>
      <c r="N296" s="447"/>
    </row>
    <row r="297" spans="1:14" ht="12.5">
      <c r="A297" s="459"/>
      <c r="B297" s="455"/>
      <c r="C297" s="455"/>
      <c r="D297" s="455"/>
      <c r="E297" s="455"/>
      <c r="F297" s="458"/>
      <c r="G297" s="458"/>
      <c r="H297" s="458"/>
      <c r="I297" s="458"/>
      <c r="J297" s="455"/>
      <c r="K297" s="455"/>
      <c r="L297" s="447"/>
      <c r="M297" s="447"/>
      <c r="N297" s="447"/>
    </row>
    <row r="298" spans="1:14" ht="12.5">
      <c r="A298" s="452" t="s">
        <v>1028</v>
      </c>
      <c r="B298" s="453">
        <v>2240</v>
      </c>
      <c r="C298" s="453">
        <v>2353</v>
      </c>
      <c r="D298" s="453">
        <v>2138</v>
      </c>
      <c r="E298" s="453">
        <v>2379</v>
      </c>
      <c r="F298" s="454">
        <v>2830</v>
      </c>
      <c r="G298" s="454">
        <v>2947</v>
      </c>
      <c r="H298" s="454">
        <v>4052</v>
      </c>
      <c r="I298" s="454">
        <v>4883</v>
      </c>
      <c r="J298" s="455"/>
      <c r="K298" s="455"/>
      <c r="L298" s="447"/>
      <c r="M298" s="447"/>
      <c r="N298" s="447"/>
    </row>
    <row r="299" spans="1:14" ht="12.5">
      <c r="A299" s="452" t="s">
        <v>25</v>
      </c>
      <c r="B299" s="455"/>
      <c r="C299" s="453">
        <v>1681.36</v>
      </c>
      <c r="D299" s="455"/>
      <c r="E299" s="453">
        <v>1765</v>
      </c>
      <c r="F299" s="454">
        <v>2131</v>
      </c>
      <c r="G299" s="454">
        <v>2231</v>
      </c>
      <c r="H299" s="454">
        <v>2180</v>
      </c>
      <c r="I299" s="454">
        <v>3045</v>
      </c>
      <c r="J299" s="453">
        <v>2536.6</v>
      </c>
      <c r="K299" s="453">
        <v>2621.61</v>
      </c>
      <c r="L299" s="447"/>
      <c r="M299" s="447"/>
      <c r="N299" s="447"/>
    </row>
    <row r="300" spans="1:14" ht="12.5">
      <c r="A300" s="452" t="s">
        <v>980</v>
      </c>
      <c r="B300" s="455"/>
      <c r="C300" s="456">
        <v>71.459999999999994</v>
      </c>
      <c r="D300" s="455"/>
      <c r="E300" s="456">
        <v>74.19</v>
      </c>
      <c r="F300" s="457">
        <v>75.3</v>
      </c>
      <c r="G300" s="457">
        <v>75.7</v>
      </c>
      <c r="H300" s="457">
        <v>53.8</v>
      </c>
      <c r="I300" s="457">
        <v>62.36</v>
      </c>
      <c r="J300" s="455"/>
      <c r="K300" s="455"/>
      <c r="L300" s="447"/>
      <c r="M300" s="447"/>
      <c r="N300" s="447"/>
    </row>
    <row r="301" spans="1:14" ht="12.5">
      <c r="A301" s="452" t="s">
        <v>981</v>
      </c>
      <c r="B301" s="455"/>
      <c r="C301" s="455"/>
      <c r="D301" s="455"/>
      <c r="E301" s="455"/>
      <c r="F301" s="458"/>
      <c r="G301" s="458"/>
      <c r="H301" s="458"/>
      <c r="I301" s="457">
        <v>330</v>
      </c>
      <c r="J301" s="455"/>
      <c r="K301" s="455"/>
      <c r="L301" s="447"/>
      <c r="M301" s="447"/>
      <c r="N301" s="447"/>
    </row>
    <row r="302" spans="1:14" ht="12.5">
      <c r="A302" s="452" t="s">
        <v>980</v>
      </c>
      <c r="B302" s="455"/>
      <c r="C302" s="455"/>
      <c r="D302" s="455"/>
      <c r="E302" s="455"/>
      <c r="F302" s="458"/>
      <c r="G302" s="458"/>
      <c r="H302" s="458"/>
      <c r="I302" s="457">
        <v>6.76</v>
      </c>
      <c r="J302" s="455"/>
      <c r="K302" s="455"/>
      <c r="L302" s="447"/>
      <c r="M302" s="447"/>
      <c r="N302" s="447"/>
    </row>
    <row r="303" spans="1:14" ht="12.5">
      <c r="A303" s="452" t="s">
        <v>982</v>
      </c>
      <c r="B303" s="455"/>
      <c r="C303" s="455"/>
      <c r="D303" s="455"/>
      <c r="E303" s="455"/>
      <c r="F303" s="458"/>
      <c r="G303" s="458"/>
      <c r="H303" s="458"/>
      <c r="I303" s="457">
        <v>312</v>
      </c>
      <c r="J303" s="455"/>
      <c r="K303" s="455"/>
      <c r="L303" s="447"/>
      <c r="M303" s="447"/>
      <c r="N303" s="447"/>
    </row>
    <row r="304" spans="1:14" ht="12.5">
      <c r="A304" s="452" t="s">
        <v>980</v>
      </c>
      <c r="B304" s="455"/>
      <c r="C304" s="455"/>
      <c r="D304" s="455"/>
      <c r="E304" s="455"/>
      <c r="F304" s="458"/>
      <c r="G304" s="458"/>
      <c r="H304" s="458"/>
      <c r="I304" s="457">
        <v>6.39</v>
      </c>
      <c r="J304" s="455"/>
      <c r="K304" s="455"/>
      <c r="L304" s="447"/>
      <c r="M304" s="447"/>
      <c r="N304" s="447"/>
    </row>
    <row r="305" spans="1:14" ht="12.5">
      <c r="A305" s="452" t="s">
        <v>983</v>
      </c>
      <c r="B305" s="453">
        <v>1673.28</v>
      </c>
      <c r="C305" s="453">
        <v>1673.82</v>
      </c>
      <c r="D305" s="453">
        <v>1455.88</v>
      </c>
      <c r="E305" s="453">
        <v>1737.97</v>
      </c>
      <c r="F305" s="454">
        <v>2100.52</v>
      </c>
      <c r="G305" s="454">
        <v>2228.5700000000002</v>
      </c>
      <c r="H305" s="454">
        <v>2140.09</v>
      </c>
      <c r="I305" s="454">
        <v>2363</v>
      </c>
      <c r="J305" s="453">
        <v>2528.9899999999998</v>
      </c>
      <c r="K305" s="453">
        <v>2581.3000000000002</v>
      </c>
      <c r="L305" s="447"/>
      <c r="M305" s="447"/>
      <c r="N305" s="447"/>
    </row>
    <row r="306" spans="1:14" ht="12.5">
      <c r="A306" s="452" t="s">
        <v>980</v>
      </c>
      <c r="B306" s="456">
        <v>74.7</v>
      </c>
      <c r="C306" s="456">
        <v>71.14</v>
      </c>
      <c r="D306" s="456">
        <v>68.099999999999994</v>
      </c>
      <c r="E306" s="456">
        <v>73.05</v>
      </c>
      <c r="F306" s="457">
        <v>74.22</v>
      </c>
      <c r="G306" s="457">
        <v>75.62</v>
      </c>
      <c r="H306" s="457">
        <v>52.82</v>
      </c>
      <c r="I306" s="457">
        <v>48.39</v>
      </c>
      <c r="J306" s="455"/>
      <c r="K306" s="455"/>
      <c r="L306" s="447"/>
      <c r="M306" s="447"/>
      <c r="N306" s="447"/>
    </row>
    <row r="307" spans="1:14" ht="12.5">
      <c r="A307" s="452" t="s">
        <v>984</v>
      </c>
      <c r="B307" s="455"/>
      <c r="C307" s="455"/>
      <c r="D307" s="455"/>
      <c r="E307" s="455"/>
      <c r="F307" s="458"/>
      <c r="G307" s="458"/>
      <c r="H307" s="457">
        <v>37.18</v>
      </c>
      <c r="I307" s="457">
        <v>40</v>
      </c>
      <c r="J307" s="456">
        <v>41.72</v>
      </c>
      <c r="K307" s="456">
        <v>42.59</v>
      </c>
      <c r="L307" s="447"/>
      <c r="M307" s="447"/>
      <c r="N307" s="447"/>
    </row>
    <row r="308" spans="1:14" ht="12.5">
      <c r="A308" s="452" t="s">
        <v>980</v>
      </c>
      <c r="B308" s="455"/>
      <c r="C308" s="455"/>
      <c r="D308" s="455"/>
      <c r="E308" s="455"/>
      <c r="F308" s="458"/>
      <c r="G308" s="458"/>
      <c r="H308" s="457">
        <v>0.92</v>
      </c>
      <c r="I308" s="457">
        <v>0.82</v>
      </c>
      <c r="J308" s="455"/>
      <c r="K308" s="455"/>
      <c r="L308" s="447"/>
      <c r="M308" s="447"/>
      <c r="N308" s="447"/>
    </row>
    <row r="309" spans="1:14" ht="12.5">
      <c r="A309" s="452" t="s">
        <v>39</v>
      </c>
      <c r="B309" s="456">
        <v>67.94</v>
      </c>
      <c r="C309" s="456">
        <v>70.900000000000006</v>
      </c>
      <c r="D309" s="456">
        <v>66.11</v>
      </c>
      <c r="E309" s="456">
        <v>66</v>
      </c>
      <c r="F309" s="457">
        <v>74</v>
      </c>
      <c r="G309" s="457">
        <v>90</v>
      </c>
      <c r="H309" s="457">
        <v>221</v>
      </c>
      <c r="I309" s="457">
        <v>916</v>
      </c>
      <c r="J309" s="456">
        <v>212.56</v>
      </c>
      <c r="K309" s="456">
        <v>219.31</v>
      </c>
      <c r="L309" s="447"/>
      <c r="M309" s="447"/>
      <c r="N309" s="447"/>
    </row>
    <row r="310" spans="1:14" ht="12.5">
      <c r="A310" s="452" t="s">
        <v>980</v>
      </c>
      <c r="B310" s="456">
        <v>3.03</v>
      </c>
      <c r="C310" s="456">
        <v>3.01</v>
      </c>
      <c r="D310" s="456">
        <v>3.09</v>
      </c>
      <c r="E310" s="456">
        <v>2.77</v>
      </c>
      <c r="F310" s="457">
        <v>2.61</v>
      </c>
      <c r="G310" s="457">
        <v>3.05</v>
      </c>
      <c r="H310" s="457">
        <v>5.45</v>
      </c>
      <c r="I310" s="457">
        <v>18.760000000000002</v>
      </c>
      <c r="J310" s="455"/>
      <c r="K310" s="455"/>
      <c r="L310" s="447"/>
      <c r="M310" s="447"/>
      <c r="N310" s="447"/>
    </row>
    <row r="311" spans="1:14" ht="12.5">
      <c r="A311" s="452" t="s">
        <v>981</v>
      </c>
      <c r="B311" s="455"/>
      <c r="C311" s="455"/>
      <c r="D311" s="455"/>
      <c r="E311" s="455"/>
      <c r="F311" s="458"/>
      <c r="G311" s="458"/>
      <c r="H311" s="458"/>
      <c r="I311" s="457">
        <v>130</v>
      </c>
      <c r="J311" s="455"/>
      <c r="K311" s="455"/>
      <c r="L311" s="447"/>
      <c r="M311" s="447"/>
      <c r="N311" s="447"/>
    </row>
    <row r="312" spans="1:14" ht="12.5">
      <c r="A312" s="452" t="s">
        <v>980</v>
      </c>
      <c r="B312" s="455"/>
      <c r="C312" s="455"/>
      <c r="D312" s="455"/>
      <c r="E312" s="455"/>
      <c r="F312" s="458"/>
      <c r="G312" s="458"/>
      <c r="H312" s="458"/>
      <c r="I312" s="457">
        <v>2.66</v>
      </c>
      <c r="J312" s="455"/>
      <c r="K312" s="455"/>
      <c r="L312" s="447"/>
      <c r="M312" s="447"/>
      <c r="N312" s="447"/>
    </row>
    <row r="313" spans="1:14" ht="12.5">
      <c r="A313" s="452" t="s">
        <v>59</v>
      </c>
      <c r="B313" s="455"/>
      <c r="C313" s="455"/>
      <c r="D313" s="455"/>
      <c r="E313" s="455"/>
      <c r="F313" s="458"/>
      <c r="G313" s="458"/>
      <c r="H313" s="458"/>
      <c r="I313" s="457">
        <v>219</v>
      </c>
      <c r="J313" s="455"/>
      <c r="K313" s="455"/>
      <c r="L313" s="447"/>
      <c r="M313" s="447"/>
      <c r="N313" s="447"/>
    </row>
    <row r="314" spans="1:14" ht="12.5">
      <c r="A314" s="452" t="s">
        <v>980</v>
      </c>
      <c r="B314" s="455"/>
      <c r="C314" s="455"/>
      <c r="D314" s="455"/>
      <c r="E314" s="455"/>
      <c r="F314" s="458"/>
      <c r="G314" s="458"/>
      <c r="H314" s="458"/>
      <c r="I314" s="457">
        <v>4.4800000000000004</v>
      </c>
      <c r="J314" s="455"/>
      <c r="K314" s="455"/>
      <c r="L314" s="447"/>
      <c r="M314" s="447"/>
      <c r="N314" s="447"/>
    </row>
    <row r="315" spans="1:14" ht="12.5">
      <c r="A315" s="452" t="s">
        <v>982</v>
      </c>
      <c r="B315" s="455"/>
      <c r="C315" s="455"/>
      <c r="D315" s="455"/>
      <c r="E315" s="455"/>
      <c r="F315" s="458"/>
      <c r="G315" s="458"/>
      <c r="H315" s="458"/>
      <c r="I315" s="457">
        <v>567</v>
      </c>
      <c r="J315" s="455"/>
      <c r="K315" s="455"/>
      <c r="L315" s="447"/>
      <c r="M315" s="447"/>
      <c r="N315" s="447"/>
    </row>
    <row r="316" spans="1:14" ht="12.5">
      <c r="A316" s="452" t="s">
        <v>980</v>
      </c>
      <c r="B316" s="455"/>
      <c r="C316" s="455"/>
      <c r="D316" s="455"/>
      <c r="E316" s="455"/>
      <c r="F316" s="458"/>
      <c r="G316" s="458"/>
      <c r="H316" s="458"/>
      <c r="I316" s="457">
        <v>11.61</v>
      </c>
      <c r="J316" s="455"/>
      <c r="K316" s="455"/>
      <c r="L316" s="447"/>
      <c r="M316" s="447"/>
      <c r="N316" s="447"/>
    </row>
    <row r="317" spans="1:14" ht="12.5">
      <c r="A317" s="452" t="s">
        <v>44</v>
      </c>
      <c r="B317" s="456">
        <v>64.13</v>
      </c>
      <c r="C317" s="456">
        <v>64.37</v>
      </c>
      <c r="D317" s="456">
        <v>62.18</v>
      </c>
      <c r="E317" s="456">
        <v>58</v>
      </c>
      <c r="F317" s="457">
        <v>72</v>
      </c>
      <c r="G317" s="457">
        <v>80</v>
      </c>
      <c r="H317" s="457">
        <v>128</v>
      </c>
      <c r="I317" s="457">
        <v>475</v>
      </c>
      <c r="J317" s="456">
        <v>157.88</v>
      </c>
      <c r="K317" s="456">
        <v>161.15</v>
      </c>
      <c r="L317" s="447"/>
      <c r="M317" s="447"/>
      <c r="N317" s="447"/>
    </row>
    <row r="318" spans="1:14" ht="12.5">
      <c r="A318" s="452" t="s">
        <v>980</v>
      </c>
      <c r="B318" s="456">
        <v>2.86</v>
      </c>
      <c r="C318" s="456">
        <v>2.74</v>
      </c>
      <c r="D318" s="456">
        <v>2.91</v>
      </c>
      <c r="E318" s="456">
        <v>2.44</v>
      </c>
      <c r="F318" s="457">
        <v>2.54</v>
      </c>
      <c r="G318" s="457">
        <v>2.71</v>
      </c>
      <c r="H318" s="457">
        <v>3.16</v>
      </c>
      <c r="I318" s="457">
        <v>9.73</v>
      </c>
      <c r="J318" s="455"/>
      <c r="K318" s="455"/>
      <c r="L318" s="447"/>
      <c r="M318" s="447"/>
      <c r="N318" s="447"/>
    </row>
    <row r="319" spans="1:14" ht="12.5">
      <c r="A319" s="452" t="s">
        <v>981</v>
      </c>
      <c r="B319" s="455"/>
      <c r="C319" s="455"/>
      <c r="D319" s="455"/>
      <c r="E319" s="455"/>
      <c r="F319" s="458"/>
      <c r="G319" s="457">
        <v>10.88</v>
      </c>
      <c r="H319" s="457">
        <v>12.01</v>
      </c>
      <c r="I319" s="457">
        <v>13</v>
      </c>
      <c r="J319" s="456">
        <v>14.7</v>
      </c>
      <c r="K319" s="456">
        <v>14.33</v>
      </c>
      <c r="L319" s="447"/>
      <c r="M319" s="447"/>
      <c r="N319" s="447"/>
    </row>
    <row r="320" spans="1:14" ht="12.5">
      <c r="A320" s="452" t="s">
        <v>980</v>
      </c>
      <c r="B320" s="455"/>
      <c r="C320" s="455"/>
      <c r="D320" s="455"/>
      <c r="E320" s="455"/>
      <c r="F320" s="458"/>
      <c r="G320" s="457">
        <v>0.37</v>
      </c>
      <c r="H320" s="457">
        <v>0.3</v>
      </c>
      <c r="I320" s="457">
        <v>0.27</v>
      </c>
      <c r="J320" s="455"/>
      <c r="K320" s="455"/>
      <c r="L320" s="447"/>
      <c r="M320" s="447"/>
      <c r="N320" s="447"/>
    </row>
    <row r="321" spans="1:14" ht="12.5">
      <c r="A321" s="452" t="s">
        <v>59</v>
      </c>
      <c r="B321" s="455"/>
      <c r="C321" s="455"/>
      <c r="D321" s="455"/>
      <c r="E321" s="456">
        <v>-45</v>
      </c>
      <c r="F321" s="457">
        <v>-7</v>
      </c>
      <c r="G321" s="457">
        <v>100</v>
      </c>
      <c r="H321" s="457">
        <v>85</v>
      </c>
      <c r="I321" s="457">
        <v>159</v>
      </c>
      <c r="J321" s="455"/>
      <c r="K321" s="455"/>
      <c r="L321" s="447"/>
      <c r="M321" s="447"/>
      <c r="N321" s="447"/>
    </row>
    <row r="322" spans="1:14" ht="12.5">
      <c r="A322" s="452" t="s">
        <v>980</v>
      </c>
      <c r="B322" s="455"/>
      <c r="C322" s="455"/>
      <c r="D322" s="455"/>
      <c r="E322" s="456">
        <v>-1.89</v>
      </c>
      <c r="F322" s="457">
        <v>-0.25</v>
      </c>
      <c r="G322" s="457">
        <v>3.39</v>
      </c>
      <c r="H322" s="457">
        <v>2.1</v>
      </c>
      <c r="I322" s="457">
        <v>3.26</v>
      </c>
      <c r="J322" s="455"/>
      <c r="K322" s="455"/>
      <c r="L322" s="447"/>
      <c r="M322" s="447"/>
      <c r="N322" s="447"/>
    </row>
    <row r="323" spans="1:14" ht="12.5">
      <c r="A323" s="452" t="s">
        <v>982</v>
      </c>
      <c r="B323" s="455"/>
      <c r="C323" s="455"/>
      <c r="D323" s="455"/>
      <c r="E323" s="455"/>
      <c r="F323" s="458"/>
      <c r="G323" s="458"/>
      <c r="H323" s="458"/>
      <c r="I323" s="457">
        <v>303</v>
      </c>
      <c r="J323" s="455"/>
      <c r="K323" s="455"/>
      <c r="L323" s="447"/>
      <c r="M323" s="447"/>
      <c r="N323" s="447"/>
    </row>
    <row r="324" spans="1:14" ht="12.5">
      <c r="A324" s="452" t="s">
        <v>980</v>
      </c>
      <c r="B324" s="455"/>
      <c r="C324" s="455"/>
      <c r="D324" s="455"/>
      <c r="E324" s="455"/>
      <c r="F324" s="458"/>
      <c r="G324" s="458"/>
      <c r="H324" s="458"/>
      <c r="I324" s="457">
        <v>6.21</v>
      </c>
      <c r="J324" s="455"/>
      <c r="K324" s="455"/>
      <c r="L324" s="447"/>
      <c r="M324" s="447"/>
      <c r="N324" s="447"/>
    </row>
    <row r="325" spans="1:14" ht="12.5">
      <c r="A325" s="452" t="s">
        <v>45</v>
      </c>
      <c r="B325" s="455"/>
      <c r="C325" s="455"/>
      <c r="D325" s="455"/>
      <c r="E325" s="456">
        <v>1</v>
      </c>
      <c r="F325" s="457">
        <v>35</v>
      </c>
      <c r="G325" s="457">
        <v>34</v>
      </c>
      <c r="H325" s="457">
        <v>36</v>
      </c>
      <c r="I325" s="457">
        <v>125</v>
      </c>
      <c r="J325" s="456">
        <v>39.049999999999997</v>
      </c>
      <c r="K325" s="456">
        <v>41.17</v>
      </c>
      <c r="L325" s="447"/>
      <c r="M325" s="447"/>
      <c r="N325" s="447"/>
    </row>
    <row r="326" spans="1:14" ht="12.5">
      <c r="A326" s="452" t="s">
        <v>980</v>
      </c>
      <c r="B326" s="455"/>
      <c r="C326" s="455"/>
      <c r="D326" s="455"/>
      <c r="E326" s="456">
        <v>0.04</v>
      </c>
      <c r="F326" s="457">
        <v>1.24</v>
      </c>
      <c r="G326" s="457">
        <v>1.1499999999999999</v>
      </c>
      <c r="H326" s="457">
        <v>0.89</v>
      </c>
      <c r="I326" s="457">
        <v>2.56</v>
      </c>
      <c r="J326" s="455"/>
      <c r="K326" s="455"/>
      <c r="L326" s="447"/>
      <c r="M326" s="447"/>
      <c r="N326" s="447"/>
    </row>
    <row r="327" spans="1:14" ht="12.5">
      <c r="A327" s="452" t="s">
        <v>59</v>
      </c>
      <c r="B327" s="455"/>
      <c r="C327" s="455"/>
      <c r="D327" s="455"/>
      <c r="E327" s="455"/>
      <c r="F327" s="458"/>
      <c r="G327" s="458"/>
      <c r="H327" s="458"/>
      <c r="I327" s="457">
        <v>38</v>
      </c>
      <c r="J327" s="455"/>
      <c r="K327" s="455"/>
      <c r="L327" s="447"/>
      <c r="M327" s="447"/>
      <c r="N327" s="447"/>
    </row>
    <row r="328" spans="1:14" ht="12.5">
      <c r="A328" s="452" t="s">
        <v>980</v>
      </c>
      <c r="B328" s="455"/>
      <c r="C328" s="455"/>
      <c r="D328" s="455"/>
      <c r="E328" s="455"/>
      <c r="F328" s="458"/>
      <c r="G328" s="458"/>
      <c r="H328" s="458"/>
      <c r="I328" s="457">
        <v>0.78</v>
      </c>
      <c r="J328" s="455"/>
      <c r="K328" s="455"/>
      <c r="L328" s="447"/>
      <c r="M328" s="447"/>
      <c r="N328" s="447"/>
    </row>
    <row r="329" spans="1:14" ht="12.5">
      <c r="A329" s="452" t="s">
        <v>982</v>
      </c>
      <c r="B329" s="455"/>
      <c r="C329" s="455"/>
      <c r="D329" s="455"/>
      <c r="E329" s="455"/>
      <c r="F329" s="458"/>
      <c r="G329" s="458"/>
      <c r="H329" s="458"/>
      <c r="I329" s="457">
        <v>77</v>
      </c>
      <c r="J329" s="455"/>
      <c r="K329" s="455"/>
      <c r="L329" s="447"/>
      <c r="M329" s="447"/>
      <c r="N329" s="447"/>
    </row>
    <row r="330" spans="1:14" ht="12.5">
      <c r="A330" s="452" t="s">
        <v>980</v>
      </c>
      <c r="B330" s="455"/>
      <c r="C330" s="455"/>
      <c r="D330" s="455"/>
      <c r="E330" s="455"/>
      <c r="F330" s="458"/>
      <c r="G330" s="458"/>
      <c r="H330" s="458"/>
      <c r="I330" s="457">
        <v>1.58</v>
      </c>
      <c r="J330" s="455"/>
      <c r="K330" s="455"/>
      <c r="L330" s="447"/>
      <c r="M330" s="447"/>
      <c r="N330" s="447"/>
    </row>
    <row r="331" spans="1:14" ht="12.5">
      <c r="A331" s="452" t="s">
        <v>981</v>
      </c>
      <c r="B331" s="455"/>
      <c r="C331" s="455"/>
      <c r="D331" s="455"/>
      <c r="E331" s="455"/>
      <c r="F331" s="458"/>
      <c r="G331" s="458"/>
      <c r="H331" s="458"/>
      <c r="I331" s="457">
        <v>10</v>
      </c>
      <c r="J331" s="455"/>
      <c r="K331" s="455"/>
      <c r="L331" s="447"/>
      <c r="M331" s="447"/>
      <c r="N331" s="447"/>
    </row>
    <row r="332" spans="1:14" ht="12.5">
      <c r="A332" s="452" t="s">
        <v>980</v>
      </c>
      <c r="B332" s="455"/>
      <c r="C332" s="455"/>
      <c r="D332" s="455"/>
      <c r="E332" s="455"/>
      <c r="F332" s="458"/>
      <c r="G332" s="458"/>
      <c r="H332" s="458"/>
      <c r="I332" s="457">
        <v>0.2</v>
      </c>
      <c r="J332" s="455"/>
      <c r="K332" s="455"/>
      <c r="L332" s="447"/>
      <c r="M332" s="447"/>
      <c r="N332" s="447"/>
    </row>
    <row r="333" spans="1:14" ht="12.5">
      <c r="A333" s="452" t="s">
        <v>60</v>
      </c>
      <c r="B333" s="455"/>
      <c r="C333" s="455"/>
      <c r="D333" s="455"/>
      <c r="E333" s="456">
        <v>0</v>
      </c>
      <c r="F333" s="457">
        <v>0</v>
      </c>
      <c r="G333" s="457">
        <v>0</v>
      </c>
      <c r="H333" s="458"/>
      <c r="I333" s="457">
        <v>111</v>
      </c>
      <c r="J333" s="455"/>
      <c r="K333" s="455"/>
      <c r="L333" s="447"/>
      <c r="M333" s="447"/>
      <c r="N333" s="447"/>
    </row>
    <row r="334" spans="1:14" ht="12.5">
      <c r="A334" s="452" t="s">
        <v>980</v>
      </c>
      <c r="B334" s="455"/>
      <c r="C334" s="455"/>
      <c r="D334" s="455"/>
      <c r="E334" s="456">
        <v>0</v>
      </c>
      <c r="F334" s="457">
        <v>0</v>
      </c>
      <c r="G334" s="457">
        <v>0</v>
      </c>
      <c r="H334" s="458"/>
      <c r="I334" s="457">
        <v>2.27</v>
      </c>
      <c r="J334" s="455"/>
      <c r="K334" s="455"/>
      <c r="L334" s="447"/>
      <c r="M334" s="447"/>
      <c r="N334" s="447"/>
    </row>
    <row r="335" spans="1:14" ht="12.5">
      <c r="A335" s="452" t="s">
        <v>981</v>
      </c>
      <c r="B335" s="455"/>
      <c r="C335" s="455"/>
      <c r="D335" s="455"/>
      <c r="E335" s="455"/>
      <c r="F335" s="458"/>
      <c r="G335" s="458"/>
      <c r="H335" s="458"/>
      <c r="I335" s="457">
        <v>19</v>
      </c>
      <c r="J335" s="455"/>
      <c r="K335" s="455"/>
      <c r="L335" s="447"/>
      <c r="M335" s="447"/>
      <c r="N335" s="447"/>
    </row>
    <row r="336" spans="1:14" ht="12.5">
      <c r="A336" s="452" t="s">
        <v>980</v>
      </c>
      <c r="B336" s="455"/>
      <c r="C336" s="455"/>
      <c r="D336" s="455"/>
      <c r="E336" s="455"/>
      <c r="F336" s="458"/>
      <c r="G336" s="458"/>
      <c r="H336" s="458"/>
      <c r="I336" s="457">
        <v>0.39</v>
      </c>
      <c r="J336" s="455"/>
      <c r="K336" s="455"/>
      <c r="L336" s="447"/>
      <c r="M336" s="447"/>
      <c r="N336" s="447"/>
    </row>
    <row r="337" spans="1:14" ht="12.5">
      <c r="A337" s="452" t="s">
        <v>982</v>
      </c>
      <c r="B337" s="455"/>
      <c r="C337" s="455"/>
      <c r="D337" s="455"/>
      <c r="E337" s="455"/>
      <c r="F337" s="458"/>
      <c r="G337" s="458"/>
      <c r="H337" s="458"/>
      <c r="I337" s="457">
        <v>92</v>
      </c>
      <c r="J337" s="455"/>
      <c r="K337" s="455"/>
      <c r="L337" s="447"/>
      <c r="M337" s="447"/>
      <c r="N337" s="447"/>
    </row>
    <row r="338" spans="1:14" ht="12.5">
      <c r="A338" s="452" t="s">
        <v>980</v>
      </c>
      <c r="B338" s="455"/>
      <c r="C338" s="455"/>
      <c r="D338" s="455"/>
      <c r="E338" s="455"/>
      <c r="F338" s="458"/>
      <c r="G338" s="458"/>
      <c r="H338" s="458"/>
      <c r="I338" s="457">
        <v>1.88</v>
      </c>
      <c r="J338" s="455"/>
      <c r="K338" s="455"/>
      <c r="L338" s="447"/>
      <c r="M338" s="447"/>
      <c r="N338" s="447"/>
    </row>
    <row r="339" spans="1:14" ht="12.5">
      <c r="A339" s="452" t="s">
        <v>985</v>
      </c>
      <c r="B339" s="455"/>
      <c r="C339" s="455"/>
      <c r="D339" s="455"/>
      <c r="E339" s="455"/>
      <c r="F339" s="458"/>
      <c r="G339" s="458"/>
      <c r="H339" s="457">
        <v>981.22</v>
      </c>
      <c r="I339" s="454">
        <v>1608</v>
      </c>
      <c r="J339" s="453">
        <v>1562.91</v>
      </c>
      <c r="K339" s="453">
        <v>1395.04</v>
      </c>
      <c r="L339" s="447"/>
      <c r="M339" s="447"/>
      <c r="N339" s="447"/>
    </row>
    <row r="340" spans="1:14" ht="12.5">
      <c r="A340" s="452" t="s">
        <v>980</v>
      </c>
      <c r="B340" s="455"/>
      <c r="C340" s="455"/>
      <c r="D340" s="455"/>
      <c r="E340" s="455"/>
      <c r="F340" s="458"/>
      <c r="G340" s="458"/>
      <c r="H340" s="457">
        <v>24.22</v>
      </c>
      <c r="I340" s="457">
        <v>32.93</v>
      </c>
      <c r="J340" s="455"/>
      <c r="K340" s="455"/>
      <c r="L340" s="447"/>
      <c r="M340" s="447"/>
      <c r="N340" s="447"/>
    </row>
    <row r="341" spans="1:14" ht="12.5">
      <c r="A341" s="452" t="s">
        <v>63</v>
      </c>
      <c r="B341" s="455"/>
      <c r="C341" s="455"/>
      <c r="D341" s="455"/>
      <c r="E341" s="455"/>
      <c r="F341" s="458"/>
      <c r="G341" s="458"/>
      <c r="H341" s="454">
        <v>1487</v>
      </c>
      <c r="I341" s="454">
        <v>-1397</v>
      </c>
      <c r="J341" s="455"/>
      <c r="K341" s="455"/>
      <c r="L341" s="447"/>
      <c r="M341" s="447"/>
      <c r="N341" s="447"/>
    </row>
    <row r="342" spans="1:14" ht="12.5">
      <c r="A342" s="452" t="s">
        <v>980</v>
      </c>
      <c r="B342" s="455"/>
      <c r="C342" s="455"/>
      <c r="D342" s="455"/>
      <c r="E342" s="455"/>
      <c r="F342" s="458"/>
      <c r="G342" s="458"/>
      <c r="H342" s="457">
        <v>36.700000000000003</v>
      </c>
      <c r="I342" s="457">
        <v>-28.61</v>
      </c>
      <c r="J342" s="455"/>
      <c r="K342" s="455"/>
      <c r="L342" s="447"/>
      <c r="M342" s="447"/>
      <c r="N342" s="447"/>
    </row>
    <row r="343" spans="1:14" ht="12.5">
      <c r="A343" s="452" t="s">
        <v>986</v>
      </c>
      <c r="B343" s="455"/>
      <c r="C343" s="455"/>
      <c r="D343" s="455"/>
      <c r="E343" s="455"/>
      <c r="F343" s="458"/>
      <c r="G343" s="458"/>
      <c r="H343" s="458"/>
      <c r="I343" s="458"/>
      <c r="J343" s="455"/>
      <c r="K343" s="455"/>
      <c r="L343" s="447"/>
      <c r="M343" s="447"/>
      <c r="N343" s="447"/>
    </row>
    <row r="344" spans="1:14" ht="12.5">
      <c r="A344" s="452" t="s">
        <v>996</v>
      </c>
      <c r="B344" s="456">
        <v>67</v>
      </c>
      <c r="C344" s="456">
        <v>71</v>
      </c>
      <c r="D344" s="456">
        <v>65</v>
      </c>
      <c r="E344" s="456">
        <v>66</v>
      </c>
      <c r="F344" s="458"/>
      <c r="G344" s="458"/>
      <c r="H344" s="458"/>
      <c r="I344" s="458"/>
      <c r="J344" s="455"/>
      <c r="K344" s="455"/>
      <c r="L344" s="447"/>
      <c r="M344" s="447"/>
      <c r="N344" s="447"/>
    </row>
    <row r="345" spans="1:14" ht="12.5">
      <c r="A345" s="452" t="s">
        <v>1001</v>
      </c>
      <c r="B345" s="453">
        <v>1688</v>
      </c>
      <c r="C345" s="453">
        <v>1677</v>
      </c>
      <c r="D345" s="453">
        <v>1484</v>
      </c>
      <c r="E345" s="453">
        <v>1765</v>
      </c>
      <c r="F345" s="458"/>
      <c r="G345" s="458"/>
      <c r="H345" s="458"/>
      <c r="I345" s="458"/>
      <c r="J345" s="455"/>
      <c r="K345" s="455"/>
      <c r="L345" s="447"/>
      <c r="M345" s="447"/>
      <c r="N345" s="447"/>
    </row>
    <row r="346" spans="1:14" ht="12.5">
      <c r="A346" s="452" t="s">
        <v>1003</v>
      </c>
      <c r="B346" s="455"/>
      <c r="C346" s="455"/>
      <c r="D346" s="455"/>
      <c r="E346" s="455"/>
      <c r="F346" s="458"/>
      <c r="G346" s="458"/>
      <c r="H346" s="458"/>
      <c r="I346" s="458"/>
      <c r="J346" s="455"/>
      <c r="K346" s="455"/>
      <c r="L346" s="447"/>
      <c r="M346" s="447"/>
      <c r="N346" s="447"/>
    </row>
    <row r="347" spans="1:14" ht="12.5">
      <c r="A347" s="452" t="s">
        <v>345</v>
      </c>
      <c r="B347" s="456">
        <v>63</v>
      </c>
      <c r="C347" s="456">
        <v>65</v>
      </c>
      <c r="D347" s="456">
        <v>61</v>
      </c>
      <c r="E347" s="456">
        <v>58</v>
      </c>
      <c r="F347" s="458"/>
      <c r="G347" s="458"/>
      <c r="H347" s="458"/>
      <c r="I347" s="458"/>
      <c r="J347" s="455"/>
      <c r="K347" s="455"/>
      <c r="L347" s="447"/>
      <c r="M347" s="447"/>
      <c r="N347" s="447"/>
    </row>
    <row r="348" spans="1:14" ht="12.5">
      <c r="A348" s="459"/>
      <c r="B348" s="455"/>
      <c r="C348" s="455"/>
      <c r="D348" s="455"/>
      <c r="E348" s="455"/>
      <c r="F348" s="458"/>
      <c r="G348" s="458"/>
      <c r="H348" s="458"/>
      <c r="I348" s="458"/>
      <c r="J348" s="455"/>
      <c r="K348" s="455"/>
      <c r="L348" s="447"/>
      <c r="M348" s="447"/>
      <c r="N348" s="447"/>
    </row>
    <row r="349" spans="1:14" ht="12.5">
      <c r="A349" s="452" t="s">
        <v>1029</v>
      </c>
      <c r="B349" s="453">
        <v>1214</v>
      </c>
      <c r="C349" s="453">
        <v>1264</v>
      </c>
      <c r="D349" s="453">
        <v>1264</v>
      </c>
      <c r="E349" s="456">
        <v>508</v>
      </c>
      <c r="F349" s="457">
        <v>631</v>
      </c>
      <c r="G349" s="454">
        <v>1977</v>
      </c>
      <c r="H349" s="457">
        <v>733</v>
      </c>
      <c r="I349" s="457">
        <v>741</v>
      </c>
      <c r="J349" s="453">
        <v>2217.06</v>
      </c>
      <c r="K349" s="453">
        <v>2335.42</v>
      </c>
      <c r="L349" s="447"/>
      <c r="M349" s="447"/>
      <c r="N349" s="447"/>
    </row>
    <row r="350" spans="1:14" ht="12.5">
      <c r="A350" s="452" t="s">
        <v>25</v>
      </c>
      <c r="B350" s="456">
        <v>314.79000000000002</v>
      </c>
      <c r="C350" s="456">
        <v>312.29000000000002</v>
      </c>
      <c r="D350" s="456">
        <v>243.69</v>
      </c>
      <c r="E350" s="456">
        <v>133</v>
      </c>
      <c r="F350" s="457">
        <v>151</v>
      </c>
      <c r="G350" s="457">
        <v>168</v>
      </c>
      <c r="H350" s="457">
        <v>158</v>
      </c>
      <c r="I350" s="457">
        <v>140</v>
      </c>
      <c r="J350" s="456">
        <v>142.16</v>
      </c>
      <c r="K350" s="456">
        <v>146.1</v>
      </c>
      <c r="L350" s="447"/>
      <c r="M350" s="447"/>
      <c r="N350" s="447"/>
    </row>
    <row r="351" spans="1:14" ht="12.5">
      <c r="A351" s="452" t="s">
        <v>980</v>
      </c>
      <c r="B351" s="456">
        <v>25.93</v>
      </c>
      <c r="C351" s="456">
        <v>24.71</v>
      </c>
      <c r="D351" s="456">
        <v>19.28</v>
      </c>
      <c r="E351" s="456">
        <v>26.18</v>
      </c>
      <c r="F351" s="457">
        <v>23.93</v>
      </c>
      <c r="G351" s="457">
        <v>8.5</v>
      </c>
      <c r="H351" s="457">
        <v>21.56</v>
      </c>
      <c r="I351" s="457">
        <v>18.89</v>
      </c>
      <c r="J351" s="456">
        <v>6.41</v>
      </c>
      <c r="K351" s="456">
        <v>6.26</v>
      </c>
      <c r="L351" s="447"/>
      <c r="M351" s="447"/>
      <c r="N351" s="447"/>
    </row>
    <row r="352" spans="1:14" ht="12.5">
      <c r="A352" s="452" t="s">
        <v>39</v>
      </c>
      <c r="B352" s="456">
        <v>485.22</v>
      </c>
      <c r="C352" s="456">
        <v>599.80999999999995</v>
      </c>
      <c r="D352" s="456">
        <v>565.53</v>
      </c>
      <c r="E352" s="456">
        <v>110</v>
      </c>
      <c r="F352" s="457">
        <v>126</v>
      </c>
      <c r="G352" s="457">
        <v>145</v>
      </c>
      <c r="H352" s="457">
        <v>139</v>
      </c>
      <c r="I352" s="457">
        <v>130</v>
      </c>
      <c r="J352" s="456">
        <v>128.59</v>
      </c>
      <c r="K352" s="456">
        <v>132.05000000000001</v>
      </c>
      <c r="L352" s="447"/>
      <c r="M352" s="447"/>
      <c r="N352" s="447"/>
    </row>
    <row r="353" spans="1:14" ht="12.5">
      <c r="A353" s="452" t="s">
        <v>980</v>
      </c>
      <c r="B353" s="456">
        <v>39.97</v>
      </c>
      <c r="C353" s="456">
        <v>47.45</v>
      </c>
      <c r="D353" s="456">
        <v>44.74</v>
      </c>
      <c r="E353" s="456">
        <v>21.65</v>
      </c>
      <c r="F353" s="457">
        <v>19.97</v>
      </c>
      <c r="G353" s="457">
        <v>7.33</v>
      </c>
      <c r="H353" s="457">
        <v>18.96</v>
      </c>
      <c r="I353" s="457">
        <v>17.54</v>
      </c>
      <c r="J353" s="456">
        <v>5.8</v>
      </c>
      <c r="K353" s="456">
        <v>5.65</v>
      </c>
      <c r="L353" s="447"/>
      <c r="M353" s="447"/>
      <c r="N353" s="447"/>
    </row>
    <row r="354" spans="1:14" ht="12.5">
      <c r="A354" s="452" t="s">
        <v>44</v>
      </c>
      <c r="B354" s="456">
        <v>152.77000000000001</v>
      </c>
      <c r="C354" s="456">
        <v>217.72</v>
      </c>
      <c r="D354" s="456">
        <v>270.75</v>
      </c>
      <c r="E354" s="456">
        <v>64</v>
      </c>
      <c r="F354" s="457">
        <v>72</v>
      </c>
      <c r="G354" s="457">
        <v>86</v>
      </c>
      <c r="H354" s="457">
        <v>84</v>
      </c>
      <c r="I354" s="457">
        <v>75</v>
      </c>
      <c r="J354" s="456">
        <v>75.02</v>
      </c>
      <c r="K354" s="456">
        <v>76.59</v>
      </c>
      <c r="L354" s="447"/>
      <c r="M354" s="447"/>
      <c r="N354" s="447"/>
    </row>
    <row r="355" spans="1:14" ht="12.5">
      <c r="A355" s="452" t="s">
        <v>980</v>
      </c>
      <c r="B355" s="456">
        <v>12.58</v>
      </c>
      <c r="C355" s="456">
        <v>17.22</v>
      </c>
      <c r="D355" s="456">
        <v>21.42</v>
      </c>
      <c r="E355" s="456">
        <v>12.6</v>
      </c>
      <c r="F355" s="457">
        <v>11.41</v>
      </c>
      <c r="G355" s="457">
        <v>4.3499999999999996</v>
      </c>
      <c r="H355" s="457">
        <v>11.46</v>
      </c>
      <c r="I355" s="457">
        <v>10.119999999999999</v>
      </c>
      <c r="J355" s="456">
        <v>3.38</v>
      </c>
      <c r="K355" s="456">
        <v>3.28</v>
      </c>
      <c r="L355" s="447"/>
      <c r="M355" s="447"/>
      <c r="N355" s="447"/>
    </row>
    <row r="356" spans="1:14" ht="12.5">
      <c r="A356" s="452" t="s">
        <v>45</v>
      </c>
      <c r="B356" s="455"/>
      <c r="C356" s="455"/>
      <c r="D356" s="455"/>
      <c r="E356" s="456">
        <v>1</v>
      </c>
      <c r="F356" s="457">
        <v>52</v>
      </c>
      <c r="G356" s="457">
        <v>58</v>
      </c>
      <c r="H356" s="457">
        <v>51</v>
      </c>
      <c r="I356" s="457">
        <v>51</v>
      </c>
      <c r="J356" s="456">
        <v>55.03</v>
      </c>
      <c r="K356" s="456">
        <v>58.03</v>
      </c>
      <c r="L356" s="447"/>
      <c r="M356" s="447"/>
      <c r="N356" s="447"/>
    </row>
    <row r="357" spans="1:14" ht="12.5">
      <c r="A357" s="452" t="s">
        <v>980</v>
      </c>
      <c r="B357" s="455"/>
      <c r="C357" s="455"/>
      <c r="D357" s="455"/>
      <c r="E357" s="456">
        <v>0.2</v>
      </c>
      <c r="F357" s="457">
        <v>8.24</v>
      </c>
      <c r="G357" s="457">
        <v>2.93</v>
      </c>
      <c r="H357" s="457">
        <v>6.96</v>
      </c>
      <c r="I357" s="457">
        <v>6.88</v>
      </c>
      <c r="J357" s="456">
        <v>2.48</v>
      </c>
      <c r="K357" s="456">
        <v>2.48</v>
      </c>
      <c r="L357" s="447"/>
      <c r="M357" s="447"/>
      <c r="N357" s="447"/>
    </row>
    <row r="358" spans="1:14" ht="12.5">
      <c r="A358" s="452" t="s">
        <v>60</v>
      </c>
      <c r="B358" s="455"/>
      <c r="C358" s="455"/>
      <c r="D358" s="455"/>
      <c r="E358" s="456">
        <v>142</v>
      </c>
      <c r="F358" s="457">
        <v>160</v>
      </c>
      <c r="G358" s="457">
        <v>190</v>
      </c>
      <c r="H358" s="457">
        <v>200</v>
      </c>
      <c r="I358" s="457">
        <v>198</v>
      </c>
      <c r="J358" s="456">
        <v>207.57</v>
      </c>
      <c r="K358" s="456">
        <v>216.08</v>
      </c>
      <c r="L358" s="447"/>
      <c r="M358" s="447"/>
      <c r="N358" s="447"/>
    </row>
    <row r="359" spans="1:14" ht="12.5">
      <c r="A359" s="452" t="s">
        <v>980</v>
      </c>
      <c r="B359" s="455"/>
      <c r="C359" s="455"/>
      <c r="D359" s="455"/>
      <c r="E359" s="456">
        <v>27.95</v>
      </c>
      <c r="F359" s="457">
        <v>25.36</v>
      </c>
      <c r="G359" s="457">
        <v>9.61</v>
      </c>
      <c r="H359" s="457">
        <v>27.29</v>
      </c>
      <c r="I359" s="457">
        <v>26.72</v>
      </c>
      <c r="J359" s="456">
        <v>9.36</v>
      </c>
      <c r="K359" s="456">
        <v>9.25</v>
      </c>
      <c r="L359" s="447"/>
      <c r="M359" s="447"/>
      <c r="N359" s="447"/>
    </row>
    <row r="360" spans="1:14" ht="12.5">
      <c r="A360" s="452" t="s">
        <v>985</v>
      </c>
      <c r="B360" s="455"/>
      <c r="C360" s="455"/>
      <c r="D360" s="455"/>
      <c r="E360" s="455"/>
      <c r="F360" s="458"/>
      <c r="G360" s="458"/>
      <c r="H360" s="457">
        <v>59</v>
      </c>
      <c r="I360" s="457">
        <v>96</v>
      </c>
      <c r="J360" s="456">
        <v>97.47</v>
      </c>
      <c r="K360" s="456">
        <v>88.7</v>
      </c>
      <c r="L360" s="447"/>
      <c r="M360" s="447"/>
      <c r="N360" s="447"/>
    </row>
    <row r="361" spans="1:14" ht="12.5">
      <c r="A361" s="452" t="s">
        <v>980</v>
      </c>
      <c r="B361" s="455"/>
      <c r="C361" s="455"/>
      <c r="D361" s="455"/>
      <c r="E361" s="455"/>
      <c r="F361" s="458"/>
      <c r="G361" s="458"/>
      <c r="H361" s="457">
        <v>8.0500000000000007</v>
      </c>
      <c r="I361" s="457">
        <v>12.96</v>
      </c>
      <c r="J361" s="456">
        <v>4.4000000000000004</v>
      </c>
      <c r="K361" s="456">
        <v>3.8</v>
      </c>
      <c r="L361" s="447"/>
      <c r="M361" s="447"/>
      <c r="N361" s="447"/>
    </row>
    <row r="362" spans="1:14" ht="12.5">
      <c r="A362" s="452" t="s">
        <v>63</v>
      </c>
      <c r="B362" s="455"/>
      <c r="C362" s="455"/>
      <c r="D362" s="455"/>
      <c r="E362" s="455"/>
      <c r="F362" s="458"/>
      <c r="G362" s="458"/>
      <c r="H362" s="458"/>
      <c r="I362" s="458"/>
      <c r="J362" s="455"/>
      <c r="K362" s="455"/>
      <c r="L362" s="447"/>
      <c r="M362" s="447"/>
      <c r="N362" s="447"/>
    </row>
    <row r="363" spans="1:14" ht="12.5">
      <c r="A363" s="452" t="s">
        <v>980</v>
      </c>
      <c r="B363" s="455"/>
      <c r="C363" s="455"/>
      <c r="D363" s="455"/>
      <c r="E363" s="455"/>
      <c r="F363" s="458"/>
      <c r="G363" s="458"/>
      <c r="H363" s="458"/>
      <c r="I363" s="458"/>
      <c r="J363" s="455"/>
      <c r="K363" s="455"/>
      <c r="L363" s="447"/>
      <c r="M363" s="447"/>
      <c r="N363" s="447"/>
    </row>
    <row r="364" spans="1:14" ht="12.5">
      <c r="A364" s="452" t="s">
        <v>986</v>
      </c>
      <c r="B364" s="455"/>
      <c r="C364" s="455"/>
      <c r="D364" s="455"/>
      <c r="E364" s="455"/>
      <c r="F364" s="458"/>
      <c r="G364" s="458"/>
      <c r="H364" s="458"/>
      <c r="I364" s="458"/>
      <c r="J364" s="455"/>
      <c r="K364" s="455"/>
      <c r="L364" s="447"/>
      <c r="M364" s="447"/>
      <c r="N364" s="447"/>
    </row>
    <row r="365" spans="1:14" ht="12.5">
      <c r="A365" s="452" t="s">
        <v>996</v>
      </c>
      <c r="B365" s="456">
        <v>577</v>
      </c>
      <c r="C365" s="456">
        <v>600</v>
      </c>
      <c r="D365" s="456">
        <v>588</v>
      </c>
      <c r="E365" s="456">
        <v>185</v>
      </c>
      <c r="F365" s="457">
        <v>177</v>
      </c>
      <c r="G365" s="458"/>
      <c r="H365" s="458"/>
      <c r="I365" s="458"/>
      <c r="J365" s="455"/>
      <c r="K365" s="455"/>
      <c r="L365" s="447"/>
      <c r="M365" s="447"/>
      <c r="N365" s="447"/>
    </row>
    <row r="366" spans="1:14" ht="12.5">
      <c r="A366" s="452" t="s">
        <v>1001</v>
      </c>
      <c r="B366" s="456">
        <v>314</v>
      </c>
      <c r="C366" s="456">
        <v>309</v>
      </c>
      <c r="D366" s="456">
        <v>284</v>
      </c>
      <c r="E366" s="456">
        <v>110</v>
      </c>
      <c r="F366" s="457">
        <v>127</v>
      </c>
      <c r="G366" s="458"/>
      <c r="H366" s="458"/>
      <c r="I366" s="458"/>
      <c r="J366" s="455"/>
      <c r="K366" s="455"/>
      <c r="L366" s="447"/>
      <c r="M366" s="447"/>
      <c r="N366" s="447"/>
    </row>
    <row r="367" spans="1:14" ht="12.5">
      <c r="A367" s="452" t="s">
        <v>1003</v>
      </c>
      <c r="B367" s="455"/>
      <c r="C367" s="455"/>
      <c r="D367" s="455"/>
      <c r="E367" s="455"/>
      <c r="F367" s="457">
        <v>31</v>
      </c>
      <c r="G367" s="458"/>
      <c r="H367" s="458"/>
      <c r="I367" s="458"/>
      <c r="J367" s="455"/>
      <c r="K367" s="455"/>
      <c r="L367" s="447"/>
      <c r="M367" s="447"/>
      <c r="N367" s="447"/>
    </row>
    <row r="368" spans="1:14" ht="12.5">
      <c r="A368" s="452" t="s">
        <v>345</v>
      </c>
      <c r="B368" s="456">
        <v>193</v>
      </c>
      <c r="C368" s="456">
        <v>225</v>
      </c>
      <c r="D368" s="456">
        <v>273</v>
      </c>
      <c r="E368" s="456">
        <v>56</v>
      </c>
      <c r="F368" s="457">
        <v>72</v>
      </c>
      <c r="G368" s="457">
        <v>86</v>
      </c>
      <c r="H368" s="457">
        <v>84</v>
      </c>
      <c r="I368" s="457">
        <v>75</v>
      </c>
      <c r="J368" s="455"/>
      <c r="K368" s="455"/>
      <c r="L368" s="447"/>
      <c r="M368" s="447"/>
      <c r="N368" s="447"/>
    </row>
    <row r="369" spans="1:14" ht="12.5">
      <c r="A369" s="459"/>
      <c r="B369" s="455"/>
      <c r="C369" s="455"/>
      <c r="D369" s="455"/>
      <c r="E369" s="455"/>
      <c r="F369" s="458"/>
      <c r="G369" s="458"/>
      <c r="H369" s="458"/>
      <c r="I369" s="458"/>
      <c r="J369" s="455"/>
      <c r="K369" s="455"/>
      <c r="L369" s="447"/>
      <c r="M369" s="447"/>
      <c r="N369" s="447"/>
    </row>
    <row r="370" spans="1:14" ht="12.5">
      <c r="A370" s="452" t="s">
        <v>1030</v>
      </c>
      <c r="B370" s="456">
        <v>793</v>
      </c>
      <c r="C370" s="456">
        <v>858</v>
      </c>
      <c r="D370" s="456">
        <v>857</v>
      </c>
      <c r="E370" s="456">
        <v>962</v>
      </c>
      <c r="F370" s="454">
        <v>1077</v>
      </c>
      <c r="G370" s="454">
        <v>1273</v>
      </c>
      <c r="H370" s="454">
        <v>1330</v>
      </c>
      <c r="I370" s="454">
        <v>1358</v>
      </c>
      <c r="J370" s="453">
        <v>1420.05</v>
      </c>
      <c r="K370" s="453">
        <v>1469.92</v>
      </c>
      <c r="L370" s="447"/>
      <c r="M370" s="447"/>
      <c r="N370" s="447"/>
    </row>
    <row r="371" spans="1:14" ht="12.5">
      <c r="A371" s="452" t="s">
        <v>25</v>
      </c>
      <c r="B371" s="456">
        <v>227.33</v>
      </c>
      <c r="C371" s="456">
        <v>213.88</v>
      </c>
      <c r="D371" s="456">
        <v>168.55</v>
      </c>
      <c r="E371" s="456">
        <v>277</v>
      </c>
      <c r="F371" s="457">
        <v>282</v>
      </c>
      <c r="G371" s="457">
        <v>309</v>
      </c>
      <c r="H371" s="457">
        <v>307</v>
      </c>
      <c r="I371" s="457">
        <v>312</v>
      </c>
      <c r="J371" s="456">
        <v>323.17</v>
      </c>
      <c r="K371" s="456">
        <v>333.54</v>
      </c>
      <c r="L371" s="447"/>
      <c r="M371" s="447"/>
      <c r="N371" s="447"/>
    </row>
    <row r="372" spans="1:14" ht="12.5">
      <c r="A372" s="452" t="s">
        <v>980</v>
      </c>
      <c r="B372" s="456">
        <v>28.67</v>
      </c>
      <c r="C372" s="456">
        <v>24.93</v>
      </c>
      <c r="D372" s="456">
        <v>19.670000000000002</v>
      </c>
      <c r="E372" s="456">
        <v>28.79</v>
      </c>
      <c r="F372" s="457">
        <v>26.18</v>
      </c>
      <c r="G372" s="457">
        <v>24.27</v>
      </c>
      <c r="H372" s="457">
        <v>23.08</v>
      </c>
      <c r="I372" s="457">
        <v>22.97</v>
      </c>
      <c r="J372" s="456">
        <v>22.76</v>
      </c>
      <c r="K372" s="456">
        <v>22.69</v>
      </c>
      <c r="L372" s="447"/>
      <c r="M372" s="447"/>
      <c r="N372" s="447"/>
    </row>
    <row r="373" spans="1:14" ht="12.5">
      <c r="A373" s="452" t="s">
        <v>982</v>
      </c>
      <c r="B373" s="455"/>
      <c r="C373" s="455"/>
      <c r="D373" s="455"/>
      <c r="E373" s="455"/>
      <c r="F373" s="458"/>
      <c r="G373" s="458"/>
      <c r="H373" s="457">
        <v>307</v>
      </c>
      <c r="I373" s="457">
        <v>312</v>
      </c>
      <c r="J373" s="455"/>
      <c r="K373" s="455"/>
      <c r="L373" s="447"/>
      <c r="M373" s="447"/>
      <c r="N373" s="447"/>
    </row>
    <row r="374" spans="1:14" ht="12.5">
      <c r="A374" s="452" t="s">
        <v>980</v>
      </c>
      <c r="B374" s="455"/>
      <c r="C374" s="455"/>
      <c r="D374" s="455"/>
      <c r="E374" s="455"/>
      <c r="F374" s="458"/>
      <c r="G374" s="458"/>
      <c r="H374" s="457">
        <v>23.08</v>
      </c>
      <c r="I374" s="457">
        <v>22.97</v>
      </c>
      <c r="J374" s="455"/>
      <c r="K374" s="455"/>
      <c r="L374" s="447"/>
      <c r="M374" s="447"/>
      <c r="N374" s="447"/>
    </row>
    <row r="375" spans="1:14" ht="12.5">
      <c r="A375" s="452" t="s">
        <v>39</v>
      </c>
      <c r="B375" s="456">
        <v>437.93</v>
      </c>
      <c r="C375" s="456">
        <v>429.63</v>
      </c>
      <c r="D375" s="456">
        <v>364.61</v>
      </c>
      <c r="E375" s="456">
        <v>433</v>
      </c>
      <c r="F375" s="457">
        <v>467</v>
      </c>
      <c r="G375" s="457">
        <v>543</v>
      </c>
      <c r="H375" s="457">
        <v>558</v>
      </c>
      <c r="I375" s="457">
        <v>567</v>
      </c>
      <c r="J375" s="456">
        <v>574.66999999999996</v>
      </c>
      <c r="K375" s="456">
        <v>580.87</v>
      </c>
      <c r="L375" s="447"/>
      <c r="M375" s="447"/>
      <c r="N375" s="447"/>
    </row>
    <row r="376" spans="1:14" ht="12.5">
      <c r="A376" s="452" t="s">
        <v>980</v>
      </c>
      <c r="B376" s="456">
        <v>55.22</v>
      </c>
      <c r="C376" s="456">
        <v>50.07</v>
      </c>
      <c r="D376" s="456">
        <v>42.54</v>
      </c>
      <c r="E376" s="456">
        <v>45.01</v>
      </c>
      <c r="F376" s="457">
        <v>43.36</v>
      </c>
      <c r="G376" s="457">
        <v>42.66</v>
      </c>
      <c r="H376" s="457">
        <v>41.95</v>
      </c>
      <c r="I376" s="457">
        <v>41.75</v>
      </c>
      <c r="J376" s="456">
        <v>40.47</v>
      </c>
      <c r="K376" s="456">
        <v>39.520000000000003</v>
      </c>
      <c r="L376" s="447"/>
      <c r="M376" s="447"/>
      <c r="N376" s="447"/>
    </row>
    <row r="377" spans="1:14" ht="12.5">
      <c r="A377" s="452" t="s">
        <v>982</v>
      </c>
      <c r="B377" s="455"/>
      <c r="C377" s="455"/>
      <c r="D377" s="455"/>
      <c r="E377" s="455"/>
      <c r="F377" s="458"/>
      <c r="G377" s="458"/>
      <c r="H377" s="457">
        <v>558</v>
      </c>
      <c r="I377" s="457">
        <v>567</v>
      </c>
      <c r="J377" s="455"/>
      <c r="K377" s="455"/>
      <c r="L377" s="447"/>
      <c r="M377" s="447"/>
      <c r="N377" s="447"/>
    </row>
    <row r="378" spans="1:14" ht="12.5">
      <c r="A378" s="452" t="s">
        <v>980</v>
      </c>
      <c r="B378" s="455"/>
      <c r="C378" s="455"/>
      <c r="D378" s="455"/>
      <c r="E378" s="455"/>
      <c r="F378" s="458"/>
      <c r="G378" s="458"/>
      <c r="H378" s="457">
        <v>41.95</v>
      </c>
      <c r="I378" s="457">
        <v>41.75</v>
      </c>
      <c r="J378" s="455"/>
      <c r="K378" s="455"/>
      <c r="L378" s="447"/>
      <c r="M378" s="447"/>
      <c r="N378" s="447"/>
    </row>
    <row r="379" spans="1:14" ht="12.5">
      <c r="A379" s="452" t="s">
        <v>44</v>
      </c>
      <c r="B379" s="456">
        <v>136.5</v>
      </c>
      <c r="C379" s="456">
        <v>164.86</v>
      </c>
      <c r="D379" s="456">
        <v>210.04</v>
      </c>
      <c r="E379" s="456">
        <v>233</v>
      </c>
      <c r="F379" s="457">
        <v>261</v>
      </c>
      <c r="G379" s="457">
        <v>295</v>
      </c>
      <c r="H379" s="457">
        <v>303</v>
      </c>
      <c r="I379" s="457">
        <v>303</v>
      </c>
      <c r="J379" s="456">
        <v>309.52999999999997</v>
      </c>
      <c r="K379" s="456">
        <v>321.92</v>
      </c>
      <c r="L379" s="447"/>
      <c r="M379" s="447"/>
      <c r="N379" s="447"/>
    </row>
    <row r="380" spans="1:14" ht="12.5">
      <c r="A380" s="452" t="s">
        <v>980</v>
      </c>
      <c r="B380" s="456">
        <v>17.21</v>
      </c>
      <c r="C380" s="456">
        <v>19.21</v>
      </c>
      <c r="D380" s="456">
        <v>24.51</v>
      </c>
      <c r="E380" s="456">
        <v>24.22</v>
      </c>
      <c r="F380" s="457">
        <v>24.23</v>
      </c>
      <c r="G380" s="457">
        <v>23.17</v>
      </c>
      <c r="H380" s="457">
        <v>22.78</v>
      </c>
      <c r="I380" s="457">
        <v>22.31</v>
      </c>
      <c r="J380" s="456">
        <v>21.8</v>
      </c>
      <c r="K380" s="456">
        <v>21.9</v>
      </c>
      <c r="L380" s="447"/>
      <c r="M380" s="447"/>
      <c r="N380" s="447"/>
    </row>
    <row r="381" spans="1:14" ht="12.5">
      <c r="A381" s="452" t="s">
        <v>982</v>
      </c>
      <c r="B381" s="455"/>
      <c r="C381" s="455"/>
      <c r="D381" s="455"/>
      <c r="E381" s="455"/>
      <c r="F381" s="458"/>
      <c r="G381" s="458"/>
      <c r="H381" s="457">
        <v>303</v>
      </c>
      <c r="I381" s="457">
        <v>303</v>
      </c>
      <c r="J381" s="455"/>
      <c r="K381" s="455"/>
      <c r="L381" s="447"/>
      <c r="M381" s="447"/>
      <c r="N381" s="447"/>
    </row>
    <row r="382" spans="1:14" ht="12.5">
      <c r="A382" s="452" t="s">
        <v>980</v>
      </c>
      <c r="B382" s="455"/>
      <c r="C382" s="455"/>
      <c r="D382" s="455"/>
      <c r="E382" s="455"/>
      <c r="F382" s="458"/>
      <c r="G382" s="458"/>
      <c r="H382" s="457">
        <v>22.78</v>
      </c>
      <c r="I382" s="457">
        <v>22.31</v>
      </c>
      <c r="J382" s="455"/>
      <c r="K382" s="455"/>
      <c r="L382" s="447"/>
      <c r="M382" s="447"/>
      <c r="N382" s="447"/>
    </row>
    <row r="383" spans="1:14" ht="12.5">
      <c r="A383" s="452" t="s">
        <v>45</v>
      </c>
      <c r="B383" s="455"/>
      <c r="C383" s="455"/>
      <c r="D383" s="455"/>
      <c r="E383" s="456">
        <v>0</v>
      </c>
      <c r="F383" s="457">
        <v>12</v>
      </c>
      <c r="G383" s="457">
        <v>49</v>
      </c>
      <c r="H383" s="457">
        <v>70</v>
      </c>
      <c r="I383" s="457">
        <v>77</v>
      </c>
      <c r="J383" s="456">
        <v>82.47</v>
      </c>
      <c r="K383" s="456">
        <v>89.83</v>
      </c>
      <c r="L383" s="447"/>
      <c r="M383" s="447"/>
      <c r="N383" s="447"/>
    </row>
    <row r="384" spans="1:14" ht="12.5">
      <c r="A384" s="452" t="s">
        <v>980</v>
      </c>
      <c r="B384" s="455"/>
      <c r="C384" s="455"/>
      <c r="D384" s="455"/>
      <c r="E384" s="456">
        <v>0</v>
      </c>
      <c r="F384" s="457">
        <v>1.1100000000000001</v>
      </c>
      <c r="G384" s="457">
        <v>3.85</v>
      </c>
      <c r="H384" s="457">
        <v>5.26</v>
      </c>
      <c r="I384" s="457">
        <v>5.67</v>
      </c>
      <c r="J384" s="456">
        <v>5.81</v>
      </c>
      <c r="K384" s="456">
        <v>6.11</v>
      </c>
      <c r="L384" s="447"/>
      <c r="M384" s="447"/>
      <c r="N384" s="447"/>
    </row>
    <row r="385" spans="1:14" ht="12.5">
      <c r="A385" s="452" t="s">
        <v>982</v>
      </c>
      <c r="B385" s="455"/>
      <c r="C385" s="455"/>
      <c r="D385" s="455"/>
      <c r="E385" s="455"/>
      <c r="F385" s="458"/>
      <c r="G385" s="458"/>
      <c r="H385" s="457">
        <v>70</v>
      </c>
      <c r="I385" s="457">
        <v>77</v>
      </c>
      <c r="J385" s="455"/>
      <c r="K385" s="455"/>
      <c r="L385" s="447"/>
      <c r="M385" s="447"/>
      <c r="N385" s="447"/>
    </row>
    <row r="386" spans="1:14" ht="12.5">
      <c r="A386" s="452" t="s">
        <v>980</v>
      </c>
      <c r="B386" s="455"/>
      <c r="C386" s="455"/>
      <c r="D386" s="455"/>
      <c r="E386" s="455"/>
      <c r="F386" s="458"/>
      <c r="G386" s="458"/>
      <c r="H386" s="457">
        <v>5.26</v>
      </c>
      <c r="I386" s="457">
        <v>5.67</v>
      </c>
      <c r="J386" s="455"/>
      <c r="K386" s="455"/>
      <c r="L386" s="447"/>
      <c r="M386" s="447"/>
      <c r="N386" s="447"/>
    </row>
    <row r="387" spans="1:14" ht="12.5">
      <c r="A387" s="452" t="s">
        <v>60</v>
      </c>
      <c r="B387" s="455"/>
      <c r="C387" s="455"/>
      <c r="D387" s="455"/>
      <c r="E387" s="456">
        <v>43</v>
      </c>
      <c r="F387" s="457">
        <v>54</v>
      </c>
      <c r="G387" s="457">
        <v>77</v>
      </c>
      <c r="H387" s="457">
        <v>90</v>
      </c>
      <c r="I387" s="457">
        <v>92</v>
      </c>
      <c r="J387" s="456">
        <v>96.11</v>
      </c>
      <c r="K387" s="456">
        <v>103.1</v>
      </c>
      <c r="L387" s="447"/>
      <c r="M387" s="447"/>
      <c r="N387" s="447"/>
    </row>
    <row r="388" spans="1:14" ht="12.5">
      <c r="A388" s="452" t="s">
        <v>980</v>
      </c>
      <c r="B388" s="455"/>
      <c r="C388" s="455"/>
      <c r="D388" s="455"/>
      <c r="E388" s="456">
        <v>4.47</v>
      </c>
      <c r="F388" s="457">
        <v>5.01</v>
      </c>
      <c r="G388" s="457">
        <v>6.05</v>
      </c>
      <c r="H388" s="457">
        <v>6.77</v>
      </c>
      <c r="I388" s="457">
        <v>6.77</v>
      </c>
      <c r="J388" s="456">
        <v>6.77</v>
      </c>
      <c r="K388" s="456">
        <v>7.01</v>
      </c>
      <c r="L388" s="447"/>
      <c r="M388" s="447"/>
      <c r="N388" s="447"/>
    </row>
    <row r="389" spans="1:14" ht="12.5">
      <c r="A389" s="452" t="s">
        <v>982</v>
      </c>
      <c r="B389" s="455"/>
      <c r="C389" s="455"/>
      <c r="D389" s="455"/>
      <c r="E389" s="455"/>
      <c r="F389" s="458"/>
      <c r="G389" s="458"/>
      <c r="H389" s="457">
        <v>90</v>
      </c>
      <c r="I389" s="457">
        <v>92</v>
      </c>
      <c r="J389" s="455"/>
      <c r="K389" s="455"/>
      <c r="L389" s="447"/>
      <c r="M389" s="447"/>
      <c r="N389" s="447"/>
    </row>
    <row r="390" spans="1:14" ht="12.5">
      <c r="A390" s="452" t="s">
        <v>980</v>
      </c>
      <c r="B390" s="455"/>
      <c r="C390" s="455"/>
      <c r="D390" s="455"/>
      <c r="E390" s="455"/>
      <c r="F390" s="458"/>
      <c r="G390" s="458"/>
      <c r="H390" s="457">
        <v>6.77</v>
      </c>
      <c r="I390" s="457">
        <v>6.77</v>
      </c>
      <c r="J390" s="455"/>
      <c r="K390" s="455"/>
      <c r="L390" s="447"/>
      <c r="M390" s="447"/>
      <c r="N390" s="447"/>
    </row>
    <row r="391" spans="1:14" ht="12.5">
      <c r="A391" s="452" t="s">
        <v>985</v>
      </c>
      <c r="B391" s="455"/>
      <c r="C391" s="455"/>
      <c r="D391" s="455"/>
      <c r="E391" s="455"/>
      <c r="F391" s="457">
        <v>-29</v>
      </c>
      <c r="G391" s="458"/>
      <c r="H391" s="457">
        <v>49</v>
      </c>
      <c r="I391" s="457">
        <v>92</v>
      </c>
      <c r="J391" s="456">
        <v>89.81</v>
      </c>
      <c r="K391" s="456">
        <v>85.25</v>
      </c>
      <c r="L391" s="447"/>
      <c r="M391" s="447"/>
      <c r="N391" s="447"/>
    </row>
    <row r="392" spans="1:14" ht="12.5">
      <c r="A392" s="452" t="s">
        <v>980</v>
      </c>
      <c r="B392" s="455"/>
      <c r="C392" s="455"/>
      <c r="D392" s="455"/>
      <c r="E392" s="455"/>
      <c r="F392" s="457">
        <v>-2.69</v>
      </c>
      <c r="G392" s="458"/>
      <c r="H392" s="457">
        <v>3.68</v>
      </c>
      <c r="I392" s="457">
        <v>6.77</v>
      </c>
      <c r="J392" s="456">
        <v>6.32</v>
      </c>
      <c r="K392" s="456">
        <v>5.8</v>
      </c>
      <c r="L392" s="447"/>
      <c r="M392" s="447"/>
      <c r="N392" s="447"/>
    </row>
    <row r="393" spans="1:14" ht="12.5">
      <c r="A393" s="452" t="s">
        <v>63</v>
      </c>
      <c r="B393" s="455"/>
      <c r="C393" s="455"/>
      <c r="D393" s="455"/>
      <c r="E393" s="455"/>
      <c r="F393" s="458"/>
      <c r="G393" s="458"/>
      <c r="H393" s="457">
        <v>-47</v>
      </c>
      <c r="I393" s="457">
        <v>-85</v>
      </c>
      <c r="J393" s="455"/>
      <c r="K393" s="455"/>
      <c r="L393" s="447"/>
      <c r="M393" s="447"/>
      <c r="N393" s="447"/>
    </row>
    <row r="394" spans="1:14" ht="12.5">
      <c r="A394" s="452" t="s">
        <v>980</v>
      </c>
      <c r="B394" s="455"/>
      <c r="C394" s="455"/>
      <c r="D394" s="455"/>
      <c r="E394" s="455"/>
      <c r="F394" s="458"/>
      <c r="G394" s="458"/>
      <c r="H394" s="457">
        <v>-3.53</v>
      </c>
      <c r="I394" s="457">
        <v>-6.26</v>
      </c>
      <c r="J394" s="455"/>
      <c r="K394" s="455"/>
      <c r="L394" s="447"/>
      <c r="M394" s="447"/>
      <c r="N394" s="447"/>
    </row>
    <row r="395" spans="1:14" ht="12.5">
      <c r="A395" s="452" t="s">
        <v>986</v>
      </c>
      <c r="B395" s="455"/>
      <c r="C395" s="455"/>
      <c r="D395" s="455"/>
      <c r="E395" s="455"/>
      <c r="F395" s="458"/>
      <c r="G395" s="458"/>
      <c r="H395" s="458"/>
      <c r="I395" s="458"/>
      <c r="J395" s="455"/>
      <c r="K395" s="455"/>
      <c r="L395" s="447"/>
      <c r="M395" s="447"/>
      <c r="N395" s="447"/>
    </row>
    <row r="396" spans="1:14" ht="12.5">
      <c r="A396" s="452" t="s">
        <v>996</v>
      </c>
      <c r="B396" s="455"/>
      <c r="C396" s="455"/>
      <c r="D396" s="455"/>
      <c r="E396" s="456">
        <v>450</v>
      </c>
      <c r="F396" s="457">
        <v>522</v>
      </c>
      <c r="G396" s="458"/>
      <c r="H396" s="458"/>
      <c r="I396" s="458"/>
      <c r="J396" s="455"/>
      <c r="K396" s="455"/>
      <c r="L396" s="447"/>
      <c r="M396" s="447"/>
      <c r="N396" s="447"/>
    </row>
    <row r="397" spans="1:14" ht="12.5">
      <c r="A397" s="452" t="s">
        <v>1001</v>
      </c>
      <c r="B397" s="455"/>
      <c r="C397" s="455"/>
      <c r="D397" s="455"/>
      <c r="E397" s="456">
        <v>277</v>
      </c>
      <c r="F397" s="457">
        <v>280</v>
      </c>
      <c r="G397" s="458"/>
      <c r="H397" s="458"/>
      <c r="I397" s="458"/>
      <c r="J397" s="455"/>
      <c r="K397" s="455"/>
      <c r="L397" s="447"/>
      <c r="M397" s="447"/>
      <c r="N397" s="447"/>
    </row>
    <row r="398" spans="1:14" ht="12.5">
      <c r="A398" s="452" t="s">
        <v>1003</v>
      </c>
      <c r="B398" s="455"/>
      <c r="C398" s="455"/>
      <c r="D398" s="455"/>
      <c r="E398" s="455"/>
      <c r="F398" s="457">
        <v>12</v>
      </c>
      <c r="G398" s="458"/>
      <c r="H398" s="458"/>
      <c r="I398" s="458"/>
      <c r="J398" s="455"/>
      <c r="K398" s="455"/>
      <c r="L398" s="447"/>
      <c r="M398" s="447"/>
      <c r="N398" s="447"/>
    </row>
    <row r="399" spans="1:14" ht="12.5">
      <c r="A399" s="452" t="s">
        <v>345</v>
      </c>
      <c r="B399" s="455"/>
      <c r="C399" s="455"/>
      <c r="D399" s="455"/>
      <c r="E399" s="456">
        <v>235</v>
      </c>
      <c r="F399" s="457">
        <v>263</v>
      </c>
      <c r="G399" s="458"/>
      <c r="H399" s="458"/>
      <c r="I399" s="458"/>
      <c r="J399" s="455"/>
      <c r="K399" s="455"/>
      <c r="L399" s="447"/>
      <c r="M399" s="447"/>
      <c r="N399" s="447"/>
    </row>
    <row r="400" spans="1:14" ht="12.5">
      <c r="A400" s="459"/>
      <c r="B400" s="455"/>
      <c r="C400" s="455"/>
      <c r="D400" s="455"/>
      <c r="E400" s="455"/>
      <c r="F400" s="458"/>
      <c r="G400" s="458"/>
      <c r="H400" s="458"/>
      <c r="I400" s="458"/>
      <c r="J400" s="455"/>
      <c r="K400" s="455"/>
      <c r="L400" s="447"/>
      <c r="M400" s="447"/>
      <c r="N400" s="447"/>
    </row>
    <row r="401" spans="1:14" ht="12.5">
      <c r="A401" s="452" t="s">
        <v>1031</v>
      </c>
      <c r="B401" s="455"/>
      <c r="C401" s="455"/>
      <c r="D401" s="455"/>
      <c r="E401" s="455"/>
      <c r="F401" s="458"/>
      <c r="G401" s="458"/>
      <c r="H401" s="458"/>
      <c r="I401" s="458"/>
      <c r="J401" s="455"/>
      <c r="K401" s="455"/>
      <c r="L401" s="447"/>
      <c r="M401" s="447"/>
      <c r="N401" s="447"/>
    </row>
    <row r="402" spans="1:14" ht="12.5">
      <c r="A402" s="452" t="s">
        <v>25</v>
      </c>
      <c r="B402" s="456">
        <v>285.49</v>
      </c>
      <c r="C402" s="456">
        <v>355.91</v>
      </c>
      <c r="D402" s="456">
        <v>331.46</v>
      </c>
      <c r="E402" s="456">
        <v>336</v>
      </c>
      <c r="F402" s="457">
        <v>332</v>
      </c>
      <c r="G402" s="457">
        <v>325</v>
      </c>
      <c r="H402" s="457">
        <v>330</v>
      </c>
      <c r="I402" s="457">
        <v>330</v>
      </c>
      <c r="J402" s="456">
        <v>346.01</v>
      </c>
      <c r="K402" s="456">
        <v>355.32</v>
      </c>
      <c r="L402" s="447"/>
      <c r="M402" s="447"/>
      <c r="N402" s="447"/>
    </row>
    <row r="403" spans="1:14" ht="12.5">
      <c r="A403" s="452" t="s">
        <v>980</v>
      </c>
      <c r="B403" s="455"/>
      <c r="C403" s="455"/>
      <c r="D403" s="455"/>
      <c r="E403" s="455"/>
      <c r="F403" s="458"/>
      <c r="G403" s="458"/>
      <c r="H403" s="458"/>
      <c r="I403" s="458"/>
      <c r="J403" s="455"/>
      <c r="K403" s="455"/>
      <c r="L403" s="447"/>
      <c r="M403" s="447"/>
      <c r="N403" s="447"/>
    </row>
    <row r="404" spans="1:14" ht="12.5">
      <c r="A404" s="452" t="s">
        <v>39</v>
      </c>
      <c r="B404" s="456">
        <v>133.78</v>
      </c>
      <c r="C404" s="456">
        <v>165.98</v>
      </c>
      <c r="D404" s="456">
        <v>171.54</v>
      </c>
      <c r="E404" s="456">
        <v>137</v>
      </c>
      <c r="F404" s="457">
        <v>144</v>
      </c>
      <c r="G404" s="457">
        <v>144</v>
      </c>
      <c r="H404" s="457">
        <v>122</v>
      </c>
      <c r="I404" s="457">
        <v>130</v>
      </c>
      <c r="J404" s="456">
        <v>134.22</v>
      </c>
      <c r="K404" s="456">
        <v>135.58000000000001</v>
      </c>
      <c r="L404" s="447"/>
      <c r="M404" s="447"/>
      <c r="N404" s="447"/>
    </row>
    <row r="405" spans="1:14" ht="12.5">
      <c r="A405" s="452" t="s">
        <v>980</v>
      </c>
      <c r="B405" s="455"/>
      <c r="C405" s="455"/>
      <c r="D405" s="455"/>
      <c r="E405" s="455"/>
      <c r="F405" s="458"/>
      <c r="G405" s="458"/>
      <c r="H405" s="458"/>
      <c r="I405" s="458"/>
      <c r="J405" s="455"/>
      <c r="K405" s="455"/>
      <c r="L405" s="447"/>
      <c r="M405" s="447"/>
      <c r="N405" s="447"/>
    </row>
    <row r="406" spans="1:14" ht="12.5">
      <c r="A406" s="452" t="s">
        <v>44</v>
      </c>
      <c r="B406" s="456">
        <v>9.1</v>
      </c>
      <c r="C406" s="456">
        <v>13.82</v>
      </c>
      <c r="D406" s="456">
        <v>13.42</v>
      </c>
      <c r="E406" s="456">
        <v>8</v>
      </c>
      <c r="F406" s="457">
        <v>11</v>
      </c>
      <c r="G406" s="457">
        <v>12</v>
      </c>
      <c r="H406" s="457">
        <v>9</v>
      </c>
      <c r="I406" s="457">
        <v>13</v>
      </c>
      <c r="J406" s="456">
        <v>13.74</v>
      </c>
      <c r="K406" s="456">
        <v>14.63</v>
      </c>
      <c r="L406" s="447"/>
      <c r="M406" s="447"/>
      <c r="N406" s="447"/>
    </row>
    <row r="407" spans="1:14" ht="12.5">
      <c r="A407" s="452" t="s">
        <v>980</v>
      </c>
      <c r="B407" s="455"/>
      <c r="C407" s="455"/>
      <c r="D407" s="455"/>
      <c r="E407" s="455"/>
      <c r="F407" s="458"/>
      <c r="G407" s="458"/>
      <c r="H407" s="458"/>
      <c r="I407" s="458"/>
      <c r="J407" s="455"/>
      <c r="K407" s="455"/>
      <c r="L407" s="447"/>
      <c r="M407" s="447"/>
      <c r="N407" s="447"/>
    </row>
    <row r="408" spans="1:14" ht="12.5">
      <c r="A408" s="452" t="s">
        <v>45</v>
      </c>
      <c r="B408" s="455"/>
      <c r="C408" s="455"/>
      <c r="D408" s="455"/>
      <c r="E408" s="456">
        <v>1</v>
      </c>
      <c r="F408" s="457">
        <v>7</v>
      </c>
      <c r="G408" s="457">
        <v>9</v>
      </c>
      <c r="H408" s="457">
        <v>8</v>
      </c>
      <c r="I408" s="457">
        <v>10</v>
      </c>
      <c r="J408" s="456">
        <v>11.36</v>
      </c>
      <c r="K408" s="456">
        <v>12.51</v>
      </c>
      <c r="L408" s="447"/>
      <c r="M408" s="447"/>
      <c r="N408" s="447"/>
    </row>
    <row r="409" spans="1:14" ht="12.5">
      <c r="A409" s="452" t="s">
        <v>980</v>
      </c>
      <c r="B409" s="455"/>
      <c r="C409" s="455"/>
      <c r="D409" s="455"/>
      <c r="E409" s="455"/>
      <c r="F409" s="458"/>
      <c r="G409" s="458"/>
      <c r="H409" s="458"/>
      <c r="I409" s="458"/>
      <c r="J409" s="455"/>
      <c r="K409" s="455"/>
      <c r="L409" s="447"/>
      <c r="M409" s="447"/>
      <c r="N409" s="447"/>
    </row>
    <row r="410" spans="1:14" ht="12.5">
      <c r="A410" s="452" t="s">
        <v>60</v>
      </c>
      <c r="B410" s="455"/>
      <c r="C410" s="456">
        <v>4</v>
      </c>
      <c r="D410" s="456">
        <v>7</v>
      </c>
      <c r="E410" s="456">
        <v>7</v>
      </c>
      <c r="F410" s="457">
        <v>24</v>
      </c>
      <c r="G410" s="457">
        <v>22</v>
      </c>
      <c r="H410" s="457">
        <v>31</v>
      </c>
      <c r="I410" s="457">
        <v>19</v>
      </c>
      <c r="J410" s="456">
        <v>23.87</v>
      </c>
      <c r="K410" s="456">
        <v>24.66</v>
      </c>
      <c r="L410" s="447"/>
      <c r="M410" s="447"/>
      <c r="N410" s="447"/>
    </row>
    <row r="411" spans="1:14" ht="12.5">
      <c r="A411" s="452" t="s">
        <v>980</v>
      </c>
      <c r="B411" s="455"/>
      <c r="C411" s="455"/>
      <c r="D411" s="455"/>
      <c r="E411" s="455"/>
      <c r="F411" s="458"/>
      <c r="G411" s="458"/>
      <c r="H411" s="458"/>
      <c r="I411" s="458"/>
      <c r="J411" s="455"/>
      <c r="K411" s="455"/>
      <c r="L411" s="447"/>
      <c r="M411" s="447"/>
      <c r="N411" s="447"/>
    </row>
    <row r="412" spans="1:14" ht="12.5">
      <c r="A412" s="452" t="s">
        <v>986</v>
      </c>
      <c r="B412" s="455"/>
      <c r="C412" s="455"/>
      <c r="D412" s="455"/>
      <c r="E412" s="455"/>
      <c r="F412" s="458"/>
      <c r="G412" s="458"/>
      <c r="H412" s="458"/>
      <c r="I412" s="458"/>
      <c r="J412" s="455"/>
      <c r="K412" s="455"/>
      <c r="L412" s="447"/>
      <c r="M412" s="447"/>
      <c r="N412" s="447"/>
    </row>
    <row r="413" spans="1:14" ht="12.5">
      <c r="A413" s="452" t="s">
        <v>996</v>
      </c>
      <c r="B413" s="456">
        <v>131</v>
      </c>
      <c r="C413" s="456">
        <v>168</v>
      </c>
      <c r="D413" s="456">
        <v>176</v>
      </c>
      <c r="E413" s="456">
        <v>142</v>
      </c>
      <c r="F413" s="457">
        <v>167</v>
      </c>
      <c r="G413" s="458"/>
      <c r="H413" s="458"/>
      <c r="I413" s="458"/>
      <c r="J413" s="455"/>
      <c r="K413" s="455"/>
      <c r="L413" s="447"/>
      <c r="M413" s="447"/>
      <c r="N413" s="447"/>
    </row>
    <row r="414" spans="1:14" ht="12.5">
      <c r="A414" s="452" t="s">
        <v>1001</v>
      </c>
      <c r="B414" s="456">
        <v>279</v>
      </c>
      <c r="C414" s="456">
        <v>358</v>
      </c>
      <c r="D414" s="456">
        <v>341</v>
      </c>
      <c r="E414" s="456">
        <v>337</v>
      </c>
      <c r="F414" s="457">
        <v>333</v>
      </c>
      <c r="G414" s="458"/>
      <c r="H414" s="458"/>
      <c r="I414" s="458"/>
      <c r="J414" s="455"/>
      <c r="K414" s="455"/>
      <c r="L414" s="447"/>
      <c r="M414" s="447"/>
      <c r="N414" s="447"/>
    </row>
    <row r="415" spans="1:14" ht="12.5">
      <c r="A415" s="452" t="s">
        <v>1003</v>
      </c>
      <c r="B415" s="455"/>
      <c r="C415" s="455"/>
      <c r="D415" s="455"/>
      <c r="E415" s="455"/>
      <c r="F415" s="457">
        <v>7</v>
      </c>
      <c r="G415" s="458"/>
      <c r="H415" s="458"/>
      <c r="I415" s="458"/>
      <c r="J415" s="455"/>
      <c r="K415" s="455"/>
      <c r="L415" s="447"/>
      <c r="M415" s="447"/>
      <c r="N415" s="447"/>
    </row>
    <row r="416" spans="1:14" ht="12.5">
      <c r="A416" s="452" t="s">
        <v>345</v>
      </c>
      <c r="B416" s="456">
        <v>12</v>
      </c>
      <c r="C416" s="456">
        <v>14</v>
      </c>
      <c r="D416" s="456">
        <v>11</v>
      </c>
      <c r="E416" s="456">
        <v>9</v>
      </c>
      <c r="F416" s="457">
        <v>11</v>
      </c>
      <c r="G416" s="458"/>
      <c r="H416" s="458"/>
      <c r="I416" s="458"/>
      <c r="J416" s="455"/>
      <c r="K416" s="455"/>
      <c r="L416" s="447"/>
      <c r="M416" s="447"/>
      <c r="N416" s="447"/>
    </row>
    <row r="417" spans="1:14" ht="12.5">
      <c r="A417" s="459"/>
      <c r="B417" s="455"/>
      <c r="C417" s="455"/>
      <c r="D417" s="455"/>
      <c r="E417" s="455"/>
      <c r="F417" s="458"/>
      <c r="G417" s="458"/>
      <c r="H417" s="458"/>
      <c r="I417" s="458"/>
      <c r="J417" s="455"/>
      <c r="K417" s="455"/>
      <c r="L417" s="447"/>
      <c r="M417" s="447"/>
      <c r="N417" s="447"/>
    </row>
    <row r="418" spans="1:14" ht="12.5">
      <c r="A418" s="452" t="s">
        <v>1032</v>
      </c>
      <c r="B418" s="455"/>
      <c r="C418" s="455"/>
      <c r="D418" s="455"/>
      <c r="E418" s="455"/>
      <c r="F418" s="458"/>
      <c r="G418" s="458"/>
      <c r="H418" s="458"/>
      <c r="I418" s="458"/>
      <c r="J418" s="455"/>
      <c r="K418" s="455"/>
      <c r="L418" s="447"/>
      <c r="M418" s="447"/>
      <c r="N418" s="447"/>
    </row>
    <row r="419" spans="1:14" ht="12.5">
      <c r="A419" s="452" t="s">
        <v>985</v>
      </c>
      <c r="B419" s="455"/>
      <c r="C419" s="455"/>
      <c r="D419" s="455"/>
      <c r="E419" s="455"/>
      <c r="F419" s="458"/>
      <c r="G419" s="458"/>
      <c r="H419" s="457">
        <v>296</v>
      </c>
      <c r="I419" s="457">
        <v>476</v>
      </c>
      <c r="J419" s="456">
        <v>461.36</v>
      </c>
      <c r="K419" s="456">
        <v>425.61</v>
      </c>
      <c r="L419" s="447"/>
      <c r="M419" s="447"/>
      <c r="N419" s="447"/>
    </row>
    <row r="420" spans="1:14" ht="12.5">
      <c r="A420" s="452" t="s">
        <v>980</v>
      </c>
      <c r="B420" s="455"/>
      <c r="C420" s="455"/>
      <c r="D420" s="455"/>
      <c r="E420" s="455"/>
      <c r="F420" s="458"/>
      <c r="G420" s="458"/>
      <c r="H420" s="458"/>
      <c r="I420" s="458"/>
      <c r="J420" s="455"/>
      <c r="K420" s="455"/>
      <c r="L420" s="447"/>
      <c r="M420" s="447"/>
      <c r="N420" s="447"/>
    </row>
    <row r="421" spans="1:14" ht="12.5">
      <c r="A421" s="459"/>
      <c r="B421" s="455"/>
      <c r="C421" s="455"/>
      <c r="D421" s="455"/>
      <c r="E421" s="455"/>
      <c r="F421" s="458"/>
      <c r="G421" s="458"/>
      <c r="H421" s="458"/>
      <c r="I421" s="458"/>
      <c r="J421" s="455"/>
      <c r="K421" s="455"/>
      <c r="L421" s="447"/>
      <c r="M421" s="447"/>
      <c r="N421" s="447"/>
    </row>
    <row r="422" spans="1:14" ht="12.5">
      <c r="A422" s="452" t="s">
        <v>1033</v>
      </c>
      <c r="B422" s="456">
        <v>180</v>
      </c>
      <c r="C422" s="456">
        <v>185</v>
      </c>
      <c r="D422" s="456">
        <v>189</v>
      </c>
      <c r="E422" s="456">
        <v>201</v>
      </c>
      <c r="F422" s="457">
        <v>190</v>
      </c>
      <c r="G422" s="457">
        <v>191</v>
      </c>
      <c r="H422" s="457">
        <v>264</v>
      </c>
      <c r="I422" s="457">
        <v>301</v>
      </c>
      <c r="J422" s="456">
        <v>269.57</v>
      </c>
      <c r="K422" s="456">
        <v>271.73</v>
      </c>
      <c r="L422" s="447"/>
      <c r="M422" s="447"/>
      <c r="N422" s="447"/>
    </row>
    <row r="423" spans="1:14" ht="12.5">
      <c r="A423" s="452" t="s">
        <v>25</v>
      </c>
      <c r="B423" s="456">
        <v>103.85</v>
      </c>
      <c r="C423" s="456">
        <v>106.06</v>
      </c>
      <c r="D423" s="456">
        <v>109.56</v>
      </c>
      <c r="E423" s="456">
        <v>131</v>
      </c>
      <c r="F423" s="457">
        <v>108</v>
      </c>
      <c r="G423" s="457">
        <v>108</v>
      </c>
      <c r="H423" s="457">
        <v>111</v>
      </c>
      <c r="I423" s="457">
        <v>109</v>
      </c>
      <c r="J423" s="456">
        <v>108.52</v>
      </c>
      <c r="K423" s="456">
        <v>111.04</v>
      </c>
      <c r="L423" s="447"/>
      <c r="M423" s="447"/>
      <c r="N423" s="447"/>
    </row>
    <row r="424" spans="1:14" ht="12.5">
      <c r="A424" s="452" t="s">
        <v>980</v>
      </c>
      <c r="B424" s="456">
        <v>57.69</v>
      </c>
      <c r="C424" s="456">
        <v>57.33</v>
      </c>
      <c r="D424" s="456">
        <v>57.97</v>
      </c>
      <c r="E424" s="456">
        <v>65.17</v>
      </c>
      <c r="F424" s="457">
        <v>56.84</v>
      </c>
      <c r="G424" s="457">
        <v>56.54</v>
      </c>
      <c r="H424" s="457">
        <v>42.05</v>
      </c>
      <c r="I424" s="457">
        <v>36.21</v>
      </c>
      <c r="J424" s="456">
        <v>40.26</v>
      </c>
      <c r="K424" s="456">
        <v>40.869999999999997</v>
      </c>
      <c r="L424" s="447"/>
      <c r="M424" s="447"/>
      <c r="N424" s="447"/>
    </row>
    <row r="425" spans="1:14" ht="12.5">
      <c r="A425" s="452" t="s">
        <v>39</v>
      </c>
      <c r="B425" s="456">
        <v>47.64</v>
      </c>
      <c r="C425" s="456">
        <v>48.16</v>
      </c>
      <c r="D425" s="456">
        <v>49.71</v>
      </c>
      <c r="E425" s="456">
        <v>44</v>
      </c>
      <c r="F425" s="457">
        <v>34</v>
      </c>
      <c r="G425" s="457">
        <v>46</v>
      </c>
      <c r="H425" s="457">
        <v>49</v>
      </c>
      <c r="I425" s="457">
        <v>51</v>
      </c>
      <c r="J425" s="456">
        <v>42.94</v>
      </c>
      <c r="K425" s="456">
        <v>44.48</v>
      </c>
      <c r="L425" s="447"/>
      <c r="M425" s="447"/>
      <c r="N425" s="447"/>
    </row>
    <row r="426" spans="1:14" ht="12.5">
      <c r="A426" s="452" t="s">
        <v>980</v>
      </c>
      <c r="B426" s="456">
        <v>26.47</v>
      </c>
      <c r="C426" s="456">
        <v>26.03</v>
      </c>
      <c r="D426" s="456">
        <v>26.3</v>
      </c>
      <c r="E426" s="456">
        <v>21.89</v>
      </c>
      <c r="F426" s="457">
        <v>17.89</v>
      </c>
      <c r="G426" s="457">
        <v>24.08</v>
      </c>
      <c r="H426" s="457">
        <v>18.559999999999999</v>
      </c>
      <c r="I426" s="457">
        <v>16.940000000000001</v>
      </c>
      <c r="J426" s="456">
        <v>15.93</v>
      </c>
      <c r="K426" s="456">
        <v>16.37</v>
      </c>
      <c r="L426" s="447"/>
      <c r="M426" s="447"/>
      <c r="N426" s="447"/>
    </row>
    <row r="427" spans="1:14" ht="12.5">
      <c r="A427" s="452" t="s">
        <v>44</v>
      </c>
      <c r="B427" s="456">
        <v>11</v>
      </c>
      <c r="C427" s="456">
        <v>11.24</v>
      </c>
      <c r="D427" s="456">
        <v>9.08</v>
      </c>
      <c r="E427" s="456">
        <v>9</v>
      </c>
      <c r="F427" s="457">
        <v>8</v>
      </c>
      <c r="G427" s="457">
        <v>11</v>
      </c>
      <c r="H427" s="457">
        <v>13</v>
      </c>
      <c r="I427" s="457">
        <v>14</v>
      </c>
      <c r="J427" s="456">
        <v>11.45</v>
      </c>
      <c r="K427" s="456">
        <v>11.57</v>
      </c>
      <c r="L427" s="447"/>
      <c r="M427" s="447"/>
      <c r="N427" s="447"/>
    </row>
    <row r="428" spans="1:14" ht="12.5">
      <c r="A428" s="452" t="s">
        <v>980</v>
      </c>
      <c r="B428" s="456">
        <v>6.11</v>
      </c>
      <c r="C428" s="456">
        <v>6.08</v>
      </c>
      <c r="D428" s="456">
        <v>4.8099999999999996</v>
      </c>
      <c r="E428" s="456">
        <v>4.4800000000000004</v>
      </c>
      <c r="F428" s="457">
        <v>4.21</v>
      </c>
      <c r="G428" s="457">
        <v>5.76</v>
      </c>
      <c r="H428" s="457">
        <v>4.92</v>
      </c>
      <c r="I428" s="457">
        <v>4.6500000000000004</v>
      </c>
      <c r="J428" s="456">
        <v>4.25</v>
      </c>
      <c r="K428" s="456">
        <v>4.26</v>
      </c>
      <c r="L428" s="447"/>
      <c r="M428" s="447"/>
      <c r="N428" s="447"/>
    </row>
    <row r="429" spans="1:14" ht="12.5">
      <c r="A429" s="452" t="s">
        <v>45</v>
      </c>
      <c r="B429" s="455"/>
      <c r="C429" s="456">
        <v>43</v>
      </c>
      <c r="D429" s="456">
        <v>40</v>
      </c>
      <c r="E429" s="456">
        <v>0</v>
      </c>
      <c r="F429" s="457">
        <v>3</v>
      </c>
      <c r="G429" s="457">
        <v>4</v>
      </c>
      <c r="H429" s="457">
        <v>5</v>
      </c>
      <c r="I429" s="457">
        <v>5</v>
      </c>
      <c r="J429" s="456">
        <v>4.75</v>
      </c>
      <c r="K429" s="456">
        <v>5.14</v>
      </c>
      <c r="L429" s="447"/>
      <c r="M429" s="447"/>
      <c r="N429" s="447"/>
    </row>
    <row r="430" spans="1:14" ht="12.5">
      <c r="A430" s="452" t="s">
        <v>980</v>
      </c>
      <c r="B430" s="455"/>
      <c r="C430" s="456">
        <v>23.24</v>
      </c>
      <c r="D430" s="456">
        <v>21.16</v>
      </c>
      <c r="E430" s="456">
        <v>0</v>
      </c>
      <c r="F430" s="457">
        <v>1.58</v>
      </c>
      <c r="G430" s="457">
        <v>2.09</v>
      </c>
      <c r="H430" s="457">
        <v>1.89</v>
      </c>
      <c r="I430" s="457">
        <v>1.66</v>
      </c>
      <c r="J430" s="456">
        <v>1.76</v>
      </c>
      <c r="K430" s="456">
        <v>1.89</v>
      </c>
      <c r="L430" s="447"/>
      <c r="M430" s="447"/>
      <c r="N430" s="447"/>
    </row>
    <row r="431" spans="1:14" ht="12.5">
      <c r="A431" s="452" t="s">
        <v>60</v>
      </c>
      <c r="B431" s="455"/>
      <c r="C431" s="455"/>
      <c r="D431" s="455"/>
      <c r="E431" s="456">
        <v>17</v>
      </c>
      <c r="F431" s="457">
        <v>10</v>
      </c>
      <c r="G431" s="457">
        <v>22</v>
      </c>
      <c r="H431" s="457">
        <v>27</v>
      </c>
      <c r="I431" s="457">
        <v>29</v>
      </c>
      <c r="J431" s="456">
        <v>15.5</v>
      </c>
      <c r="K431" s="456">
        <v>16.78</v>
      </c>
      <c r="L431" s="447"/>
      <c r="M431" s="447"/>
      <c r="N431" s="447"/>
    </row>
    <row r="432" spans="1:14" ht="12.5">
      <c r="A432" s="452" t="s">
        <v>980</v>
      </c>
      <c r="B432" s="455"/>
      <c r="C432" s="455"/>
      <c r="D432" s="455"/>
      <c r="E432" s="456">
        <v>8.4600000000000009</v>
      </c>
      <c r="F432" s="457">
        <v>5.26</v>
      </c>
      <c r="G432" s="457">
        <v>11.52</v>
      </c>
      <c r="H432" s="457">
        <v>10.23</v>
      </c>
      <c r="I432" s="457">
        <v>9.6300000000000008</v>
      </c>
      <c r="J432" s="456">
        <v>5.75</v>
      </c>
      <c r="K432" s="456">
        <v>6.18</v>
      </c>
      <c r="L432" s="447"/>
      <c r="M432" s="447"/>
      <c r="N432" s="447"/>
    </row>
    <row r="433" spans="1:14" ht="12.5">
      <c r="A433" s="452" t="s">
        <v>985</v>
      </c>
      <c r="B433" s="455"/>
      <c r="C433" s="455"/>
      <c r="D433" s="455"/>
      <c r="E433" s="455"/>
      <c r="F433" s="458"/>
      <c r="G433" s="457">
        <v>74.58</v>
      </c>
      <c r="H433" s="457">
        <v>59</v>
      </c>
      <c r="I433" s="457">
        <v>92</v>
      </c>
      <c r="J433" s="456">
        <v>59.89</v>
      </c>
      <c r="K433" s="456">
        <v>55.63</v>
      </c>
      <c r="L433" s="447"/>
      <c r="M433" s="447"/>
      <c r="N433" s="447"/>
    </row>
    <row r="434" spans="1:14" ht="12.5">
      <c r="A434" s="452" t="s">
        <v>980</v>
      </c>
      <c r="B434" s="455"/>
      <c r="C434" s="455"/>
      <c r="D434" s="455"/>
      <c r="E434" s="455"/>
      <c r="F434" s="458"/>
      <c r="G434" s="457">
        <v>39.049999999999997</v>
      </c>
      <c r="H434" s="457">
        <v>22.35</v>
      </c>
      <c r="I434" s="457">
        <v>30.56</v>
      </c>
      <c r="J434" s="456">
        <v>22.22</v>
      </c>
      <c r="K434" s="456">
        <v>20.47</v>
      </c>
      <c r="L434" s="447"/>
      <c r="M434" s="447"/>
      <c r="N434" s="447"/>
    </row>
    <row r="435" spans="1:14" ht="12.5">
      <c r="A435" s="452" t="s">
        <v>63</v>
      </c>
      <c r="B435" s="455"/>
      <c r="C435" s="455"/>
      <c r="D435" s="455"/>
      <c r="E435" s="455"/>
      <c r="F435" s="458"/>
      <c r="G435" s="458"/>
      <c r="H435" s="458"/>
      <c r="I435" s="457">
        <v>1</v>
      </c>
      <c r="J435" s="455"/>
      <c r="K435" s="455"/>
      <c r="L435" s="447"/>
      <c r="M435" s="447"/>
      <c r="N435" s="447"/>
    </row>
    <row r="436" spans="1:14" ht="12.5">
      <c r="A436" s="452" t="s">
        <v>980</v>
      </c>
      <c r="B436" s="455"/>
      <c r="C436" s="455"/>
      <c r="D436" s="455"/>
      <c r="E436" s="455"/>
      <c r="F436" s="458"/>
      <c r="G436" s="458"/>
      <c r="H436" s="458"/>
      <c r="I436" s="457">
        <v>0.33</v>
      </c>
      <c r="J436" s="455"/>
      <c r="K436" s="455"/>
      <c r="L436" s="447"/>
      <c r="M436" s="447"/>
      <c r="N436" s="447"/>
    </row>
    <row r="437" spans="1:14" ht="12.5">
      <c r="A437" s="452" t="s">
        <v>986</v>
      </c>
      <c r="B437" s="455"/>
      <c r="C437" s="455"/>
      <c r="D437" s="455"/>
      <c r="E437" s="455"/>
      <c r="F437" s="458"/>
      <c r="G437" s="458"/>
      <c r="H437" s="458"/>
      <c r="I437" s="458"/>
      <c r="J437" s="455"/>
      <c r="K437" s="455"/>
      <c r="L437" s="447"/>
      <c r="M437" s="447"/>
      <c r="N437" s="447"/>
    </row>
    <row r="438" spans="1:14" ht="12.5">
      <c r="A438" s="452" t="s">
        <v>989</v>
      </c>
      <c r="B438" s="455"/>
      <c r="C438" s="455"/>
      <c r="D438" s="455"/>
      <c r="E438" s="455"/>
      <c r="F438" s="458"/>
      <c r="G438" s="458"/>
      <c r="H438" s="458"/>
      <c r="I438" s="458"/>
      <c r="J438" s="455"/>
      <c r="K438" s="455"/>
      <c r="L438" s="447"/>
      <c r="M438" s="447"/>
      <c r="N438" s="447"/>
    </row>
    <row r="439" spans="1:14" ht="12.5">
      <c r="A439" s="452" t="s">
        <v>994</v>
      </c>
      <c r="B439" s="455"/>
      <c r="C439" s="455"/>
      <c r="D439" s="455"/>
      <c r="E439" s="455"/>
      <c r="F439" s="458"/>
      <c r="G439" s="458"/>
      <c r="H439" s="458"/>
      <c r="I439" s="458"/>
      <c r="J439" s="455"/>
      <c r="K439" s="455"/>
      <c r="L439" s="447"/>
      <c r="M439" s="447"/>
      <c r="N439" s="447"/>
    </row>
    <row r="440" spans="1:14" ht="12.5">
      <c r="A440" s="452" t="s">
        <v>996</v>
      </c>
      <c r="B440" s="456">
        <v>48</v>
      </c>
      <c r="C440" s="456">
        <v>49</v>
      </c>
      <c r="D440" s="456">
        <v>49</v>
      </c>
      <c r="E440" s="456">
        <v>48</v>
      </c>
      <c r="F440" s="457">
        <v>47</v>
      </c>
      <c r="G440" s="458"/>
      <c r="H440" s="458"/>
      <c r="I440" s="458"/>
      <c r="J440" s="455"/>
      <c r="K440" s="455"/>
      <c r="L440" s="447"/>
      <c r="M440" s="447"/>
      <c r="N440" s="447"/>
    </row>
    <row r="441" spans="1:14" ht="12.5">
      <c r="A441" s="452" t="s">
        <v>997</v>
      </c>
      <c r="B441" s="455"/>
      <c r="C441" s="455"/>
      <c r="D441" s="455"/>
      <c r="E441" s="455"/>
      <c r="F441" s="458"/>
      <c r="G441" s="458"/>
      <c r="H441" s="458"/>
      <c r="I441" s="458"/>
      <c r="J441" s="455"/>
      <c r="K441" s="455"/>
      <c r="L441" s="447"/>
      <c r="M441" s="447"/>
      <c r="N441" s="447"/>
    </row>
    <row r="442" spans="1:14" ht="12.5">
      <c r="A442" s="452" t="s">
        <v>998</v>
      </c>
      <c r="B442" s="455"/>
      <c r="C442" s="455"/>
      <c r="D442" s="455"/>
      <c r="E442" s="455"/>
      <c r="F442" s="458"/>
      <c r="G442" s="458"/>
      <c r="H442" s="458"/>
      <c r="I442" s="458"/>
      <c r="J442" s="455"/>
      <c r="K442" s="455"/>
      <c r="L442" s="447"/>
      <c r="M442" s="447"/>
      <c r="N442" s="447"/>
    </row>
    <row r="443" spans="1:14" ht="12.5">
      <c r="A443" s="452" t="s">
        <v>1000</v>
      </c>
      <c r="B443" s="455"/>
      <c r="C443" s="455"/>
      <c r="D443" s="455"/>
      <c r="E443" s="455"/>
      <c r="F443" s="458"/>
      <c r="G443" s="458"/>
      <c r="H443" s="458"/>
      <c r="I443" s="458"/>
      <c r="J443" s="455"/>
      <c r="K443" s="455"/>
      <c r="L443" s="447"/>
      <c r="M443" s="447"/>
      <c r="N443" s="447"/>
    </row>
    <row r="444" spans="1:14" ht="12.5">
      <c r="A444" s="452" t="s">
        <v>1001</v>
      </c>
      <c r="B444" s="456">
        <v>102</v>
      </c>
      <c r="C444" s="456">
        <v>106</v>
      </c>
      <c r="D444" s="456">
        <v>113</v>
      </c>
      <c r="E444" s="456">
        <v>126</v>
      </c>
      <c r="F444" s="457">
        <v>109</v>
      </c>
      <c r="G444" s="458"/>
      <c r="H444" s="458"/>
      <c r="I444" s="458"/>
      <c r="J444" s="455"/>
      <c r="K444" s="455"/>
      <c r="L444" s="447"/>
      <c r="M444" s="447"/>
      <c r="N444" s="447"/>
    </row>
    <row r="445" spans="1:14" ht="12.5">
      <c r="A445" s="452" t="s">
        <v>1003</v>
      </c>
      <c r="B445" s="455"/>
      <c r="C445" s="455"/>
      <c r="D445" s="455"/>
      <c r="E445" s="455"/>
      <c r="F445" s="457">
        <v>2</v>
      </c>
      <c r="G445" s="458"/>
      <c r="H445" s="458"/>
      <c r="I445" s="458"/>
      <c r="J445" s="455"/>
      <c r="K445" s="455"/>
      <c r="L445" s="447"/>
      <c r="M445" s="447"/>
      <c r="N445" s="447"/>
    </row>
    <row r="446" spans="1:14" ht="12.5">
      <c r="A446" s="452" t="s">
        <v>345</v>
      </c>
      <c r="B446" s="456">
        <v>10</v>
      </c>
      <c r="C446" s="456">
        <v>11</v>
      </c>
      <c r="D446" s="456">
        <v>8</v>
      </c>
      <c r="E446" s="456">
        <v>7</v>
      </c>
      <c r="F446" s="457">
        <v>7</v>
      </c>
      <c r="G446" s="458"/>
      <c r="H446" s="458"/>
      <c r="I446" s="458"/>
      <c r="J446" s="455"/>
      <c r="K446" s="455"/>
      <c r="L446" s="447"/>
      <c r="M446" s="447"/>
      <c r="N446" s="447"/>
    </row>
    <row r="447" spans="1:14" ht="12.5">
      <c r="A447" s="459"/>
      <c r="B447" s="455"/>
      <c r="C447" s="455"/>
      <c r="D447" s="455"/>
      <c r="E447" s="455"/>
      <c r="F447" s="458"/>
      <c r="G447" s="458"/>
      <c r="H447" s="458"/>
      <c r="I447" s="458"/>
      <c r="J447" s="455"/>
      <c r="K447" s="455"/>
      <c r="L447" s="447"/>
      <c r="M447" s="447"/>
      <c r="N447" s="447"/>
    </row>
    <row r="448" spans="1:14" ht="12.5">
      <c r="A448" s="452" t="s">
        <v>1034</v>
      </c>
      <c r="B448" s="456">
        <v>22</v>
      </c>
      <c r="C448" s="456">
        <v>11</v>
      </c>
      <c r="D448" s="456">
        <v>-39</v>
      </c>
      <c r="E448" s="456">
        <v>-4</v>
      </c>
      <c r="F448" s="457">
        <v>-44</v>
      </c>
      <c r="G448" s="457">
        <v>8</v>
      </c>
      <c r="H448" s="457">
        <v>69</v>
      </c>
      <c r="I448" s="457">
        <v>11</v>
      </c>
      <c r="J448" s="456">
        <v>16.2</v>
      </c>
      <c r="K448" s="456">
        <v>17.2</v>
      </c>
      <c r="L448" s="447"/>
      <c r="M448" s="447"/>
      <c r="N448" s="447"/>
    </row>
    <row r="449" spans="1:14" ht="12.5">
      <c r="A449" s="452" t="s">
        <v>25</v>
      </c>
      <c r="B449" s="455"/>
      <c r="C449" s="455"/>
      <c r="D449" s="455"/>
      <c r="E449" s="455"/>
      <c r="F449" s="458"/>
      <c r="G449" s="458"/>
      <c r="H449" s="458"/>
      <c r="I449" s="457">
        <v>-14</v>
      </c>
      <c r="J449" s="455"/>
      <c r="K449" s="455"/>
      <c r="L449" s="447"/>
      <c r="M449" s="447"/>
      <c r="N449" s="447"/>
    </row>
    <row r="450" spans="1:14" ht="12.5">
      <c r="A450" s="452" t="s">
        <v>980</v>
      </c>
      <c r="B450" s="455"/>
      <c r="C450" s="455"/>
      <c r="D450" s="455"/>
      <c r="E450" s="455"/>
      <c r="F450" s="458"/>
      <c r="G450" s="458"/>
      <c r="H450" s="458"/>
      <c r="I450" s="457">
        <v>-127.27</v>
      </c>
      <c r="J450" s="455"/>
      <c r="K450" s="455"/>
      <c r="L450" s="447"/>
      <c r="M450" s="447"/>
      <c r="N450" s="447"/>
    </row>
    <row r="451" spans="1:14" ht="12.5">
      <c r="A451" s="452" t="s">
        <v>39</v>
      </c>
      <c r="B451" s="455"/>
      <c r="C451" s="455"/>
      <c r="D451" s="455"/>
      <c r="E451" s="455"/>
      <c r="F451" s="458"/>
      <c r="G451" s="458"/>
      <c r="H451" s="458"/>
      <c r="I451" s="457">
        <v>-1</v>
      </c>
      <c r="J451" s="455"/>
      <c r="K451" s="455"/>
      <c r="L451" s="447"/>
      <c r="M451" s="447"/>
      <c r="N451" s="447"/>
    </row>
    <row r="452" spans="1:14" ht="12.5">
      <c r="A452" s="452" t="s">
        <v>980</v>
      </c>
      <c r="B452" s="455"/>
      <c r="C452" s="455"/>
      <c r="D452" s="455"/>
      <c r="E452" s="455"/>
      <c r="F452" s="458"/>
      <c r="G452" s="458"/>
      <c r="H452" s="458"/>
      <c r="I452" s="457">
        <v>-9.09</v>
      </c>
      <c r="J452" s="455"/>
      <c r="K452" s="455"/>
      <c r="L452" s="447"/>
      <c r="M452" s="447"/>
      <c r="N452" s="447"/>
    </row>
    <row r="453" spans="1:14" ht="12.5">
      <c r="A453" s="452" t="s">
        <v>44</v>
      </c>
      <c r="B453" s="455"/>
      <c r="C453" s="455"/>
      <c r="D453" s="455"/>
      <c r="E453" s="455"/>
      <c r="F453" s="458"/>
      <c r="G453" s="458"/>
      <c r="H453" s="458"/>
      <c r="I453" s="457">
        <v>0</v>
      </c>
      <c r="J453" s="455"/>
      <c r="K453" s="455"/>
      <c r="L453" s="447"/>
      <c r="M453" s="447"/>
      <c r="N453" s="447"/>
    </row>
    <row r="454" spans="1:14" ht="12.5">
      <c r="A454" s="452" t="s">
        <v>980</v>
      </c>
      <c r="B454" s="455"/>
      <c r="C454" s="455"/>
      <c r="D454" s="455"/>
      <c r="E454" s="455"/>
      <c r="F454" s="458"/>
      <c r="G454" s="458"/>
      <c r="H454" s="458"/>
      <c r="I454" s="457">
        <v>0</v>
      </c>
      <c r="J454" s="455"/>
      <c r="K454" s="455"/>
      <c r="L454" s="447"/>
      <c r="M454" s="447"/>
      <c r="N454" s="447"/>
    </row>
    <row r="455" spans="1:14" ht="12.5">
      <c r="A455" s="452" t="s">
        <v>45</v>
      </c>
      <c r="B455" s="455"/>
      <c r="C455" s="455"/>
      <c r="D455" s="455"/>
      <c r="E455" s="455"/>
      <c r="F455" s="458"/>
      <c r="G455" s="458"/>
      <c r="H455" s="458"/>
      <c r="I455" s="457">
        <v>0</v>
      </c>
      <c r="J455" s="455"/>
      <c r="K455" s="455"/>
      <c r="L455" s="447"/>
      <c r="M455" s="447"/>
      <c r="N455" s="447"/>
    </row>
    <row r="456" spans="1:14" ht="12.5">
      <c r="A456" s="452" t="s">
        <v>980</v>
      </c>
      <c r="B456" s="455"/>
      <c r="C456" s="455"/>
      <c r="D456" s="455"/>
      <c r="E456" s="455"/>
      <c r="F456" s="458"/>
      <c r="G456" s="458"/>
      <c r="H456" s="458"/>
      <c r="I456" s="457">
        <v>0</v>
      </c>
      <c r="J456" s="455"/>
      <c r="K456" s="455"/>
      <c r="L456" s="447"/>
      <c r="M456" s="447"/>
      <c r="N456" s="447"/>
    </row>
    <row r="457" spans="1:14" ht="12.5">
      <c r="A457" s="452" t="s">
        <v>60</v>
      </c>
      <c r="B457" s="455"/>
      <c r="C457" s="455"/>
      <c r="D457" s="455"/>
      <c r="E457" s="455"/>
      <c r="F457" s="458"/>
      <c r="G457" s="458"/>
      <c r="H457" s="458"/>
      <c r="I457" s="457">
        <v>4</v>
      </c>
      <c r="J457" s="455"/>
      <c r="K457" s="455"/>
      <c r="L457" s="447"/>
      <c r="M457" s="447"/>
      <c r="N457" s="447"/>
    </row>
    <row r="458" spans="1:14" ht="12.5">
      <c r="A458" s="452" t="s">
        <v>980</v>
      </c>
      <c r="B458" s="455"/>
      <c r="C458" s="455"/>
      <c r="D458" s="455"/>
      <c r="E458" s="455"/>
      <c r="F458" s="458"/>
      <c r="G458" s="458"/>
      <c r="H458" s="458"/>
      <c r="I458" s="457">
        <v>36.36</v>
      </c>
      <c r="J458" s="455"/>
      <c r="K458" s="455"/>
      <c r="L458" s="447"/>
      <c r="M458" s="447"/>
      <c r="N458" s="447"/>
    </row>
    <row r="459" spans="1:14" ht="12.5">
      <c r="A459" s="452" t="s">
        <v>985</v>
      </c>
      <c r="B459" s="455"/>
      <c r="C459" s="455"/>
      <c r="D459" s="455"/>
      <c r="E459" s="455"/>
      <c r="F459" s="458"/>
      <c r="G459" s="458"/>
      <c r="H459" s="458"/>
      <c r="I459" s="457">
        <v>0</v>
      </c>
      <c r="J459" s="455"/>
      <c r="K459" s="455"/>
      <c r="L459" s="447"/>
      <c r="M459" s="447"/>
      <c r="N459" s="447"/>
    </row>
    <row r="460" spans="1:14" ht="12.5">
      <c r="A460" s="452" t="s">
        <v>980</v>
      </c>
      <c r="B460" s="455"/>
      <c r="C460" s="455"/>
      <c r="D460" s="455"/>
      <c r="E460" s="455"/>
      <c r="F460" s="458"/>
      <c r="G460" s="458"/>
      <c r="H460" s="458"/>
      <c r="I460" s="457">
        <v>0</v>
      </c>
      <c r="J460" s="455"/>
      <c r="K460" s="455"/>
      <c r="L460" s="447"/>
      <c r="M460" s="447"/>
      <c r="N460" s="447"/>
    </row>
    <row r="461" spans="1:14" ht="12.5">
      <c r="A461" s="452" t="s">
        <v>63</v>
      </c>
      <c r="B461" s="455"/>
      <c r="C461" s="455"/>
      <c r="D461" s="455"/>
      <c r="E461" s="455"/>
      <c r="F461" s="458"/>
      <c r="G461" s="458"/>
      <c r="H461" s="458"/>
      <c r="I461" s="457">
        <v>0</v>
      </c>
      <c r="J461" s="455"/>
      <c r="K461" s="455"/>
      <c r="L461" s="447"/>
      <c r="M461" s="447"/>
      <c r="N461" s="447"/>
    </row>
    <row r="462" spans="1:14" ht="12.5">
      <c r="A462" s="452" t="s">
        <v>980</v>
      </c>
      <c r="B462" s="455"/>
      <c r="C462" s="455"/>
      <c r="D462" s="455"/>
      <c r="E462" s="455"/>
      <c r="F462" s="458"/>
      <c r="G462" s="458"/>
      <c r="H462" s="458"/>
      <c r="I462" s="457">
        <v>0</v>
      </c>
      <c r="J462" s="455"/>
      <c r="K462" s="455"/>
      <c r="L462" s="447"/>
      <c r="M462" s="447"/>
      <c r="N462" s="447"/>
    </row>
    <row r="463" spans="1:14" ht="12.5">
      <c r="A463" s="452" t="s">
        <v>986</v>
      </c>
      <c r="B463" s="455"/>
      <c r="C463" s="455"/>
      <c r="D463" s="455"/>
      <c r="E463" s="455"/>
      <c r="F463" s="458"/>
      <c r="G463" s="458"/>
      <c r="H463" s="458"/>
      <c r="I463" s="458"/>
      <c r="J463" s="455"/>
      <c r="K463" s="455"/>
      <c r="L463" s="447"/>
      <c r="M463" s="447"/>
      <c r="N463" s="447"/>
    </row>
    <row r="464" spans="1:14" ht="12.5">
      <c r="A464" s="452" t="s">
        <v>994</v>
      </c>
      <c r="B464" s="455"/>
      <c r="C464" s="455"/>
      <c r="D464" s="455"/>
      <c r="E464" s="455"/>
      <c r="F464" s="458"/>
      <c r="G464" s="458"/>
      <c r="H464" s="458"/>
      <c r="I464" s="458"/>
      <c r="J464" s="455"/>
      <c r="K464" s="455"/>
      <c r="L464" s="447"/>
      <c r="M464" s="447"/>
      <c r="N464" s="447"/>
    </row>
    <row r="465" spans="1:14" ht="12.5">
      <c r="A465" s="452" t="s">
        <v>996</v>
      </c>
      <c r="B465" s="456">
        <v>-16</v>
      </c>
      <c r="C465" s="456">
        <v>-4</v>
      </c>
      <c r="D465" s="456">
        <v>43</v>
      </c>
      <c r="E465" s="455"/>
      <c r="F465" s="457">
        <v>51</v>
      </c>
      <c r="G465" s="458"/>
      <c r="H465" s="458"/>
      <c r="I465" s="458"/>
      <c r="J465" s="455"/>
      <c r="K465" s="455"/>
      <c r="L465" s="447"/>
      <c r="M465" s="447"/>
      <c r="N465" s="447"/>
    </row>
    <row r="466" spans="1:14" ht="12.5">
      <c r="A466" s="452" t="s">
        <v>997</v>
      </c>
      <c r="B466" s="455"/>
      <c r="C466" s="455"/>
      <c r="D466" s="455"/>
      <c r="E466" s="455"/>
      <c r="F466" s="458"/>
      <c r="G466" s="458"/>
      <c r="H466" s="458"/>
      <c r="I466" s="458"/>
      <c r="J466" s="455"/>
      <c r="K466" s="455"/>
      <c r="L466" s="447"/>
      <c r="M466" s="447"/>
      <c r="N466" s="447"/>
    </row>
    <row r="467" spans="1:14" ht="12.5">
      <c r="A467" s="452" t="s">
        <v>998</v>
      </c>
      <c r="B467" s="455"/>
      <c r="C467" s="455"/>
      <c r="D467" s="455"/>
      <c r="E467" s="455"/>
      <c r="F467" s="458"/>
      <c r="G467" s="458"/>
      <c r="H467" s="458"/>
      <c r="I467" s="458"/>
      <c r="J467" s="455"/>
      <c r="K467" s="455"/>
      <c r="L467" s="447"/>
      <c r="M467" s="447"/>
      <c r="N467" s="447"/>
    </row>
    <row r="468" spans="1:14" ht="12.5">
      <c r="A468" s="452" t="s">
        <v>1000</v>
      </c>
      <c r="B468" s="455"/>
      <c r="C468" s="455"/>
      <c r="D468" s="455"/>
      <c r="E468" s="455"/>
      <c r="F468" s="458"/>
      <c r="G468" s="458"/>
      <c r="H468" s="458"/>
      <c r="I468" s="458"/>
      <c r="J468" s="455"/>
      <c r="K468" s="455"/>
      <c r="L468" s="447"/>
      <c r="M468" s="447"/>
      <c r="N468" s="447"/>
    </row>
    <row r="469" spans="1:14" ht="12.5">
      <c r="A469" s="452" t="s">
        <v>1001</v>
      </c>
      <c r="B469" s="456">
        <v>-6</v>
      </c>
      <c r="C469" s="456">
        <v>-7</v>
      </c>
      <c r="D469" s="456">
        <v>-4</v>
      </c>
      <c r="E469" s="455"/>
      <c r="F469" s="457">
        <v>-8</v>
      </c>
      <c r="G469" s="458"/>
      <c r="H469" s="458"/>
      <c r="I469" s="458"/>
      <c r="J469" s="455"/>
      <c r="K469" s="455"/>
      <c r="L469" s="447"/>
      <c r="M469" s="447"/>
      <c r="N469" s="447"/>
    </row>
    <row r="470" spans="1:14" ht="12.5">
      <c r="A470" s="452" t="s">
        <v>345</v>
      </c>
      <c r="B470" s="455"/>
      <c r="C470" s="455"/>
      <c r="D470" s="455"/>
      <c r="E470" s="455"/>
      <c r="F470" s="457">
        <v>1</v>
      </c>
      <c r="G470" s="458"/>
      <c r="H470" s="458"/>
      <c r="I470" s="458"/>
      <c r="J470" s="455"/>
      <c r="K470" s="455"/>
      <c r="L470" s="447"/>
      <c r="M470" s="447"/>
      <c r="N470" s="447"/>
    </row>
    <row r="471" spans="1:14" ht="12.5">
      <c r="A471" s="459"/>
      <c r="B471" s="455"/>
      <c r="C471" s="455"/>
      <c r="D471" s="455"/>
      <c r="E471" s="455"/>
      <c r="F471" s="458"/>
      <c r="G471" s="458"/>
      <c r="H471" s="458"/>
      <c r="I471" s="458"/>
      <c r="J471" s="455"/>
      <c r="K471" s="455"/>
      <c r="L471" s="447"/>
      <c r="M471" s="447"/>
      <c r="N471" s="447"/>
    </row>
    <row r="472" spans="1:14" ht="12.5">
      <c r="A472" s="452" t="s">
        <v>1035</v>
      </c>
      <c r="B472" s="455"/>
      <c r="C472" s="455"/>
      <c r="D472" s="455"/>
      <c r="E472" s="455"/>
      <c r="F472" s="458"/>
      <c r="G472" s="458"/>
      <c r="H472" s="458"/>
      <c r="I472" s="458"/>
      <c r="J472" s="455"/>
      <c r="K472" s="455"/>
      <c r="L472" s="447"/>
      <c r="M472" s="447"/>
      <c r="N472" s="447"/>
    </row>
    <row r="473" spans="1:14" ht="12.5">
      <c r="A473" s="452" t="s">
        <v>25</v>
      </c>
      <c r="B473" s="455"/>
      <c r="C473" s="455"/>
      <c r="D473" s="455"/>
      <c r="E473" s="455"/>
      <c r="F473" s="458"/>
      <c r="G473" s="458"/>
      <c r="H473" s="458"/>
      <c r="I473" s="457">
        <v>0</v>
      </c>
      <c r="J473" s="455"/>
      <c r="K473" s="455"/>
      <c r="L473" s="447"/>
      <c r="M473" s="447"/>
      <c r="N473" s="447"/>
    </row>
    <row r="474" spans="1:14" ht="12.5">
      <c r="A474" s="452" t="s">
        <v>980</v>
      </c>
      <c r="B474" s="455"/>
      <c r="C474" s="455"/>
      <c r="D474" s="455"/>
      <c r="E474" s="455"/>
      <c r="F474" s="458"/>
      <c r="G474" s="458"/>
      <c r="H474" s="458"/>
      <c r="I474" s="458"/>
      <c r="J474" s="455"/>
      <c r="K474" s="455"/>
      <c r="L474" s="447"/>
      <c r="M474" s="447"/>
      <c r="N474" s="447"/>
    </row>
    <row r="475" spans="1:14" ht="12.5">
      <c r="A475" s="452" t="s">
        <v>39</v>
      </c>
      <c r="B475" s="455"/>
      <c r="C475" s="455"/>
      <c r="D475" s="455"/>
      <c r="E475" s="455"/>
      <c r="F475" s="458"/>
      <c r="G475" s="458"/>
      <c r="H475" s="458"/>
      <c r="I475" s="457">
        <v>197</v>
      </c>
      <c r="J475" s="455"/>
      <c r="K475" s="455"/>
      <c r="L475" s="447"/>
      <c r="M475" s="447"/>
      <c r="N475" s="447"/>
    </row>
    <row r="476" spans="1:14" ht="12.5">
      <c r="A476" s="452" t="s">
        <v>980</v>
      </c>
      <c r="B476" s="455"/>
      <c r="C476" s="455"/>
      <c r="D476" s="455"/>
      <c r="E476" s="455"/>
      <c r="F476" s="458"/>
      <c r="G476" s="458"/>
      <c r="H476" s="458"/>
      <c r="I476" s="458"/>
      <c r="J476" s="455"/>
      <c r="K476" s="455"/>
      <c r="L476" s="447"/>
      <c r="M476" s="447"/>
      <c r="N476" s="447"/>
    </row>
    <row r="477" spans="1:14" ht="12.5">
      <c r="A477" s="452" t="s">
        <v>44</v>
      </c>
      <c r="B477" s="455"/>
      <c r="C477" s="455"/>
      <c r="D477" s="455"/>
      <c r="E477" s="455"/>
      <c r="F477" s="458"/>
      <c r="G477" s="458"/>
      <c r="H477" s="458"/>
      <c r="I477" s="457">
        <v>0</v>
      </c>
      <c r="J477" s="455"/>
      <c r="K477" s="455"/>
      <c r="L477" s="447"/>
      <c r="M477" s="447"/>
      <c r="N477" s="447"/>
    </row>
    <row r="478" spans="1:14" ht="12.5">
      <c r="A478" s="452" t="s">
        <v>980</v>
      </c>
      <c r="B478" s="455"/>
      <c r="C478" s="455"/>
      <c r="D478" s="455"/>
      <c r="E478" s="455"/>
      <c r="F478" s="458"/>
      <c r="G478" s="458"/>
      <c r="H478" s="458"/>
      <c r="I478" s="458"/>
      <c r="J478" s="455"/>
      <c r="K478" s="455"/>
      <c r="L478" s="447"/>
      <c r="M478" s="447"/>
      <c r="N478" s="447"/>
    </row>
    <row r="479" spans="1:14" ht="12.5">
      <c r="A479" s="452" t="s">
        <v>45</v>
      </c>
      <c r="B479" s="455"/>
      <c r="C479" s="455"/>
      <c r="D479" s="455"/>
      <c r="E479" s="455"/>
      <c r="F479" s="458"/>
      <c r="G479" s="458"/>
      <c r="H479" s="458"/>
      <c r="I479" s="457">
        <v>0</v>
      </c>
      <c r="J479" s="455"/>
      <c r="K479" s="455"/>
      <c r="L479" s="447"/>
      <c r="M479" s="447"/>
      <c r="N479" s="447"/>
    </row>
    <row r="480" spans="1:14" ht="12.5">
      <c r="A480" s="452" t="s">
        <v>980</v>
      </c>
      <c r="B480" s="455"/>
      <c r="C480" s="455"/>
      <c r="D480" s="455"/>
      <c r="E480" s="455"/>
      <c r="F480" s="458"/>
      <c r="G480" s="458"/>
      <c r="H480" s="458"/>
      <c r="I480" s="458"/>
      <c r="J480" s="455"/>
      <c r="K480" s="455"/>
      <c r="L480" s="447"/>
      <c r="M480" s="447"/>
      <c r="N480" s="447"/>
    </row>
    <row r="481" spans="1:14" ht="12.5">
      <c r="A481" s="452" t="s">
        <v>60</v>
      </c>
      <c r="B481" s="455"/>
      <c r="C481" s="455"/>
      <c r="D481" s="455"/>
      <c r="E481" s="455"/>
      <c r="F481" s="458"/>
      <c r="G481" s="458"/>
      <c r="H481" s="458"/>
      <c r="I481" s="457">
        <v>0</v>
      </c>
      <c r="J481" s="455"/>
      <c r="K481" s="455"/>
      <c r="L481" s="447"/>
      <c r="M481" s="447"/>
      <c r="N481" s="447"/>
    </row>
    <row r="482" spans="1:14" ht="12.5">
      <c r="A482" s="452" t="s">
        <v>980</v>
      </c>
      <c r="B482" s="455"/>
      <c r="C482" s="455"/>
      <c r="D482" s="455"/>
      <c r="E482" s="455"/>
      <c r="F482" s="458"/>
      <c r="G482" s="458"/>
      <c r="H482" s="458"/>
      <c r="I482" s="458"/>
      <c r="J482" s="455"/>
      <c r="K482" s="455"/>
      <c r="L482" s="447"/>
      <c r="M482" s="447"/>
      <c r="N482" s="447"/>
    </row>
    <row r="483" spans="1:14" ht="12.5">
      <c r="A483" s="452" t="s">
        <v>985</v>
      </c>
      <c r="B483" s="455"/>
      <c r="C483" s="455"/>
      <c r="D483" s="455"/>
      <c r="E483" s="455"/>
      <c r="F483" s="458"/>
      <c r="G483" s="458"/>
      <c r="H483" s="458"/>
      <c r="I483" s="457">
        <v>0</v>
      </c>
      <c r="J483" s="455"/>
      <c r="K483" s="455"/>
      <c r="L483" s="447"/>
      <c r="M483" s="447"/>
      <c r="N483" s="447"/>
    </row>
    <row r="484" spans="1:14" ht="12.5">
      <c r="A484" s="452" t="s">
        <v>980</v>
      </c>
      <c r="B484" s="455"/>
      <c r="C484" s="455"/>
      <c r="D484" s="455"/>
      <c r="E484" s="455"/>
      <c r="F484" s="458"/>
      <c r="G484" s="458"/>
      <c r="H484" s="458"/>
      <c r="I484" s="458"/>
      <c r="J484" s="455"/>
      <c r="K484" s="455"/>
      <c r="L484" s="447"/>
      <c r="M484" s="447"/>
      <c r="N484" s="447"/>
    </row>
    <row r="485" spans="1:14" ht="12.5">
      <c r="A485" s="459"/>
      <c r="B485" s="455"/>
      <c r="C485" s="455"/>
      <c r="D485" s="455"/>
      <c r="E485" s="455"/>
      <c r="F485" s="458"/>
      <c r="G485" s="458"/>
      <c r="H485" s="458"/>
      <c r="I485" s="458"/>
      <c r="J485" s="455"/>
      <c r="K485" s="455"/>
      <c r="L485" s="447"/>
      <c r="M485" s="447"/>
      <c r="N485" s="447"/>
    </row>
    <row r="486" spans="1:14" ht="12.5">
      <c r="A486" s="452" t="s">
        <v>1036</v>
      </c>
      <c r="B486" s="455"/>
      <c r="C486" s="455"/>
      <c r="D486" s="455"/>
      <c r="E486" s="455"/>
      <c r="F486" s="458"/>
      <c r="G486" s="458"/>
      <c r="H486" s="458"/>
      <c r="I486" s="458"/>
      <c r="J486" s="455"/>
      <c r="K486" s="455"/>
      <c r="L486" s="447"/>
      <c r="M486" s="447"/>
      <c r="N486" s="447"/>
    </row>
    <row r="487" spans="1:14" ht="12.5">
      <c r="A487" s="452" t="s">
        <v>25</v>
      </c>
      <c r="B487" s="455"/>
      <c r="C487" s="455"/>
      <c r="D487" s="455"/>
      <c r="E487" s="456">
        <v>66</v>
      </c>
      <c r="F487" s="457">
        <v>39</v>
      </c>
      <c r="G487" s="457">
        <v>51</v>
      </c>
      <c r="H487" s="457">
        <v>47</v>
      </c>
      <c r="I487" s="457">
        <v>58</v>
      </c>
      <c r="J487" s="455"/>
      <c r="K487" s="455"/>
      <c r="L487" s="447"/>
      <c r="M487" s="447"/>
      <c r="N487" s="447"/>
    </row>
    <row r="488" spans="1:14" ht="12.5">
      <c r="A488" s="452" t="s">
        <v>980</v>
      </c>
      <c r="B488" s="455"/>
      <c r="C488" s="455"/>
      <c r="D488" s="455"/>
      <c r="E488" s="455"/>
      <c r="F488" s="458"/>
      <c r="G488" s="458"/>
      <c r="H488" s="458"/>
      <c r="I488" s="458"/>
      <c r="J488" s="455"/>
      <c r="K488" s="455"/>
      <c r="L488" s="447"/>
      <c r="M488" s="447"/>
      <c r="N488" s="447"/>
    </row>
    <row r="489" spans="1:14" ht="12.5">
      <c r="A489" s="452" t="s">
        <v>39</v>
      </c>
      <c r="B489" s="455"/>
      <c r="C489" s="455"/>
      <c r="D489" s="455"/>
      <c r="E489" s="456">
        <v>13</v>
      </c>
      <c r="F489" s="457">
        <v>31</v>
      </c>
      <c r="G489" s="457">
        <v>37</v>
      </c>
      <c r="H489" s="457">
        <v>72</v>
      </c>
      <c r="I489" s="457">
        <v>32</v>
      </c>
      <c r="J489" s="455"/>
      <c r="K489" s="455"/>
      <c r="L489" s="447"/>
      <c r="M489" s="447"/>
      <c r="N489" s="447"/>
    </row>
    <row r="490" spans="1:14" ht="12.5">
      <c r="A490" s="452" t="s">
        <v>980</v>
      </c>
      <c r="B490" s="455"/>
      <c r="C490" s="455"/>
      <c r="D490" s="455"/>
      <c r="E490" s="455"/>
      <c r="F490" s="458"/>
      <c r="G490" s="458"/>
      <c r="H490" s="458"/>
      <c r="I490" s="458"/>
      <c r="J490" s="455"/>
      <c r="K490" s="455"/>
      <c r="L490" s="447"/>
      <c r="M490" s="447"/>
      <c r="N490" s="447"/>
    </row>
    <row r="491" spans="1:14" ht="12.5">
      <c r="A491" s="452" t="s">
        <v>44</v>
      </c>
      <c r="B491" s="455"/>
      <c r="C491" s="455"/>
      <c r="D491" s="455"/>
      <c r="E491" s="456">
        <v>13</v>
      </c>
      <c r="F491" s="457">
        <v>9</v>
      </c>
      <c r="G491" s="457">
        <v>9</v>
      </c>
      <c r="H491" s="457">
        <v>23</v>
      </c>
      <c r="I491" s="457">
        <v>16</v>
      </c>
      <c r="J491" s="455"/>
      <c r="K491" s="455"/>
      <c r="L491" s="447"/>
      <c r="M491" s="447"/>
      <c r="N491" s="447"/>
    </row>
    <row r="492" spans="1:14" ht="12.5">
      <c r="A492" s="452" t="s">
        <v>980</v>
      </c>
      <c r="B492" s="455"/>
      <c r="C492" s="455"/>
      <c r="D492" s="455"/>
      <c r="E492" s="455"/>
      <c r="F492" s="458"/>
      <c r="G492" s="458"/>
      <c r="H492" s="458"/>
      <c r="I492" s="458"/>
      <c r="J492" s="455"/>
      <c r="K492" s="455"/>
      <c r="L492" s="447"/>
      <c r="M492" s="447"/>
      <c r="N492" s="447"/>
    </row>
    <row r="493" spans="1:14" ht="12.5">
      <c r="A493" s="452" t="s">
        <v>45</v>
      </c>
      <c r="B493" s="455"/>
      <c r="C493" s="455"/>
      <c r="D493" s="455"/>
      <c r="E493" s="455"/>
      <c r="F493" s="457">
        <v>3</v>
      </c>
      <c r="G493" s="457">
        <v>4</v>
      </c>
      <c r="H493" s="457">
        <v>6</v>
      </c>
      <c r="I493" s="457">
        <v>6</v>
      </c>
      <c r="J493" s="455"/>
      <c r="K493" s="455"/>
      <c r="L493" s="447"/>
      <c r="M493" s="447"/>
      <c r="N493" s="447"/>
    </row>
    <row r="494" spans="1:14" ht="12.5">
      <c r="A494" s="452" t="s">
        <v>980</v>
      </c>
      <c r="B494" s="455"/>
      <c r="C494" s="455"/>
      <c r="D494" s="455"/>
      <c r="E494" s="455"/>
      <c r="F494" s="458"/>
      <c r="G494" s="458"/>
      <c r="H494" s="458"/>
      <c r="I494" s="458"/>
      <c r="J494" s="455"/>
      <c r="K494" s="455"/>
      <c r="L494" s="447"/>
      <c r="M494" s="447"/>
      <c r="N494" s="447"/>
    </row>
    <row r="495" spans="1:14" ht="12.5">
      <c r="A495" s="452" t="s">
        <v>60</v>
      </c>
      <c r="B495" s="455"/>
      <c r="C495" s="455"/>
      <c r="D495" s="455"/>
      <c r="E495" s="456">
        <v>14</v>
      </c>
      <c r="F495" s="457">
        <v>18</v>
      </c>
      <c r="G495" s="457">
        <v>19</v>
      </c>
      <c r="H495" s="457">
        <v>11</v>
      </c>
      <c r="I495" s="457">
        <v>12</v>
      </c>
      <c r="J495" s="455"/>
      <c r="K495" s="455"/>
      <c r="L495" s="447"/>
      <c r="M495" s="447"/>
      <c r="N495" s="447"/>
    </row>
    <row r="496" spans="1:14" ht="12.5">
      <c r="A496" s="452" t="s">
        <v>980</v>
      </c>
      <c r="B496" s="455"/>
      <c r="C496" s="455"/>
      <c r="D496" s="455"/>
      <c r="E496" s="455"/>
      <c r="F496" s="458"/>
      <c r="G496" s="458"/>
      <c r="H496" s="458"/>
      <c r="I496" s="458"/>
      <c r="J496" s="455"/>
      <c r="K496" s="455"/>
      <c r="L496" s="447"/>
      <c r="M496" s="447"/>
      <c r="N496" s="447"/>
    </row>
    <row r="497" spans="1:14" ht="12.5">
      <c r="A497" s="452" t="s">
        <v>985</v>
      </c>
      <c r="B497" s="455"/>
      <c r="C497" s="455"/>
      <c r="D497" s="455"/>
      <c r="E497" s="455"/>
      <c r="F497" s="458"/>
      <c r="G497" s="458"/>
      <c r="H497" s="457">
        <v>86</v>
      </c>
      <c r="I497" s="457">
        <v>145</v>
      </c>
      <c r="J497" s="455"/>
      <c r="K497" s="455"/>
      <c r="L497" s="447"/>
      <c r="M497" s="447"/>
      <c r="N497" s="447"/>
    </row>
    <row r="498" spans="1:14" ht="12.5">
      <c r="A498" s="452" t="s">
        <v>980</v>
      </c>
      <c r="B498" s="455"/>
      <c r="C498" s="455"/>
      <c r="D498" s="455"/>
      <c r="E498" s="455"/>
      <c r="F498" s="458"/>
      <c r="G498" s="458"/>
      <c r="H498" s="458"/>
      <c r="I498" s="458"/>
      <c r="J498" s="455"/>
      <c r="K498" s="455"/>
      <c r="L498" s="447"/>
      <c r="M498" s="447"/>
      <c r="N498" s="447"/>
    </row>
    <row r="499" spans="1:14" ht="12.5">
      <c r="A499" s="452" t="s">
        <v>63</v>
      </c>
      <c r="B499" s="455"/>
      <c r="C499" s="455"/>
      <c r="D499" s="455"/>
      <c r="E499" s="455"/>
      <c r="F499" s="458"/>
      <c r="G499" s="458"/>
      <c r="H499" s="457">
        <v>-446</v>
      </c>
      <c r="I499" s="458"/>
      <c r="J499" s="455"/>
      <c r="K499" s="455"/>
      <c r="L499" s="447"/>
      <c r="M499" s="447"/>
      <c r="N499" s="447"/>
    </row>
    <row r="500" spans="1:14" ht="12.5">
      <c r="A500" s="452" t="s">
        <v>980</v>
      </c>
      <c r="B500" s="455"/>
      <c r="C500" s="455"/>
      <c r="D500" s="455"/>
      <c r="E500" s="455"/>
      <c r="F500" s="458"/>
      <c r="G500" s="458"/>
      <c r="H500" s="458"/>
      <c r="I500" s="458"/>
      <c r="J500" s="455"/>
      <c r="K500" s="455"/>
      <c r="L500" s="447"/>
      <c r="M500" s="447"/>
      <c r="N500" s="447"/>
    </row>
    <row r="501" spans="1:14" ht="12.5">
      <c r="A501" s="452" t="s">
        <v>986</v>
      </c>
      <c r="B501" s="455"/>
      <c r="C501" s="455"/>
      <c r="D501" s="455"/>
      <c r="E501" s="455"/>
      <c r="F501" s="458"/>
      <c r="G501" s="458"/>
      <c r="H501" s="458"/>
      <c r="I501" s="458"/>
      <c r="J501" s="455"/>
      <c r="K501" s="455"/>
      <c r="L501" s="447"/>
      <c r="M501" s="447"/>
      <c r="N501" s="447"/>
    </row>
    <row r="502" spans="1:14" ht="12.5">
      <c r="A502" s="452" t="s">
        <v>989</v>
      </c>
      <c r="B502" s="455"/>
      <c r="C502" s="455"/>
      <c r="D502" s="455"/>
      <c r="E502" s="455"/>
      <c r="F502" s="458"/>
      <c r="G502" s="458"/>
      <c r="H502" s="458"/>
      <c r="I502" s="458"/>
      <c r="J502" s="455"/>
      <c r="K502" s="455"/>
      <c r="L502" s="447"/>
      <c r="M502" s="447"/>
      <c r="N502" s="447"/>
    </row>
    <row r="503" spans="1:14" ht="12.5">
      <c r="A503" s="452" t="s">
        <v>994</v>
      </c>
      <c r="B503" s="455"/>
      <c r="C503" s="455"/>
      <c r="D503" s="455"/>
      <c r="E503" s="455"/>
      <c r="F503" s="458"/>
      <c r="G503" s="458"/>
      <c r="H503" s="458"/>
      <c r="I503" s="458"/>
      <c r="J503" s="455"/>
      <c r="K503" s="455"/>
      <c r="L503" s="447"/>
      <c r="M503" s="447"/>
      <c r="N503" s="447"/>
    </row>
    <row r="504" spans="1:14" ht="12.5">
      <c r="A504" s="452" t="s">
        <v>996</v>
      </c>
      <c r="B504" s="456">
        <v>25</v>
      </c>
      <c r="C504" s="456">
        <v>20</v>
      </c>
      <c r="D504" s="456">
        <v>18</v>
      </c>
      <c r="E504" s="456">
        <v>34</v>
      </c>
      <c r="F504" s="457">
        <v>63</v>
      </c>
      <c r="G504" s="458"/>
      <c r="H504" s="458"/>
      <c r="I504" s="458"/>
      <c r="J504" s="455"/>
      <c r="K504" s="455"/>
      <c r="L504" s="447"/>
      <c r="M504" s="447"/>
      <c r="N504" s="447"/>
    </row>
    <row r="505" spans="1:14" ht="12.5">
      <c r="A505" s="452" t="s">
        <v>997</v>
      </c>
      <c r="B505" s="455"/>
      <c r="C505" s="455"/>
      <c r="D505" s="455"/>
      <c r="E505" s="455"/>
      <c r="F505" s="458"/>
      <c r="G505" s="458"/>
      <c r="H505" s="458"/>
      <c r="I505" s="458"/>
      <c r="J505" s="455"/>
      <c r="K505" s="455"/>
      <c r="L505" s="447"/>
      <c r="M505" s="447"/>
      <c r="N505" s="447"/>
    </row>
    <row r="506" spans="1:14" ht="12.5">
      <c r="A506" s="452" t="s">
        <v>998</v>
      </c>
      <c r="B506" s="455"/>
      <c r="C506" s="455"/>
      <c r="D506" s="455"/>
      <c r="E506" s="455"/>
      <c r="F506" s="458"/>
      <c r="G506" s="458"/>
      <c r="H506" s="458"/>
      <c r="I506" s="458"/>
      <c r="J506" s="455"/>
      <c r="K506" s="455"/>
      <c r="L506" s="447"/>
      <c r="M506" s="447"/>
      <c r="N506" s="447"/>
    </row>
    <row r="507" spans="1:14" ht="12.5">
      <c r="A507" s="452" t="s">
        <v>1000</v>
      </c>
      <c r="B507" s="455"/>
      <c r="C507" s="455"/>
      <c r="D507" s="455"/>
      <c r="E507" s="455"/>
      <c r="F507" s="458"/>
      <c r="G507" s="458"/>
      <c r="H507" s="458"/>
      <c r="I507" s="458"/>
      <c r="J507" s="455"/>
      <c r="K507" s="455"/>
      <c r="L507" s="447"/>
      <c r="M507" s="447"/>
      <c r="N507" s="447"/>
    </row>
    <row r="508" spans="1:14" ht="12.5">
      <c r="A508" s="452" t="s">
        <v>1001</v>
      </c>
      <c r="B508" s="456">
        <v>59</v>
      </c>
      <c r="C508" s="456">
        <v>37</v>
      </c>
      <c r="D508" s="456">
        <v>92</v>
      </c>
      <c r="E508" s="456">
        <v>61</v>
      </c>
      <c r="F508" s="457">
        <v>30</v>
      </c>
      <c r="G508" s="458"/>
      <c r="H508" s="458"/>
      <c r="I508" s="458"/>
      <c r="J508" s="455"/>
      <c r="K508" s="455"/>
      <c r="L508" s="447"/>
      <c r="M508" s="447"/>
      <c r="N508" s="447"/>
    </row>
    <row r="509" spans="1:14" ht="12.5">
      <c r="A509" s="452" t="s">
        <v>1003</v>
      </c>
      <c r="B509" s="455"/>
      <c r="C509" s="455"/>
      <c r="D509" s="455"/>
      <c r="E509" s="455"/>
      <c r="F509" s="457">
        <v>1</v>
      </c>
      <c r="G509" s="458"/>
      <c r="H509" s="458"/>
      <c r="I509" s="458"/>
      <c r="J509" s="455"/>
      <c r="K509" s="455"/>
      <c r="L509" s="447"/>
      <c r="M509" s="447"/>
      <c r="N509" s="447"/>
    </row>
    <row r="510" spans="1:14" ht="12.5">
      <c r="A510" s="452" t="s">
        <v>345</v>
      </c>
      <c r="B510" s="456">
        <v>2</v>
      </c>
      <c r="C510" s="456">
        <v>5</v>
      </c>
      <c r="D510" s="456">
        <v>7</v>
      </c>
      <c r="E510" s="456">
        <v>11</v>
      </c>
      <c r="F510" s="457">
        <v>6</v>
      </c>
      <c r="G510" s="458"/>
      <c r="H510" s="458"/>
      <c r="I510" s="458"/>
      <c r="J510" s="455"/>
      <c r="K510" s="455"/>
      <c r="L510" s="447"/>
      <c r="M510" s="447"/>
      <c r="N510" s="447"/>
    </row>
    <row r="511" spans="1:14" ht="12.5">
      <c r="A511" s="459"/>
      <c r="B511" s="455"/>
      <c r="C511" s="455"/>
      <c r="D511" s="455"/>
      <c r="E511" s="455"/>
      <c r="F511" s="458"/>
      <c r="G511" s="458"/>
      <c r="H511" s="458"/>
      <c r="I511" s="458"/>
      <c r="J511" s="455"/>
      <c r="K511" s="455"/>
      <c r="L511" s="447"/>
      <c r="M511" s="447"/>
      <c r="N511" s="447"/>
    </row>
    <row r="512" spans="1:14" ht="12.5">
      <c r="A512" s="452" t="s">
        <v>1037</v>
      </c>
      <c r="B512" s="455"/>
      <c r="C512" s="455"/>
      <c r="D512" s="455"/>
      <c r="E512" s="455"/>
      <c r="F512" s="458"/>
      <c r="G512" s="458"/>
      <c r="H512" s="458"/>
      <c r="I512" s="458"/>
      <c r="J512" s="455"/>
      <c r="K512" s="455"/>
      <c r="L512" s="447"/>
      <c r="M512" s="447"/>
      <c r="N512" s="447"/>
    </row>
    <row r="513" spans="1:14" ht="12.5">
      <c r="A513" s="452" t="s">
        <v>25</v>
      </c>
      <c r="B513" s="455"/>
      <c r="C513" s="455"/>
      <c r="D513" s="455"/>
      <c r="E513" s="453">
        <v>6243</v>
      </c>
      <c r="F513" s="454">
        <v>6732</v>
      </c>
      <c r="G513" s="454">
        <v>7245</v>
      </c>
      <c r="H513" s="454">
        <v>7479</v>
      </c>
      <c r="I513" s="454">
        <v>7573</v>
      </c>
      <c r="J513" s="455"/>
      <c r="K513" s="455"/>
      <c r="L513" s="447"/>
      <c r="M513" s="447"/>
      <c r="N513" s="447"/>
    </row>
    <row r="514" spans="1:14" ht="12.5">
      <c r="A514" s="452" t="s">
        <v>980</v>
      </c>
      <c r="B514" s="455"/>
      <c r="C514" s="455"/>
      <c r="D514" s="455"/>
      <c r="E514" s="455"/>
      <c r="F514" s="458"/>
      <c r="G514" s="458"/>
      <c r="H514" s="458"/>
      <c r="I514" s="458"/>
      <c r="J514" s="455"/>
      <c r="K514" s="455"/>
      <c r="L514" s="447"/>
      <c r="M514" s="447"/>
      <c r="N514" s="447"/>
    </row>
    <row r="515" spans="1:14" ht="12.5">
      <c r="A515" s="452" t="s">
        <v>39</v>
      </c>
      <c r="B515" s="455"/>
      <c r="C515" s="455"/>
      <c r="D515" s="455"/>
      <c r="E515" s="453">
        <v>10475</v>
      </c>
      <c r="F515" s="454">
        <v>10747</v>
      </c>
      <c r="G515" s="454">
        <v>11474</v>
      </c>
      <c r="H515" s="454">
        <v>11484</v>
      </c>
      <c r="I515" s="454">
        <v>11578</v>
      </c>
      <c r="J515" s="455"/>
      <c r="K515" s="455"/>
      <c r="L515" s="447"/>
      <c r="M515" s="447"/>
      <c r="N515" s="447"/>
    </row>
    <row r="516" spans="1:14" ht="12.5">
      <c r="A516" s="452" t="s">
        <v>980</v>
      </c>
      <c r="B516" s="455"/>
      <c r="C516" s="455"/>
      <c r="D516" s="455"/>
      <c r="E516" s="455"/>
      <c r="F516" s="458"/>
      <c r="G516" s="458"/>
      <c r="H516" s="458"/>
      <c r="I516" s="458"/>
      <c r="J516" s="455"/>
      <c r="K516" s="455"/>
      <c r="L516" s="447"/>
      <c r="M516" s="447"/>
      <c r="N516" s="447"/>
    </row>
    <row r="517" spans="1:14" ht="12.5">
      <c r="A517" s="452" t="s">
        <v>44</v>
      </c>
      <c r="B517" s="455"/>
      <c r="C517" s="455"/>
      <c r="D517" s="455"/>
      <c r="E517" s="453">
        <v>5086</v>
      </c>
      <c r="F517" s="454">
        <v>5338</v>
      </c>
      <c r="G517" s="454">
        <v>5886</v>
      </c>
      <c r="H517" s="454">
        <v>6124</v>
      </c>
      <c r="I517" s="454">
        <v>6076</v>
      </c>
      <c r="J517" s="455"/>
      <c r="K517" s="455"/>
      <c r="L517" s="447"/>
      <c r="M517" s="447"/>
      <c r="N517" s="447"/>
    </row>
    <row r="518" spans="1:14" ht="12.5">
      <c r="A518" s="452" t="s">
        <v>980</v>
      </c>
      <c r="B518" s="455"/>
      <c r="C518" s="455"/>
      <c r="D518" s="455"/>
      <c r="E518" s="455"/>
      <c r="F518" s="458"/>
      <c r="G518" s="458"/>
      <c r="H518" s="458"/>
      <c r="I518" s="458"/>
      <c r="J518" s="455"/>
      <c r="K518" s="455"/>
      <c r="L518" s="447"/>
      <c r="M518" s="447"/>
      <c r="N518" s="447"/>
    </row>
    <row r="519" spans="1:14" ht="12.5">
      <c r="A519" s="452" t="s">
        <v>45</v>
      </c>
      <c r="B519" s="455"/>
      <c r="C519" s="455"/>
      <c r="D519" s="455"/>
      <c r="E519" s="455"/>
      <c r="F519" s="454">
        <v>1154</v>
      </c>
      <c r="G519" s="454">
        <v>1194</v>
      </c>
      <c r="H519" s="454">
        <v>1233</v>
      </c>
      <c r="I519" s="454">
        <v>1337</v>
      </c>
      <c r="J519" s="455"/>
      <c r="K519" s="455"/>
      <c r="L519" s="447"/>
      <c r="M519" s="447"/>
      <c r="N519" s="447"/>
    </row>
    <row r="520" spans="1:14" ht="12.5">
      <c r="A520" s="452" t="s">
        <v>980</v>
      </c>
      <c r="B520" s="455"/>
      <c r="C520" s="455"/>
      <c r="D520" s="455"/>
      <c r="E520" s="455"/>
      <c r="F520" s="458"/>
      <c r="G520" s="458"/>
      <c r="H520" s="458"/>
      <c r="I520" s="458"/>
      <c r="J520" s="455"/>
      <c r="K520" s="455"/>
      <c r="L520" s="447"/>
      <c r="M520" s="447"/>
      <c r="N520" s="447"/>
    </row>
    <row r="521" spans="1:14" ht="12.5">
      <c r="A521" s="452" t="s">
        <v>60</v>
      </c>
      <c r="B521" s="455"/>
      <c r="C521" s="455"/>
      <c r="D521" s="455"/>
      <c r="E521" s="453">
        <v>13691</v>
      </c>
      <c r="F521" s="454">
        <v>14700</v>
      </c>
      <c r="G521" s="454">
        <v>17087</v>
      </c>
      <c r="H521" s="454">
        <v>18156</v>
      </c>
      <c r="I521" s="454">
        <v>20199</v>
      </c>
      <c r="J521" s="455"/>
      <c r="K521" s="455"/>
      <c r="L521" s="447"/>
      <c r="M521" s="447"/>
      <c r="N521" s="447"/>
    </row>
    <row r="522" spans="1:14" ht="12.5">
      <c r="A522" s="452" t="s">
        <v>980</v>
      </c>
      <c r="B522" s="455"/>
      <c r="C522" s="455"/>
      <c r="D522" s="455"/>
      <c r="E522" s="455"/>
      <c r="F522" s="458"/>
      <c r="G522" s="458"/>
      <c r="H522" s="458"/>
      <c r="I522" s="458"/>
      <c r="J522" s="455"/>
      <c r="K522" s="455"/>
      <c r="L522" s="447"/>
      <c r="M522" s="447"/>
      <c r="N522" s="447"/>
    </row>
    <row r="523" spans="1:14" ht="12.5">
      <c r="A523" s="452" t="s">
        <v>986</v>
      </c>
      <c r="B523" s="455"/>
      <c r="C523" s="455"/>
      <c r="D523" s="455"/>
      <c r="E523" s="455"/>
      <c r="F523" s="458"/>
      <c r="G523" s="458"/>
      <c r="H523" s="458"/>
      <c r="I523" s="458"/>
      <c r="J523" s="455"/>
      <c r="K523" s="455"/>
      <c r="L523" s="447"/>
      <c r="M523" s="447"/>
      <c r="N523" s="447"/>
    </row>
    <row r="524" spans="1:14" ht="12.5">
      <c r="A524" s="452" t="s">
        <v>996</v>
      </c>
      <c r="B524" s="453">
        <v>21624</v>
      </c>
      <c r="C524" s="453">
        <v>22921</v>
      </c>
      <c r="D524" s="453">
        <v>20038</v>
      </c>
      <c r="E524" s="453">
        <v>23450</v>
      </c>
      <c r="F524" s="454">
        <v>25482</v>
      </c>
      <c r="G524" s="454">
        <v>11474</v>
      </c>
      <c r="H524" s="458"/>
      <c r="I524" s="458"/>
      <c r="J524" s="455"/>
      <c r="K524" s="455"/>
      <c r="L524" s="447"/>
      <c r="M524" s="447"/>
      <c r="N524" s="447"/>
    </row>
    <row r="525" spans="1:14" ht="12.5">
      <c r="A525" s="452" t="s">
        <v>1001</v>
      </c>
      <c r="B525" s="453">
        <v>6869</v>
      </c>
      <c r="C525" s="453">
        <v>6716</v>
      </c>
      <c r="D525" s="453">
        <v>5488</v>
      </c>
      <c r="E525" s="453">
        <v>6526</v>
      </c>
      <c r="F525" s="454">
        <v>7164</v>
      </c>
      <c r="G525" s="454">
        <v>7245</v>
      </c>
      <c r="H525" s="458"/>
      <c r="I525" s="458"/>
      <c r="J525" s="455"/>
      <c r="K525" s="455"/>
      <c r="L525" s="447"/>
      <c r="M525" s="447"/>
      <c r="N525" s="447"/>
    </row>
    <row r="526" spans="1:14" ht="12.5">
      <c r="A526" s="452" t="s">
        <v>1003</v>
      </c>
      <c r="B526" s="455"/>
      <c r="C526" s="455"/>
      <c r="D526" s="455"/>
      <c r="E526" s="453">
        <v>1091</v>
      </c>
      <c r="F526" s="454">
        <v>1154</v>
      </c>
      <c r="G526" s="454">
        <v>1194</v>
      </c>
      <c r="H526" s="458"/>
      <c r="I526" s="458"/>
      <c r="J526" s="455"/>
      <c r="K526" s="455"/>
      <c r="L526" s="447"/>
      <c r="M526" s="447"/>
      <c r="N526" s="447"/>
    </row>
    <row r="527" spans="1:14" ht="12.5">
      <c r="A527" s="452" t="s">
        <v>345</v>
      </c>
      <c r="B527" s="453">
        <v>3732</v>
      </c>
      <c r="C527" s="453">
        <v>4397</v>
      </c>
      <c r="D527" s="453">
        <v>5143</v>
      </c>
      <c r="E527" s="453">
        <v>5519</v>
      </c>
      <c r="F527" s="454">
        <v>5951</v>
      </c>
      <c r="G527" s="454">
        <v>5886</v>
      </c>
      <c r="H527" s="458"/>
      <c r="I527" s="458"/>
      <c r="J527" s="455"/>
      <c r="K527" s="455"/>
      <c r="L527" s="447"/>
      <c r="M527" s="447"/>
      <c r="N527" s="447"/>
    </row>
    <row r="528" spans="1:14" ht="12.5">
      <c r="A528" s="459"/>
      <c r="B528" s="455"/>
      <c r="C528" s="455"/>
      <c r="D528" s="455"/>
      <c r="E528" s="455"/>
      <c r="F528" s="458"/>
      <c r="G528" s="458"/>
      <c r="H528" s="458"/>
      <c r="I528" s="458"/>
      <c r="J528" s="455"/>
      <c r="K528" s="455"/>
      <c r="L528" s="447"/>
      <c r="M528" s="447"/>
      <c r="N528" s="447"/>
    </row>
    <row r="529" spans="1:14" ht="12.5">
      <c r="A529" s="452" t="s">
        <v>1038</v>
      </c>
      <c r="B529" s="455"/>
      <c r="C529" s="455"/>
      <c r="D529" s="455"/>
      <c r="E529" s="455"/>
      <c r="F529" s="458"/>
      <c r="G529" s="458"/>
      <c r="H529" s="454">
        <v>2402</v>
      </c>
      <c r="I529" s="454">
        <v>2584</v>
      </c>
      <c r="J529" s="455"/>
      <c r="K529" s="455"/>
      <c r="L529" s="447"/>
      <c r="M529" s="447"/>
      <c r="N529" s="447"/>
    </row>
    <row r="530" spans="1:14" ht="12.5">
      <c r="A530" s="452" t="s">
        <v>25</v>
      </c>
      <c r="B530" s="455"/>
      <c r="C530" s="455"/>
      <c r="D530" s="455"/>
      <c r="E530" s="456">
        <v>845</v>
      </c>
      <c r="F530" s="457">
        <v>925</v>
      </c>
      <c r="G530" s="457">
        <v>958</v>
      </c>
      <c r="H530" s="454">
        <v>1043</v>
      </c>
      <c r="I530" s="454">
        <v>1077</v>
      </c>
      <c r="J530" s="453">
        <v>1148.04</v>
      </c>
      <c r="K530" s="453">
        <v>1195.3900000000001</v>
      </c>
      <c r="L530" s="447"/>
      <c r="M530" s="447"/>
      <c r="N530" s="447"/>
    </row>
    <row r="531" spans="1:14" ht="12.5">
      <c r="A531" s="452" t="s">
        <v>980</v>
      </c>
      <c r="B531" s="455"/>
      <c r="C531" s="455"/>
      <c r="D531" s="455"/>
      <c r="E531" s="455"/>
      <c r="F531" s="458"/>
      <c r="G531" s="458"/>
      <c r="H531" s="457">
        <v>43.42</v>
      </c>
      <c r="I531" s="457">
        <v>41.68</v>
      </c>
      <c r="J531" s="455"/>
      <c r="K531" s="455"/>
      <c r="L531" s="447"/>
      <c r="M531" s="447"/>
      <c r="N531" s="447"/>
    </row>
    <row r="532" spans="1:14" ht="12.5">
      <c r="A532" s="452" t="s">
        <v>39</v>
      </c>
      <c r="B532" s="455"/>
      <c r="C532" s="455"/>
      <c r="D532" s="455"/>
      <c r="E532" s="456">
        <v>421</v>
      </c>
      <c r="F532" s="457">
        <v>396</v>
      </c>
      <c r="G532" s="457">
        <v>386</v>
      </c>
      <c r="H532" s="457">
        <v>410</v>
      </c>
      <c r="I532" s="457">
        <v>468</v>
      </c>
      <c r="J532" s="456">
        <v>483.24</v>
      </c>
      <c r="K532" s="456">
        <v>494.58</v>
      </c>
      <c r="L532" s="447"/>
      <c r="M532" s="447"/>
      <c r="N532" s="447"/>
    </row>
    <row r="533" spans="1:14" ht="12.5">
      <c r="A533" s="452" t="s">
        <v>980</v>
      </c>
      <c r="B533" s="455"/>
      <c r="C533" s="455"/>
      <c r="D533" s="455"/>
      <c r="E533" s="455"/>
      <c r="F533" s="458"/>
      <c r="G533" s="458"/>
      <c r="H533" s="457">
        <v>17.07</v>
      </c>
      <c r="I533" s="457">
        <v>18.11</v>
      </c>
      <c r="J533" s="455"/>
      <c r="K533" s="455"/>
      <c r="L533" s="447"/>
      <c r="M533" s="447"/>
      <c r="N533" s="447"/>
    </row>
    <row r="534" spans="1:14" ht="12.5">
      <c r="A534" s="452" t="s">
        <v>44</v>
      </c>
      <c r="B534" s="455"/>
      <c r="C534" s="455"/>
      <c r="D534" s="455"/>
      <c r="E534" s="456">
        <v>198</v>
      </c>
      <c r="F534" s="457">
        <v>205</v>
      </c>
      <c r="G534" s="457">
        <v>221</v>
      </c>
      <c r="H534" s="457">
        <v>243</v>
      </c>
      <c r="I534" s="457">
        <v>250</v>
      </c>
      <c r="J534" s="456">
        <v>260.35000000000002</v>
      </c>
      <c r="K534" s="456">
        <v>269.52999999999997</v>
      </c>
      <c r="L534" s="447"/>
      <c r="M534" s="447"/>
      <c r="N534" s="447"/>
    </row>
    <row r="535" spans="1:14" ht="12.5">
      <c r="A535" s="452" t="s">
        <v>980</v>
      </c>
      <c r="B535" s="455"/>
      <c r="C535" s="455"/>
      <c r="D535" s="455"/>
      <c r="E535" s="455"/>
      <c r="F535" s="458"/>
      <c r="G535" s="458"/>
      <c r="H535" s="457">
        <v>10.119999999999999</v>
      </c>
      <c r="I535" s="457">
        <v>9.67</v>
      </c>
      <c r="J535" s="455"/>
      <c r="K535" s="455"/>
      <c r="L535" s="447"/>
      <c r="M535" s="447"/>
      <c r="N535" s="447"/>
    </row>
    <row r="536" spans="1:14" ht="12.5">
      <c r="A536" s="452" t="s">
        <v>45</v>
      </c>
      <c r="B536" s="455"/>
      <c r="C536" s="455"/>
      <c r="D536" s="455"/>
      <c r="E536" s="456">
        <v>2</v>
      </c>
      <c r="F536" s="457">
        <v>33</v>
      </c>
      <c r="G536" s="457">
        <v>38</v>
      </c>
      <c r="H536" s="457">
        <v>48</v>
      </c>
      <c r="I536" s="457">
        <v>56</v>
      </c>
      <c r="J536" s="456">
        <v>64.239999999999995</v>
      </c>
      <c r="K536" s="456">
        <v>71.31</v>
      </c>
      <c r="L536" s="447"/>
      <c r="M536" s="447"/>
      <c r="N536" s="447"/>
    </row>
    <row r="537" spans="1:14" ht="12.5">
      <c r="A537" s="452" t="s">
        <v>980</v>
      </c>
      <c r="B537" s="455"/>
      <c r="C537" s="455"/>
      <c r="D537" s="455"/>
      <c r="E537" s="455"/>
      <c r="F537" s="458"/>
      <c r="G537" s="458"/>
      <c r="H537" s="457">
        <v>2</v>
      </c>
      <c r="I537" s="457">
        <v>2.17</v>
      </c>
      <c r="J537" s="455"/>
      <c r="K537" s="455"/>
      <c r="L537" s="447"/>
      <c r="M537" s="447"/>
      <c r="N537" s="447"/>
    </row>
    <row r="538" spans="1:14" ht="12.5">
      <c r="A538" s="452" t="s">
        <v>60</v>
      </c>
      <c r="B538" s="455"/>
      <c r="C538" s="455"/>
      <c r="D538" s="455"/>
      <c r="E538" s="456">
        <v>511</v>
      </c>
      <c r="F538" s="457">
        <v>525</v>
      </c>
      <c r="G538" s="457">
        <v>597</v>
      </c>
      <c r="H538" s="457">
        <v>614</v>
      </c>
      <c r="I538" s="457">
        <v>690</v>
      </c>
      <c r="J538" s="456">
        <v>775.84</v>
      </c>
      <c r="K538" s="456">
        <v>856.4</v>
      </c>
      <c r="L538" s="447"/>
      <c r="M538" s="447"/>
      <c r="N538" s="447"/>
    </row>
    <row r="539" spans="1:14" ht="12.5">
      <c r="A539" s="452" t="s">
        <v>980</v>
      </c>
      <c r="B539" s="455"/>
      <c r="C539" s="455"/>
      <c r="D539" s="455"/>
      <c r="E539" s="455"/>
      <c r="F539" s="458"/>
      <c r="G539" s="458"/>
      <c r="H539" s="457">
        <v>25.56</v>
      </c>
      <c r="I539" s="457">
        <v>26.7</v>
      </c>
      <c r="J539" s="455"/>
      <c r="K539" s="455"/>
      <c r="L539" s="447"/>
      <c r="M539" s="447"/>
      <c r="N539" s="447"/>
    </row>
    <row r="540" spans="1:14" ht="12.5">
      <c r="A540" s="452" t="s">
        <v>985</v>
      </c>
      <c r="B540" s="455"/>
      <c r="C540" s="455"/>
      <c r="D540" s="455"/>
      <c r="E540" s="455"/>
      <c r="F540" s="458"/>
      <c r="G540" s="458"/>
      <c r="H540" s="457">
        <v>44</v>
      </c>
      <c r="I540" s="457">
        <v>44</v>
      </c>
      <c r="J540" s="456">
        <v>20.04</v>
      </c>
      <c r="K540" s="456">
        <v>26.32</v>
      </c>
      <c r="L540" s="447"/>
      <c r="M540" s="447"/>
      <c r="N540" s="447"/>
    </row>
    <row r="541" spans="1:14" ht="12.5">
      <c r="A541" s="452" t="s">
        <v>980</v>
      </c>
      <c r="B541" s="455"/>
      <c r="C541" s="455"/>
      <c r="D541" s="455"/>
      <c r="E541" s="455"/>
      <c r="F541" s="458"/>
      <c r="G541" s="458"/>
      <c r="H541" s="457">
        <v>1.83</v>
      </c>
      <c r="I541" s="457">
        <v>1.7</v>
      </c>
      <c r="J541" s="455"/>
      <c r="K541" s="455"/>
      <c r="L541" s="447"/>
      <c r="M541" s="447"/>
      <c r="N541" s="447"/>
    </row>
    <row r="542" spans="1:14" ht="12.5">
      <c r="A542" s="452" t="s">
        <v>63</v>
      </c>
      <c r="B542" s="455"/>
      <c r="C542" s="455"/>
      <c r="D542" s="455"/>
      <c r="E542" s="455"/>
      <c r="F542" s="458"/>
      <c r="G542" s="458"/>
      <c r="H542" s="458"/>
      <c r="I542" s="458"/>
      <c r="J542" s="455"/>
      <c r="K542" s="455"/>
      <c r="L542" s="447"/>
      <c r="M542" s="447"/>
      <c r="N542" s="447"/>
    </row>
    <row r="543" spans="1:14" ht="12.5">
      <c r="A543" s="452" t="s">
        <v>980</v>
      </c>
      <c r="B543" s="455"/>
      <c r="C543" s="455"/>
      <c r="D543" s="455"/>
      <c r="E543" s="455"/>
      <c r="F543" s="458"/>
      <c r="G543" s="458"/>
      <c r="H543" s="458"/>
      <c r="I543" s="458"/>
      <c r="J543" s="455"/>
      <c r="K543" s="455"/>
      <c r="L543" s="447"/>
      <c r="M543" s="447"/>
      <c r="N543" s="447"/>
    </row>
    <row r="544" spans="1:14" ht="12.5">
      <c r="A544" s="452" t="s">
        <v>986</v>
      </c>
      <c r="B544" s="455"/>
      <c r="C544" s="455"/>
      <c r="D544" s="455"/>
      <c r="E544" s="455"/>
      <c r="F544" s="458"/>
      <c r="G544" s="458"/>
      <c r="H544" s="458"/>
      <c r="I544" s="458"/>
      <c r="J544" s="455"/>
      <c r="K544" s="455"/>
      <c r="L544" s="447"/>
      <c r="M544" s="447"/>
      <c r="N544" s="447"/>
    </row>
    <row r="545" spans="1:14" ht="12.5">
      <c r="A545" s="452" t="s">
        <v>996</v>
      </c>
      <c r="B545" s="455"/>
      <c r="C545" s="455"/>
      <c r="D545" s="455"/>
      <c r="E545" s="455"/>
      <c r="F545" s="454">
        <v>1007</v>
      </c>
      <c r="G545" s="458"/>
      <c r="H545" s="458"/>
      <c r="I545" s="458"/>
      <c r="J545" s="455"/>
      <c r="K545" s="455"/>
      <c r="L545" s="447"/>
      <c r="M545" s="447"/>
      <c r="N545" s="447"/>
    </row>
    <row r="546" spans="1:14" ht="12.5">
      <c r="A546" s="452" t="s">
        <v>1001</v>
      </c>
      <c r="B546" s="455"/>
      <c r="C546" s="455"/>
      <c r="D546" s="455"/>
      <c r="E546" s="455"/>
      <c r="F546" s="454">
        <v>1073</v>
      </c>
      <c r="G546" s="458"/>
      <c r="H546" s="458"/>
      <c r="I546" s="458"/>
      <c r="J546" s="455"/>
      <c r="K546" s="455"/>
      <c r="L546" s="447"/>
      <c r="M546" s="447"/>
      <c r="N546" s="447"/>
    </row>
    <row r="547" spans="1:14" ht="12.5">
      <c r="A547" s="452" t="s">
        <v>1003</v>
      </c>
      <c r="B547" s="455"/>
      <c r="C547" s="455"/>
      <c r="D547" s="455"/>
      <c r="E547" s="455"/>
      <c r="F547" s="457">
        <v>56</v>
      </c>
      <c r="G547" s="458"/>
      <c r="H547" s="458"/>
      <c r="I547" s="458"/>
      <c r="J547" s="455"/>
      <c r="K547" s="455"/>
      <c r="L547" s="447"/>
      <c r="M547" s="447"/>
      <c r="N547" s="447"/>
    </row>
    <row r="548" spans="1:14" ht="12.5">
      <c r="A548" s="452" t="s">
        <v>345</v>
      </c>
      <c r="B548" s="455"/>
      <c r="C548" s="455"/>
      <c r="D548" s="455"/>
      <c r="E548" s="455"/>
      <c r="F548" s="457">
        <v>242</v>
      </c>
      <c r="G548" s="458"/>
      <c r="H548" s="458"/>
      <c r="I548" s="458"/>
      <c r="J548" s="455"/>
      <c r="K548" s="455"/>
      <c r="L548" s="447"/>
      <c r="M548" s="447"/>
      <c r="N548" s="447"/>
    </row>
    <row r="549" spans="1:14" ht="12.5">
      <c r="A549" s="459"/>
      <c r="B549" s="455"/>
      <c r="C549" s="455"/>
      <c r="D549" s="455"/>
      <c r="E549" s="455"/>
      <c r="F549" s="458"/>
      <c r="G549" s="458"/>
      <c r="H549" s="458"/>
      <c r="I549" s="458"/>
      <c r="J549" s="455"/>
      <c r="K549" s="455"/>
      <c r="L549" s="447"/>
      <c r="M549" s="447"/>
      <c r="N549" s="447"/>
    </row>
    <row r="550" spans="1:14" ht="12.5">
      <c r="A550" s="452" t="s">
        <v>1039</v>
      </c>
      <c r="B550" s="453">
        <v>2212</v>
      </c>
      <c r="C550" s="453">
        <v>2304</v>
      </c>
      <c r="D550" s="453">
        <v>1864</v>
      </c>
      <c r="E550" s="453">
        <v>2248</v>
      </c>
      <c r="F550" s="454">
        <v>2378</v>
      </c>
      <c r="G550" s="454">
        <v>2554</v>
      </c>
      <c r="H550" s="454">
        <v>2784</v>
      </c>
      <c r="I550" s="454">
        <v>2970</v>
      </c>
      <c r="J550" s="455"/>
      <c r="K550" s="455"/>
      <c r="L550" s="447"/>
      <c r="M550" s="447"/>
      <c r="N550" s="447"/>
    </row>
    <row r="551" spans="1:14" ht="12.5">
      <c r="A551" s="452" t="s">
        <v>25</v>
      </c>
      <c r="B551" s="453">
        <v>1123.47</v>
      </c>
      <c r="C551" s="453">
        <v>1122.1500000000001</v>
      </c>
      <c r="D551" s="456">
        <v>844.36</v>
      </c>
      <c r="E551" s="453">
        <v>1009.74</v>
      </c>
      <c r="F551" s="454">
        <v>1070</v>
      </c>
      <c r="G551" s="454">
        <v>1111</v>
      </c>
      <c r="H551" s="454">
        <v>1187.83</v>
      </c>
      <c r="I551" s="454">
        <v>1077</v>
      </c>
      <c r="J551" s="453">
        <v>1315.71</v>
      </c>
      <c r="K551" s="453">
        <v>1379.77</v>
      </c>
      <c r="L551" s="447"/>
      <c r="M551" s="447"/>
      <c r="N551" s="447"/>
    </row>
    <row r="552" spans="1:14" ht="12.5">
      <c r="A552" s="452" t="s">
        <v>980</v>
      </c>
      <c r="B552" s="456">
        <v>50.79</v>
      </c>
      <c r="C552" s="456">
        <v>48.7</v>
      </c>
      <c r="D552" s="456">
        <v>45.3</v>
      </c>
      <c r="E552" s="456">
        <v>44.92</v>
      </c>
      <c r="F552" s="457">
        <v>45</v>
      </c>
      <c r="G552" s="457">
        <v>43.5</v>
      </c>
      <c r="H552" s="457">
        <v>42.67</v>
      </c>
      <c r="I552" s="457">
        <v>36.26</v>
      </c>
      <c r="J552" s="455"/>
      <c r="K552" s="455"/>
      <c r="L552" s="447"/>
      <c r="M552" s="447"/>
      <c r="N552" s="447"/>
    </row>
    <row r="553" spans="1:14" ht="12.5">
      <c r="A553" s="452" t="s">
        <v>39</v>
      </c>
      <c r="B553" s="456">
        <v>942.8</v>
      </c>
      <c r="C553" s="456">
        <v>995.23</v>
      </c>
      <c r="D553" s="456">
        <v>853.5</v>
      </c>
      <c r="E553" s="453">
        <v>1002.24</v>
      </c>
      <c r="F553" s="457">
        <v>459</v>
      </c>
      <c r="G553" s="457">
        <v>462</v>
      </c>
      <c r="H553" s="457">
        <v>485.57</v>
      </c>
      <c r="I553" s="457">
        <v>468</v>
      </c>
      <c r="J553" s="456">
        <v>560.07000000000005</v>
      </c>
      <c r="K553" s="456">
        <v>575.45000000000005</v>
      </c>
      <c r="L553" s="447"/>
      <c r="M553" s="447"/>
      <c r="N553" s="447"/>
    </row>
    <row r="554" spans="1:14" ht="12.5">
      <c r="A554" s="452" t="s">
        <v>980</v>
      </c>
      <c r="B554" s="456">
        <v>42.62</v>
      </c>
      <c r="C554" s="456">
        <v>43.2</v>
      </c>
      <c r="D554" s="456">
        <v>45.79</v>
      </c>
      <c r="E554" s="456">
        <v>44.58</v>
      </c>
      <c r="F554" s="457">
        <v>19.3</v>
      </c>
      <c r="G554" s="457">
        <v>18.09</v>
      </c>
      <c r="H554" s="457">
        <v>17.440000000000001</v>
      </c>
      <c r="I554" s="457">
        <v>15.76</v>
      </c>
      <c r="J554" s="455"/>
      <c r="K554" s="455"/>
      <c r="L554" s="447"/>
      <c r="M554" s="447"/>
      <c r="N554" s="447"/>
    </row>
    <row r="555" spans="1:14" ht="12.5">
      <c r="A555" s="452" t="s">
        <v>44</v>
      </c>
      <c r="B555" s="456">
        <v>160.31</v>
      </c>
      <c r="C555" s="456">
        <v>176.17</v>
      </c>
      <c r="D555" s="456">
        <v>221.83</v>
      </c>
      <c r="E555" s="456">
        <v>213.97</v>
      </c>
      <c r="F555" s="457">
        <v>232</v>
      </c>
      <c r="G555" s="457">
        <v>257</v>
      </c>
      <c r="H555" s="457">
        <v>277.73</v>
      </c>
      <c r="I555" s="457">
        <v>250</v>
      </c>
      <c r="J555" s="456">
        <v>295.25</v>
      </c>
      <c r="K555" s="456">
        <v>307.22000000000003</v>
      </c>
      <c r="L555" s="447"/>
      <c r="M555" s="447"/>
      <c r="N555" s="447"/>
    </row>
    <row r="556" spans="1:14" ht="12.5">
      <c r="A556" s="452" t="s">
        <v>980</v>
      </c>
      <c r="B556" s="456">
        <v>7.25</v>
      </c>
      <c r="C556" s="456">
        <v>7.65</v>
      </c>
      <c r="D556" s="456">
        <v>11.9</v>
      </c>
      <c r="E556" s="456">
        <v>9.52</v>
      </c>
      <c r="F556" s="457">
        <v>9.76</v>
      </c>
      <c r="G556" s="457">
        <v>10.06</v>
      </c>
      <c r="H556" s="457">
        <v>9.98</v>
      </c>
      <c r="I556" s="457">
        <v>8.42</v>
      </c>
      <c r="J556" s="455"/>
      <c r="K556" s="455"/>
      <c r="L556" s="447"/>
      <c r="M556" s="447"/>
      <c r="N556" s="447"/>
    </row>
    <row r="557" spans="1:14" ht="12.5">
      <c r="A557" s="452" t="s">
        <v>45</v>
      </c>
      <c r="B557" s="455"/>
      <c r="C557" s="455"/>
      <c r="D557" s="455"/>
      <c r="E557" s="455"/>
      <c r="F557" s="457">
        <v>44</v>
      </c>
      <c r="G557" s="457">
        <v>58</v>
      </c>
      <c r="H557" s="457">
        <v>61.09</v>
      </c>
      <c r="I557" s="457">
        <v>56</v>
      </c>
      <c r="J557" s="456">
        <v>80.92</v>
      </c>
      <c r="K557" s="456">
        <v>89.41</v>
      </c>
      <c r="L557" s="447"/>
      <c r="M557" s="447"/>
      <c r="N557" s="447"/>
    </row>
    <row r="558" spans="1:14" ht="12.5">
      <c r="A558" s="452" t="s">
        <v>980</v>
      </c>
      <c r="B558" s="455"/>
      <c r="C558" s="455"/>
      <c r="D558" s="455"/>
      <c r="E558" s="455"/>
      <c r="F558" s="457">
        <v>1.85</v>
      </c>
      <c r="G558" s="457">
        <v>2.27</v>
      </c>
      <c r="H558" s="457">
        <v>2.19</v>
      </c>
      <c r="I558" s="457">
        <v>1.89</v>
      </c>
      <c r="J558" s="455"/>
      <c r="K558" s="455"/>
      <c r="L558" s="447"/>
      <c r="M558" s="447"/>
      <c r="N558" s="447"/>
    </row>
    <row r="559" spans="1:14" ht="12.5">
      <c r="A559" s="452" t="s">
        <v>60</v>
      </c>
      <c r="B559" s="455"/>
      <c r="C559" s="455"/>
      <c r="D559" s="455"/>
      <c r="E559" s="455"/>
      <c r="F559" s="457">
        <v>573</v>
      </c>
      <c r="G559" s="457">
        <v>666</v>
      </c>
      <c r="H559" s="457">
        <v>690.48</v>
      </c>
      <c r="I559" s="457">
        <v>690</v>
      </c>
      <c r="J559" s="456">
        <v>857.96</v>
      </c>
      <c r="K559" s="456">
        <v>948.85</v>
      </c>
      <c r="L559" s="447"/>
      <c r="M559" s="447"/>
      <c r="N559" s="447"/>
    </row>
    <row r="560" spans="1:14" ht="12.5">
      <c r="A560" s="452" t="s">
        <v>980</v>
      </c>
      <c r="B560" s="455"/>
      <c r="C560" s="455"/>
      <c r="D560" s="455"/>
      <c r="E560" s="455"/>
      <c r="F560" s="457">
        <v>24.1</v>
      </c>
      <c r="G560" s="457">
        <v>26.08</v>
      </c>
      <c r="H560" s="457">
        <v>24.8</v>
      </c>
      <c r="I560" s="457">
        <v>23.23</v>
      </c>
      <c r="J560" s="455"/>
      <c r="K560" s="455"/>
      <c r="L560" s="447"/>
      <c r="M560" s="447"/>
      <c r="N560" s="447"/>
    </row>
    <row r="561" spans="1:14" ht="12.5">
      <c r="A561" s="452" t="s">
        <v>985</v>
      </c>
      <c r="B561" s="455"/>
      <c r="C561" s="455"/>
      <c r="D561" s="455"/>
      <c r="E561" s="455"/>
      <c r="F561" s="458"/>
      <c r="G561" s="458"/>
      <c r="H561" s="457">
        <v>86.05</v>
      </c>
      <c r="I561" s="457">
        <v>44</v>
      </c>
      <c r="J561" s="456">
        <v>83.43</v>
      </c>
      <c r="K561" s="456">
        <v>81.510000000000005</v>
      </c>
      <c r="L561" s="447"/>
      <c r="M561" s="447"/>
      <c r="N561" s="447"/>
    </row>
    <row r="562" spans="1:14" ht="12.5">
      <c r="A562" s="452" t="s">
        <v>980</v>
      </c>
      <c r="B562" s="455"/>
      <c r="C562" s="455"/>
      <c r="D562" s="455"/>
      <c r="E562" s="455"/>
      <c r="F562" s="458"/>
      <c r="G562" s="458"/>
      <c r="H562" s="457">
        <v>3.09</v>
      </c>
      <c r="I562" s="457">
        <v>1.48</v>
      </c>
      <c r="J562" s="455"/>
      <c r="K562" s="455"/>
      <c r="L562" s="447"/>
      <c r="M562" s="447"/>
      <c r="N562" s="447"/>
    </row>
    <row r="563" spans="1:14" ht="12.5">
      <c r="A563" s="452" t="s">
        <v>63</v>
      </c>
      <c r="B563" s="455"/>
      <c r="C563" s="455"/>
      <c r="D563" s="455"/>
      <c r="E563" s="455"/>
      <c r="F563" s="458"/>
      <c r="G563" s="458"/>
      <c r="H563" s="458"/>
      <c r="I563" s="458"/>
      <c r="J563" s="455"/>
      <c r="K563" s="455"/>
      <c r="L563" s="447"/>
      <c r="M563" s="447"/>
      <c r="N563" s="447"/>
    </row>
    <row r="564" spans="1:14" ht="12.5">
      <c r="A564" s="452" t="s">
        <v>980</v>
      </c>
      <c r="B564" s="455"/>
      <c r="C564" s="455"/>
      <c r="D564" s="455"/>
      <c r="E564" s="455"/>
      <c r="F564" s="458"/>
      <c r="G564" s="458"/>
      <c r="H564" s="458"/>
      <c r="I564" s="458"/>
      <c r="J564" s="455"/>
      <c r="K564" s="455"/>
      <c r="L564" s="447"/>
      <c r="M564" s="447"/>
      <c r="N564" s="447"/>
    </row>
    <row r="565" spans="1:14" ht="12.5">
      <c r="A565" s="452" t="s">
        <v>986</v>
      </c>
      <c r="B565" s="455"/>
      <c r="C565" s="455"/>
      <c r="D565" s="455"/>
      <c r="E565" s="455"/>
      <c r="F565" s="458"/>
      <c r="G565" s="458"/>
      <c r="H565" s="458"/>
      <c r="I565" s="458"/>
      <c r="J565" s="455"/>
      <c r="K565" s="455"/>
      <c r="L565" s="447"/>
      <c r="M565" s="447"/>
      <c r="N565" s="447"/>
    </row>
    <row r="566" spans="1:14" ht="12.5">
      <c r="A566" s="452" t="s">
        <v>989</v>
      </c>
      <c r="B566" s="455"/>
      <c r="C566" s="455"/>
      <c r="D566" s="455"/>
      <c r="E566" s="455"/>
      <c r="F566" s="458"/>
      <c r="G566" s="458"/>
      <c r="H566" s="458"/>
      <c r="I566" s="458"/>
      <c r="J566" s="455"/>
      <c r="K566" s="455"/>
      <c r="L566" s="447"/>
      <c r="M566" s="447"/>
      <c r="N566" s="447"/>
    </row>
    <row r="567" spans="1:14" ht="12.5">
      <c r="A567" s="452" t="s">
        <v>994</v>
      </c>
      <c r="B567" s="455"/>
      <c r="C567" s="455"/>
      <c r="D567" s="455"/>
      <c r="E567" s="455"/>
      <c r="F567" s="458"/>
      <c r="G567" s="458"/>
      <c r="H567" s="458"/>
      <c r="I567" s="458"/>
      <c r="J567" s="455"/>
      <c r="K567" s="455"/>
      <c r="L567" s="447"/>
      <c r="M567" s="447"/>
      <c r="N567" s="447"/>
    </row>
    <row r="568" spans="1:14" ht="12.5">
      <c r="A568" s="452" t="s">
        <v>996</v>
      </c>
      <c r="B568" s="456">
        <v>928</v>
      </c>
      <c r="C568" s="456">
        <v>994</v>
      </c>
      <c r="D568" s="456">
        <v>823</v>
      </c>
      <c r="E568" s="453">
        <v>1021</v>
      </c>
      <c r="F568" s="454">
        <v>1007</v>
      </c>
      <c r="G568" s="458"/>
      <c r="H568" s="458"/>
      <c r="I568" s="458"/>
      <c r="J568" s="455"/>
      <c r="K568" s="455"/>
      <c r="L568" s="447"/>
      <c r="M568" s="447"/>
      <c r="N568" s="447"/>
    </row>
    <row r="569" spans="1:14" ht="12.5">
      <c r="A569" s="452" t="s">
        <v>997</v>
      </c>
      <c r="B569" s="455"/>
      <c r="C569" s="455"/>
      <c r="D569" s="455"/>
      <c r="E569" s="455"/>
      <c r="F569" s="458"/>
      <c r="G569" s="458"/>
      <c r="H569" s="458"/>
      <c r="I569" s="458"/>
      <c r="J569" s="455"/>
      <c r="K569" s="455"/>
      <c r="L569" s="447"/>
      <c r="M569" s="447"/>
      <c r="N569" s="447"/>
    </row>
    <row r="570" spans="1:14" ht="12.5">
      <c r="A570" s="452" t="s">
        <v>998</v>
      </c>
      <c r="B570" s="455"/>
      <c r="C570" s="455"/>
      <c r="D570" s="455"/>
      <c r="E570" s="455"/>
      <c r="F570" s="458"/>
      <c r="G570" s="458"/>
      <c r="H570" s="458"/>
      <c r="I570" s="458"/>
      <c r="J570" s="455"/>
      <c r="K570" s="455"/>
      <c r="L570" s="447"/>
      <c r="M570" s="447"/>
      <c r="N570" s="447"/>
    </row>
    <row r="571" spans="1:14" ht="12.5">
      <c r="A571" s="452" t="s">
        <v>1000</v>
      </c>
      <c r="B571" s="455"/>
      <c r="C571" s="455"/>
      <c r="D571" s="455"/>
      <c r="E571" s="455"/>
      <c r="F571" s="458"/>
      <c r="G571" s="458"/>
      <c r="H571" s="458"/>
      <c r="I571" s="458"/>
      <c r="J571" s="455"/>
      <c r="K571" s="455"/>
      <c r="L571" s="447"/>
      <c r="M571" s="447"/>
      <c r="N571" s="447"/>
    </row>
    <row r="572" spans="1:14" ht="12.5">
      <c r="A572" s="452" t="s">
        <v>1001</v>
      </c>
      <c r="B572" s="453">
        <v>1127</v>
      </c>
      <c r="C572" s="453">
        <v>1122</v>
      </c>
      <c r="D572" s="456">
        <v>823</v>
      </c>
      <c r="E572" s="456">
        <v>997</v>
      </c>
      <c r="F572" s="454">
        <v>1073</v>
      </c>
      <c r="G572" s="458"/>
      <c r="H572" s="458"/>
      <c r="I572" s="458"/>
      <c r="J572" s="455"/>
      <c r="K572" s="455"/>
      <c r="L572" s="447"/>
      <c r="M572" s="447"/>
      <c r="N572" s="447"/>
    </row>
    <row r="573" spans="1:14" ht="12.5">
      <c r="A573" s="452" t="s">
        <v>1003</v>
      </c>
      <c r="B573" s="455"/>
      <c r="C573" s="455"/>
      <c r="D573" s="455"/>
      <c r="E573" s="456">
        <v>2</v>
      </c>
      <c r="F573" s="457">
        <v>56</v>
      </c>
      <c r="G573" s="458"/>
      <c r="H573" s="458"/>
      <c r="I573" s="458"/>
      <c r="J573" s="455"/>
      <c r="K573" s="455"/>
      <c r="L573" s="447"/>
      <c r="M573" s="447"/>
      <c r="N573" s="447"/>
    </row>
    <row r="574" spans="1:14" ht="12.5">
      <c r="A574" s="452" t="s">
        <v>345</v>
      </c>
      <c r="B574" s="456">
        <v>157</v>
      </c>
      <c r="C574" s="456">
        <v>188</v>
      </c>
      <c r="D574" s="456">
        <v>218</v>
      </c>
      <c r="E574" s="456">
        <v>228</v>
      </c>
      <c r="F574" s="457">
        <v>242</v>
      </c>
      <c r="G574" s="458"/>
      <c r="H574" s="458"/>
      <c r="I574" s="458"/>
      <c r="J574" s="455"/>
      <c r="K574" s="455"/>
      <c r="L574" s="447"/>
      <c r="M574" s="447"/>
      <c r="N574" s="447"/>
    </row>
    <row r="575" spans="1:14" ht="12.5">
      <c r="A575" s="459"/>
      <c r="B575" s="455"/>
      <c r="C575" s="455"/>
      <c r="D575" s="455"/>
      <c r="E575" s="455"/>
      <c r="F575" s="458"/>
      <c r="G575" s="458"/>
      <c r="H575" s="458"/>
      <c r="I575" s="458"/>
      <c r="J575" s="455"/>
      <c r="K575" s="455"/>
      <c r="L575" s="447"/>
      <c r="M575" s="447"/>
      <c r="N575" s="447"/>
    </row>
    <row r="576" spans="1:14" ht="12.5">
      <c r="A576" s="452" t="s">
        <v>1040</v>
      </c>
      <c r="B576" s="453">
        <v>1996</v>
      </c>
      <c r="C576" s="453">
        <v>3183</v>
      </c>
      <c r="D576" s="453">
        <v>3183</v>
      </c>
      <c r="E576" s="453">
        <v>3165</v>
      </c>
      <c r="F576" s="454">
        <v>3032</v>
      </c>
      <c r="G576" s="454">
        <v>3074</v>
      </c>
      <c r="H576" s="454">
        <v>4088</v>
      </c>
      <c r="I576" s="454">
        <v>4264</v>
      </c>
      <c r="J576" s="455"/>
      <c r="K576" s="455"/>
      <c r="L576" s="447"/>
      <c r="M576" s="447"/>
      <c r="N576" s="447"/>
    </row>
    <row r="577" spans="1:14" ht="12.5">
      <c r="A577" s="452" t="s">
        <v>63</v>
      </c>
      <c r="B577" s="456">
        <v>-54</v>
      </c>
      <c r="C577" s="456">
        <v>-48</v>
      </c>
      <c r="D577" s="456">
        <v>-66</v>
      </c>
      <c r="E577" s="455"/>
      <c r="F577" s="458"/>
      <c r="G577" s="458"/>
      <c r="H577" s="458"/>
      <c r="I577" s="458"/>
      <c r="J577" s="455"/>
      <c r="K577" s="455"/>
      <c r="L577" s="447"/>
      <c r="M577" s="447"/>
      <c r="N577" s="447"/>
    </row>
    <row r="578" spans="1:14" ht="12.5">
      <c r="A578" s="452" t="s">
        <v>980</v>
      </c>
      <c r="B578" s="456">
        <v>-2.71</v>
      </c>
      <c r="C578" s="456">
        <v>-1.51</v>
      </c>
      <c r="D578" s="456">
        <v>-2.0699999999999998</v>
      </c>
      <c r="E578" s="455"/>
      <c r="F578" s="458"/>
      <c r="G578" s="458"/>
      <c r="H578" s="458"/>
      <c r="I578" s="458"/>
      <c r="J578" s="455"/>
      <c r="K578" s="455"/>
      <c r="L578" s="447"/>
      <c r="M578" s="447"/>
      <c r="N578" s="447"/>
    </row>
    <row r="579" spans="1:14" ht="12.5">
      <c r="A579" s="452" t="s">
        <v>986</v>
      </c>
      <c r="B579" s="455"/>
      <c r="C579" s="455"/>
      <c r="D579" s="455"/>
      <c r="E579" s="455"/>
      <c r="F579" s="458"/>
      <c r="G579" s="458"/>
      <c r="H579" s="458"/>
      <c r="I579" s="458"/>
      <c r="J579" s="455"/>
      <c r="K579" s="455"/>
      <c r="L579" s="447"/>
      <c r="M579" s="447"/>
      <c r="N579" s="447"/>
    </row>
    <row r="580" spans="1:14" ht="12.5">
      <c r="A580" s="452" t="s">
        <v>989</v>
      </c>
      <c r="B580" s="456">
        <v>0</v>
      </c>
      <c r="C580" s="456">
        <v>0</v>
      </c>
      <c r="D580" s="456">
        <v>0</v>
      </c>
      <c r="E580" s="455"/>
      <c r="F580" s="458"/>
      <c r="G580" s="458"/>
      <c r="H580" s="458"/>
      <c r="I580" s="458"/>
      <c r="J580" s="455"/>
      <c r="K580" s="455"/>
      <c r="L580" s="447"/>
      <c r="M580" s="447"/>
      <c r="N580" s="447"/>
    </row>
    <row r="581" spans="1:14" ht="12.5">
      <c r="A581" s="452" t="s">
        <v>994</v>
      </c>
      <c r="B581" s="455"/>
      <c r="C581" s="455"/>
      <c r="D581" s="455"/>
      <c r="E581" s="455"/>
      <c r="F581" s="458"/>
      <c r="G581" s="458"/>
      <c r="H581" s="458"/>
      <c r="I581" s="458"/>
      <c r="J581" s="455"/>
      <c r="K581" s="455"/>
      <c r="L581" s="447"/>
      <c r="M581" s="447"/>
      <c r="N581" s="447"/>
    </row>
    <row r="582" spans="1:14" ht="12.5">
      <c r="A582" s="452" t="s">
        <v>996</v>
      </c>
      <c r="B582" s="456">
        <v>729</v>
      </c>
      <c r="C582" s="453">
        <v>1130</v>
      </c>
      <c r="D582" s="453">
        <v>1128</v>
      </c>
      <c r="E582" s="455"/>
      <c r="F582" s="458"/>
      <c r="G582" s="458"/>
      <c r="H582" s="458"/>
      <c r="I582" s="458"/>
      <c r="J582" s="455"/>
      <c r="K582" s="455"/>
      <c r="L582" s="447"/>
      <c r="M582" s="447"/>
      <c r="N582" s="447"/>
    </row>
    <row r="583" spans="1:14" ht="12.5">
      <c r="A583" s="452" t="s">
        <v>997</v>
      </c>
      <c r="B583" s="455"/>
      <c r="C583" s="455"/>
      <c r="D583" s="455"/>
      <c r="E583" s="455"/>
      <c r="F583" s="458"/>
      <c r="G583" s="458"/>
      <c r="H583" s="458"/>
      <c r="I583" s="458"/>
      <c r="J583" s="455"/>
      <c r="K583" s="455"/>
      <c r="L583" s="447"/>
      <c r="M583" s="447"/>
      <c r="N583" s="447"/>
    </row>
    <row r="584" spans="1:14" ht="12.5">
      <c r="A584" s="452" t="s">
        <v>998</v>
      </c>
      <c r="B584" s="455"/>
      <c r="C584" s="455"/>
      <c r="D584" s="455"/>
      <c r="E584" s="455"/>
      <c r="F584" s="458"/>
      <c r="G584" s="458"/>
      <c r="H584" s="458"/>
      <c r="I584" s="458"/>
      <c r="J584" s="455"/>
      <c r="K584" s="455"/>
      <c r="L584" s="447"/>
      <c r="M584" s="447"/>
      <c r="N584" s="447"/>
    </row>
    <row r="585" spans="1:14" ht="12.5">
      <c r="A585" s="452" t="s">
        <v>1000</v>
      </c>
      <c r="B585" s="455"/>
      <c r="C585" s="455"/>
      <c r="D585" s="455"/>
      <c r="E585" s="455"/>
      <c r="F585" s="458"/>
      <c r="G585" s="458"/>
      <c r="H585" s="458"/>
      <c r="I585" s="458"/>
      <c r="J585" s="455"/>
      <c r="K585" s="455"/>
      <c r="L585" s="447"/>
      <c r="M585" s="447"/>
      <c r="N585" s="447"/>
    </row>
    <row r="586" spans="1:14" ht="12.5">
      <c r="A586" s="452" t="s">
        <v>1001</v>
      </c>
      <c r="B586" s="453">
        <v>1226</v>
      </c>
      <c r="C586" s="453">
        <v>1972</v>
      </c>
      <c r="D586" s="453">
        <v>1990</v>
      </c>
      <c r="E586" s="455"/>
      <c r="F586" s="458"/>
      <c r="G586" s="458"/>
      <c r="H586" s="458"/>
      <c r="I586" s="458"/>
      <c r="J586" s="455"/>
      <c r="K586" s="455"/>
      <c r="L586" s="447"/>
      <c r="M586" s="447"/>
      <c r="N586" s="447"/>
    </row>
    <row r="587" spans="1:14" ht="12.5">
      <c r="A587" s="452" t="s">
        <v>345</v>
      </c>
      <c r="B587" s="456">
        <v>95</v>
      </c>
      <c r="C587" s="456">
        <v>129</v>
      </c>
      <c r="D587" s="456">
        <v>131</v>
      </c>
      <c r="E587" s="455"/>
      <c r="F587" s="458"/>
      <c r="G587" s="458"/>
      <c r="H587" s="458"/>
      <c r="I587" s="458"/>
      <c r="J587" s="455"/>
      <c r="K587" s="455"/>
      <c r="L587" s="447"/>
      <c r="M587" s="447"/>
      <c r="N587" s="447"/>
    </row>
    <row r="588" spans="1:14" ht="12.5">
      <c r="A588" s="459"/>
      <c r="B588" s="455"/>
      <c r="C588" s="455"/>
      <c r="D588" s="455"/>
      <c r="E588" s="455"/>
      <c r="F588" s="458"/>
      <c r="G588" s="458"/>
      <c r="H588" s="458"/>
      <c r="I588" s="458"/>
      <c r="J588" s="455"/>
      <c r="K588" s="455"/>
      <c r="L588" s="447"/>
      <c r="M588" s="447"/>
      <c r="N588" s="447"/>
    </row>
    <row r="589" spans="1:14" ht="12.5">
      <c r="A589" s="452" t="s">
        <v>1041</v>
      </c>
      <c r="B589" s="453">
        <v>15949</v>
      </c>
      <c r="C589" s="453">
        <v>16214</v>
      </c>
      <c r="D589" s="453">
        <v>16440</v>
      </c>
      <c r="E589" s="453">
        <v>17423</v>
      </c>
      <c r="F589" s="454">
        <v>16679</v>
      </c>
      <c r="G589" s="454">
        <v>16882</v>
      </c>
      <c r="H589" s="454">
        <v>16908</v>
      </c>
      <c r="I589" s="454">
        <v>17496</v>
      </c>
      <c r="J589" s="453">
        <v>17423.5</v>
      </c>
      <c r="K589" s="453">
        <v>17423.5</v>
      </c>
      <c r="L589" s="447"/>
      <c r="M589" s="447"/>
      <c r="N589" s="447"/>
    </row>
    <row r="590" spans="1:14" ht="12.5">
      <c r="A590" s="452" t="s">
        <v>25</v>
      </c>
      <c r="B590" s="455"/>
      <c r="C590" s="455"/>
      <c r="D590" s="455"/>
      <c r="E590" s="455"/>
      <c r="F590" s="458"/>
      <c r="G590" s="458"/>
      <c r="H590" s="458"/>
      <c r="I590" s="454">
        <v>6224</v>
      </c>
      <c r="J590" s="455"/>
      <c r="K590" s="455"/>
      <c r="L590" s="447"/>
      <c r="M590" s="447"/>
      <c r="N590" s="447"/>
    </row>
    <row r="591" spans="1:14" ht="12.5">
      <c r="A591" s="452" t="s">
        <v>980</v>
      </c>
      <c r="B591" s="455"/>
      <c r="C591" s="455"/>
      <c r="D591" s="455"/>
      <c r="E591" s="455"/>
      <c r="F591" s="458"/>
      <c r="G591" s="458"/>
      <c r="H591" s="458"/>
      <c r="I591" s="457">
        <v>35.57</v>
      </c>
      <c r="J591" s="455"/>
      <c r="K591" s="455"/>
      <c r="L591" s="447"/>
      <c r="M591" s="447"/>
      <c r="N591" s="447"/>
    </row>
    <row r="592" spans="1:14" ht="12.5">
      <c r="A592" s="452" t="s">
        <v>39</v>
      </c>
      <c r="B592" s="455"/>
      <c r="C592" s="455"/>
      <c r="D592" s="455"/>
      <c r="E592" s="455"/>
      <c r="F592" s="458"/>
      <c r="G592" s="458"/>
      <c r="H592" s="458"/>
      <c r="I592" s="454">
        <v>2147</v>
      </c>
      <c r="J592" s="455"/>
      <c r="K592" s="455"/>
      <c r="L592" s="447"/>
      <c r="M592" s="447"/>
      <c r="N592" s="447"/>
    </row>
    <row r="593" spans="1:14" ht="12.5">
      <c r="A593" s="452" t="s">
        <v>980</v>
      </c>
      <c r="B593" s="455"/>
      <c r="C593" s="455"/>
      <c r="D593" s="455"/>
      <c r="E593" s="455"/>
      <c r="F593" s="458"/>
      <c r="G593" s="458"/>
      <c r="H593" s="458"/>
      <c r="I593" s="457">
        <v>12.27</v>
      </c>
      <c r="J593" s="455"/>
      <c r="K593" s="455"/>
      <c r="L593" s="447"/>
      <c r="M593" s="447"/>
      <c r="N593" s="447"/>
    </row>
    <row r="594" spans="1:14" ht="12.5">
      <c r="A594" s="452" t="s">
        <v>44</v>
      </c>
      <c r="B594" s="455"/>
      <c r="C594" s="455"/>
      <c r="D594" s="455"/>
      <c r="E594" s="455"/>
      <c r="F594" s="458"/>
      <c r="G594" s="458"/>
      <c r="H594" s="458"/>
      <c r="I594" s="454">
        <v>1355</v>
      </c>
      <c r="J594" s="455"/>
      <c r="K594" s="455"/>
      <c r="L594" s="447"/>
      <c r="M594" s="447"/>
      <c r="N594" s="447"/>
    </row>
    <row r="595" spans="1:14" ht="12.5">
      <c r="A595" s="452" t="s">
        <v>980</v>
      </c>
      <c r="B595" s="455"/>
      <c r="C595" s="455"/>
      <c r="D595" s="455"/>
      <c r="E595" s="455"/>
      <c r="F595" s="458"/>
      <c r="G595" s="458"/>
      <c r="H595" s="458"/>
      <c r="I595" s="457">
        <v>7.74</v>
      </c>
      <c r="J595" s="455"/>
      <c r="K595" s="455"/>
      <c r="L595" s="447"/>
      <c r="M595" s="447"/>
      <c r="N595" s="447"/>
    </row>
    <row r="596" spans="1:14" ht="12.5">
      <c r="A596" s="452" t="s">
        <v>45</v>
      </c>
      <c r="B596" s="455"/>
      <c r="C596" s="455"/>
      <c r="D596" s="455"/>
      <c r="E596" s="455"/>
      <c r="F596" s="458"/>
      <c r="G596" s="458"/>
      <c r="H596" s="458"/>
      <c r="I596" s="457">
        <v>816</v>
      </c>
      <c r="J596" s="455"/>
      <c r="K596" s="455"/>
      <c r="L596" s="447"/>
      <c r="M596" s="447"/>
      <c r="N596" s="447"/>
    </row>
    <row r="597" spans="1:14" ht="12.5">
      <c r="A597" s="452" t="s">
        <v>980</v>
      </c>
      <c r="B597" s="455"/>
      <c r="C597" s="455"/>
      <c r="D597" s="455"/>
      <c r="E597" s="455"/>
      <c r="F597" s="458"/>
      <c r="G597" s="458"/>
      <c r="H597" s="458"/>
      <c r="I597" s="457">
        <v>4.66</v>
      </c>
      <c r="J597" s="455"/>
      <c r="K597" s="455"/>
      <c r="L597" s="447"/>
      <c r="M597" s="447"/>
      <c r="N597" s="447"/>
    </row>
    <row r="598" spans="1:14" ht="12.5">
      <c r="A598" s="452" t="s">
        <v>985</v>
      </c>
      <c r="B598" s="455"/>
      <c r="C598" s="455"/>
      <c r="D598" s="455"/>
      <c r="E598" s="455"/>
      <c r="F598" s="458"/>
      <c r="G598" s="458"/>
      <c r="H598" s="458"/>
      <c r="I598" s="458"/>
      <c r="J598" s="455"/>
      <c r="K598" s="455"/>
      <c r="L598" s="447"/>
      <c r="M598" s="447"/>
      <c r="N598" s="447"/>
    </row>
    <row r="599" spans="1:14" ht="12.5">
      <c r="A599" s="452" t="s">
        <v>980</v>
      </c>
      <c r="B599" s="455"/>
      <c r="C599" s="455"/>
      <c r="D599" s="455"/>
      <c r="E599" s="455"/>
      <c r="F599" s="458"/>
      <c r="G599" s="458"/>
      <c r="H599" s="458"/>
      <c r="I599" s="458"/>
      <c r="J599" s="455"/>
      <c r="K599" s="455"/>
      <c r="L599" s="447"/>
      <c r="M599" s="447"/>
      <c r="N599" s="447"/>
    </row>
    <row r="600" spans="1:14" ht="12.5">
      <c r="A600" s="452" t="s">
        <v>63</v>
      </c>
      <c r="B600" s="455"/>
      <c r="C600" s="455"/>
      <c r="D600" s="455"/>
      <c r="E600" s="455"/>
      <c r="F600" s="458"/>
      <c r="G600" s="458"/>
      <c r="H600" s="458"/>
      <c r="I600" s="454">
        <v>6954</v>
      </c>
      <c r="J600" s="455"/>
      <c r="K600" s="455"/>
      <c r="L600" s="447"/>
      <c r="M600" s="447"/>
      <c r="N600" s="447"/>
    </row>
    <row r="601" spans="1:14" ht="12.5">
      <c r="A601" s="452" t="s">
        <v>980</v>
      </c>
      <c r="B601" s="455"/>
      <c r="C601" s="455"/>
      <c r="D601" s="455"/>
      <c r="E601" s="455"/>
      <c r="F601" s="458"/>
      <c r="G601" s="458"/>
      <c r="H601" s="458"/>
      <c r="I601" s="457">
        <v>39.75</v>
      </c>
      <c r="J601" s="455"/>
      <c r="K601" s="455"/>
      <c r="L601" s="447"/>
      <c r="M601" s="447"/>
      <c r="N601" s="447"/>
    </row>
    <row r="602" spans="1:14" ht="12.5">
      <c r="A602" s="459"/>
      <c r="B602" s="455"/>
      <c r="C602" s="455"/>
      <c r="D602" s="455"/>
      <c r="E602" s="455"/>
      <c r="F602" s="458"/>
      <c r="G602" s="458"/>
      <c r="H602" s="458"/>
      <c r="I602" s="458"/>
      <c r="J602" s="455"/>
      <c r="K602" s="455"/>
      <c r="L602" s="447"/>
      <c r="M602" s="447"/>
      <c r="N602" s="447"/>
    </row>
    <row r="603" spans="1:14" ht="12.5">
      <c r="A603" s="452" t="s">
        <v>1042</v>
      </c>
      <c r="B603" s="453">
        <v>5486</v>
      </c>
      <c r="C603" s="453">
        <v>5651</v>
      </c>
      <c r="D603" s="453">
        <v>5739</v>
      </c>
      <c r="E603" s="453">
        <v>6006</v>
      </c>
      <c r="F603" s="454">
        <v>5688</v>
      </c>
      <c r="G603" s="454">
        <v>5775</v>
      </c>
      <c r="H603" s="454">
        <v>5986</v>
      </c>
      <c r="I603" s="454">
        <v>6306</v>
      </c>
      <c r="J603" s="453">
        <v>6282.33</v>
      </c>
      <c r="K603" s="453">
        <v>6285.67</v>
      </c>
      <c r="L603" s="447"/>
      <c r="M603" s="447"/>
      <c r="N603" s="447"/>
    </row>
    <row r="604" spans="1:14" ht="12.5">
      <c r="A604" s="452" t="s">
        <v>25</v>
      </c>
      <c r="B604" s="455"/>
      <c r="C604" s="455"/>
      <c r="D604" s="455"/>
      <c r="E604" s="455"/>
      <c r="F604" s="454">
        <v>4038</v>
      </c>
      <c r="G604" s="454">
        <v>4118</v>
      </c>
      <c r="H604" s="454">
        <v>3841</v>
      </c>
      <c r="I604" s="454">
        <v>3995</v>
      </c>
      <c r="J604" s="455"/>
      <c r="K604" s="455"/>
      <c r="L604" s="447"/>
      <c r="M604" s="447"/>
      <c r="N604" s="447"/>
    </row>
    <row r="605" spans="1:14" ht="12.5">
      <c r="A605" s="452" t="s">
        <v>980</v>
      </c>
      <c r="B605" s="455"/>
      <c r="C605" s="455"/>
      <c r="D605" s="455"/>
      <c r="E605" s="455"/>
      <c r="F605" s="457">
        <v>70.989999999999995</v>
      </c>
      <c r="G605" s="457">
        <v>71.31</v>
      </c>
      <c r="H605" s="457">
        <v>64.17</v>
      </c>
      <c r="I605" s="457">
        <v>63.35</v>
      </c>
      <c r="J605" s="455"/>
      <c r="K605" s="455"/>
      <c r="L605" s="447"/>
      <c r="M605" s="447"/>
      <c r="N605" s="447"/>
    </row>
    <row r="606" spans="1:14" ht="12.5">
      <c r="A606" s="452" t="s">
        <v>39</v>
      </c>
      <c r="B606" s="455"/>
      <c r="C606" s="455"/>
      <c r="D606" s="455"/>
      <c r="E606" s="455"/>
      <c r="F606" s="457">
        <v>231</v>
      </c>
      <c r="G606" s="457">
        <v>232</v>
      </c>
      <c r="H606" s="457">
        <v>240</v>
      </c>
      <c r="I606" s="457">
        <v>358</v>
      </c>
      <c r="J606" s="455"/>
      <c r="K606" s="455"/>
      <c r="L606" s="447"/>
      <c r="M606" s="447"/>
      <c r="N606" s="447"/>
    </row>
    <row r="607" spans="1:14" ht="12.5">
      <c r="A607" s="452" t="s">
        <v>980</v>
      </c>
      <c r="B607" s="455"/>
      <c r="C607" s="455"/>
      <c r="D607" s="455"/>
      <c r="E607" s="455"/>
      <c r="F607" s="457">
        <v>4.0599999999999996</v>
      </c>
      <c r="G607" s="457">
        <v>4.0199999999999996</v>
      </c>
      <c r="H607" s="457">
        <v>4.01</v>
      </c>
      <c r="I607" s="457">
        <v>5.68</v>
      </c>
      <c r="J607" s="455"/>
      <c r="K607" s="455"/>
      <c r="L607" s="447"/>
      <c r="M607" s="447"/>
      <c r="N607" s="447"/>
    </row>
    <row r="608" spans="1:14" ht="12.5">
      <c r="A608" s="452" t="s">
        <v>44</v>
      </c>
      <c r="B608" s="455"/>
      <c r="C608" s="455"/>
      <c r="D608" s="455"/>
      <c r="E608" s="455"/>
      <c r="F608" s="457">
        <v>844</v>
      </c>
      <c r="G608" s="457">
        <v>844</v>
      </c>
      <c r="H608" s="457">
        <v>844</v>
      </c>
      <c r="I608" s="457">
        <v>844</v>
      </c>
      <c r="J608" s="455"/>
      <c r="K608" s="455"/>
      <c r="L608" s="447"/>
      <c r="M608" s="447"/>
      <c r="N608" s="447"/>
    </row>
    <row r="609" spans="1:14" ht="12.5">
      <c r="A609" s="452" t="s">
        <v>980</v>
      </c>
      <c r="B609" s="455"/>
      <c r="C609" s="455"/>
      <c r="D609" s="455"/>
      <c r="E609" s="455"/>
      <c r="F609" s="457">
        <v>14.84</v>
      </c>
      <c r="G609" s="457">
        <v>14.61</v>
      </c>
      <c r="H609" s="457">
        <v>14.1</v>
      </c>
      <c r="I609" s="457">
        <v>13.38</v>
      </c>
      <c r="J609" s="455"/>
      <c r="K609" s="455"/>
      <c r="L609" s="447"/>
      <c r="M609" s="447"/>
      <c r="N609" s="447"/>
    </row>
    <row r="610" spans="1:14" ht="12.5">
      <c r="A610" s="452" t="s">
        <v>45</v>
      </c>
      <c r="B610" s="455"/>
      <c r="C610" s="455"/>
      <c r="D610" s="455"/>
      <c r="E610" s="455"/>
      <c r="F610" s="457">
        <v>193</v>
      </c>
      <c r="G610" s="457">
        <v>193</v>
      </c>
      <c r="H610" s="457">
        <v>193</v>
      </c>
      <c r="I610" s="457">
        <v>194</v>
      </c>
      <c r="J610" s="455"/>
      <c r="K610" s="455"/>
      <c r="L610" s="447"/>
      <c r="M610" s="447"/>
      <c r="N610" s="447"/>
    </row>
    <row r="611" spans="1:14" ht="12.5">
      <c r="A611" s="452" t="s">
        <v>980</v>
      </c>
      <c r="B611" s="455"/>
      <c r="C611" s="455"/>
      <c r="D611" s="455"/>
      <c r="E611" s="455"/>
      <c r="F611" s="457">
        <v>3.39</v>
      </c>
      <c r="G611" s="457">
        <v>3.34</v>
      </c>
      <c r="H611" s="457">
        <v>3.22</v>
      </c>
      <c r="I611" s="457">
        <v>3.08</v>
      </c>
      <c r="J611" s="455"/>
      <c r="K611" s="455"/>
      <c r="L611" s="447"/>
      <c r="M611" s="447"/>
      <c r="N611" s="447"/>
    </row>
    <row r="612" spans="1:14" ht="12.5">
      <c r="A612" s="452" t="s">
        <v>60</v>
      </c>
      <c r="B612" s="455"/>
      <c r="C612" s="455"/>
      <c r="D612" s="455"/>
      <c r="E612" s="455"/>
      <c r="F612" s="457">
        <v>382</v>
      </c>
      <c r="G612" s="457">
        <v>388</v>
      </c>
      <c r="H612" s="457">
        <v>377</v>
      </c>
      <c r="I612" s="457">
        <v>545</v>
      </c>
      <c r="J612" s="455"/>
      <c r="K612" s="455"/>
      <c r="L612" s="447"/>
      <c r="M612" s="447"/>
      <c r="N612" s="447"/>
    </row>
    <row r="613" spans="1:14" ht="12.5">
      <c r="A613" s="452" t="s">
        <v>980</v>
      </c>
      <c r="B613" s="455"/>
      <c r="C613" s="455"/>
      <c r="D613" s="455"/>
      <c r="E613" s="455"/>
      <c r="F613" s="457">
        <v>6.72</v>
      </c>
      <c r="G613" s="457">
        <v>6.72</v>
      </c>
      <c r="H613" s="457">
        <v>6.3</v>
      </c>
      <c r="I613" s="457">
        <v>8.64</v>
      </c>
      <c r="J613" s="455"/>
      <c r="K613" s="455"/>
      <c r="L613" s="447"/>
      <c r="M613" s="447"/>
      <c r="N613" s="447"/>
    </row>
    <row r="614" spans="1:14" ht="12.5">
      <c r="A614" s="452" t="s">
        <v>985</v>
      </c>
      <c r="B614" s="455"/>
      <c r="C614" s="455"/>
      <c r="D614" s="455"/>
      <c r="E614" s="455"/>
      <c r="F614" s="458"/>
      <c r="G614" s="458"/>
      <c r="H614" s="457">
        <v>491</v>
      </c>
      <c r="I614" s="457">
        <v>370</v>
      </c>
      <c r="J614" s="455"/>
      <c r="K614" s="455"/>
      <c r="L614" s="447"/>
      <c r="M614" s="447"/>
      <c r="N614" s="447"/>
    </row>
    <row r="615" spans="1:14" ht="12.5">
      <c r="A615" s="452" t="s">
        <v>980</v>
      </c>
      <c r="B615" s="455"/>
      <c r="C615" s="455"/>
      <c r="D615" s="455"/>
      <c r="E615" s="455"/>
      <c r="F615" s="458"/>
      <c r="G615" s="458"/>
      <c r="H615" s="457">
        <v>8.1999999999999993</v>
      </c>
      <c r="I615" s="457">
        <v>5.87</v>
      </c>
      <c r="J615" s="455"/>
      <c r="K615" s="455"/>
      <c r="L615" s="447"/>
      <c r="M615" s="447"/>
      <c r="N615" s="447"/>
    </row>
    <row r="616" spans="1:14" ht="12.5">
      <c r="A616" s="452" t="s">
        <v>986</v>
      </c>
      <c r="B616" s="455"/>
      <c r="C616" s="455"/>
      <c r="D616" s="455"/>
      <c r="E616" s="455"/>
      <c r="F616" s="458"/>
      <c r="G616" s="458"/>
      <c r="H616" s="458"/>
      <c r="I616" s="458"/>
      <c r="J616" s="455"/>
      <c r="K616" s="455"/>
      <c r="L616" s="447"/>
      <c r="M616" s="447"/>
      <c r="N616" s="447"/>
    </row>
    <row r="617" spans="1:14" ht="12.5">
      <c r="A617" s="452" t="s">
        <v>994</v>
      </c>
      <c r="B617" s="455"/>
      <c r="C617" s="455"/>
      <c r="D617" s="455"/>
      <c r="E617" s="455"/>
      <c r="F617" s="458"/>
      <c r="G617" s="458"/>
      <c r="H617" s="458"/>
      <c r="I617" s="458"/>
      <c r="J617" s="455"/>
      <c r="K617" s="455"/>
      <c r="L617" s="447"/>
      <c r="M617" s="447"/>
      <c r="N617" s="447"/>
    </row>
    <row r="618" spans="1:14" ht="12.5">
      <c r="A618" s="452" t="s">
        <v>996</v>
      </c>
      <c r="B618" s="456">
        <v>602</v>
      </c>
      <c r="C618" s="456">
        <v>598</v>
      </c>
      <c r="D618" s="456">
        <v>614</v>
      </c>
      <c r="E618" s="456">
        <v>601</v>
      </c>
      <c r="F618" s="457">
        <v>590</v>
      </c>
      <c r="G618" s="458"/>
      <c r="H618" s="458"/>
      <c r="I618" s="457">
        <v>358</v>
      </c>
      <c r="J618" s="455"/>
      <c r="K618" s="455"/>
      <c r="L618" s="447"/>
      <c r="M618" s="447"/>
      <c r="N618" s="447"/>
    </row>
    <row r="619" spans="1:14" ht="12.5">
      <c r="A619" s="452" t="s">
        <v>997</v>
      </c>
      <c r="B619" s="455"/>
      <c r="C619" s="455"/>
      <c r="D619" s="455"/>
      <c r="E619" s="455"/>
      <c r="F619" s="458"/>
      <c r="G619" s="458"/>
      <c r="H619" s="458"/>
      <c r="I619" s="458"/>
      <c r="J619" s="455"/>
      <c r="K619" s="455"/>
      <c r="L619" s="447"/>
      <c r="M619" s="447"/>
      <c r="N619" s="447"/>
    </row>
    <row r="620" spans="1:14" ht="12.5">
      <c r="A620" s="452" t="s">
        <v>998</v>
      </c>
      <c r="B620" s="455"/>
      <c r="C620" s="455"/>
      <c r="D620" s="455"/>
      <c r="E620" s="455"/>
      <c r="F620" s="458"/>
      <c r="G620" s="458"/>
      <c r="H620" s="458"/>
      <c r="I620" s="458"/>
      <c r="J620" s="455"/>
      <c r="K620" s="455"/>
      <c r="L620" s="447"/>
      <c r="M620" s="447"/>
      <c r="N620" s="447"/>
    </row>
    <row r="621" spans="1:14" ht="12.5">
      <c r="A621" s="452" t="s">
        <v>1000</v>
      </c>
      <c r="B621" s="455"/>
      <c r="C621" s="455"/>
      <c r="D621" s="455"/>
      <c r="E621" s="455"/>
      <c r="F621" s="458"/>
      <c r="G621" s="458"/>
      <c r="H621" s="458"/>
      <c r="I621" s="458"/>
      <c r="J621" s="455"/>
      <c r="K621" s="455"/>
      <c r="L621" s="447"/>
      <c r="M621" s="447"/>
      <c r="N621" s="447"/>
    </row>
    <row r="622" spans="1:14" ht="12.5">
      <c r="A622" s="452" t="s">
        <v>1001</v>
      </c>
      <c r="B622" s="453">
        <v>4038</v>
      </c>
      <c r="C622" s="453">
        <v>4207</v>
      </c>
      <c r="D622" s="453">
        <v>4279</v>
      </c>
      <c r="E622" s="453">
        <v>4306</v>
      </c>
      <c r="F622" s="454">
        <v>4059</v>
      </c>
      <c r="G622" s="458"/>
      <c r="H622" s="458"/>
      <c r="I622" s="454">
        <v>3995</v>
      </c>
      <c r="J622" s="455"/>
      <c r="K622" s="455"/>
      <c r="L622" s="447"/>
      <c r="M622" s="447"/>
      <c r="N622" s="447"/>
    </row>
    <row r="623" spans="1:14" ht="12.5">
      <c r="A623" s="452" t="s">
        <v>1003</v>
      </c>
      <c r="B623" s="455"/>
      <c r="C623" s="455"/>
      <c r="D623" s="455"/>
      <c r="E623" s="455"/>
      <c r="F623" s="457">
        <v>193</v>
      </c>
      <c r="G623" s="458"/>
      <c r="H623" s="458"/>
      <c r="I623" s="457">
        <v>194</v>
      </c>
      <c r="J623" s="455"/>
      <c r="K623" s="455"/>
      <c r="L623" s="447"/>
      <c r="M623" s="447"/>
      <c r="N623" s="447"/>
    </row>
    <row r="624" spans="1:14" ht="12.5">
      <c r="A624" s="452" t="s">
        <v>345</v>
      </c>
      <c r="B624" s="456">
        <v>846</v>
      </c>
      <c r="C624" s="456">
        <v>846</v>
      </c>
      <c r="D624" s="456">
        <v>846</v>
      </c>
      <c r="E624" s="456">
        <v>846</v>
      </c>
      <c r="F624" s="457">
        <v>846</v>
      </c>
      <c r="G624" s="458"/>
      <c r="H624" s="458"/>
      <c r="I624" s="457">
        <v>844</v>
      </c>
      <c r="J624" s="455"/>
      <c r="K624" s="455"/>
      <c r="L624" s="447"/>
      <c r="M624" s="447"/>
      <c r="N624" s="447"/>
    </row>
    <row r="625" spans="1:14" ht="13">
      <c r="A625" s="460" t="s">
        <v>513</v>
      </c>
      <c r="B625" s="461"/>
      <c r="C625" s="461"/>
      <c r="D625" s="461"/>
      <c r="E625" s="461"/>
      <c r="F625" s="461"/>
      <c r="G625" s="461"/>
      <c r="H625" s="461"/>
      <c r="I625" s="461"/>
      <c r="J625" s="461"/>
      <c r="K625" s="461"/>
      <c r="L625" s="447"/>
      <c r="M625" s="447"/>
      <c r="N625" s="447"/>
    </row>
  </sheetData>
  <mergeCells count="2">
    <mergeCell ref="A1:G1"/>
    <mergeCell ref="A2:G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 summaryRight="0"/>
  </sheetPr>
  <dimension ref="A1:P1000"/>
  <sheetViews>
    <sheetView topLeftCell="A24" workbookViewId="0">
      <selection activeCell="L46" sqref="L46"/>
    </sheetView>
  </sheetViews>
  <sheetFormatPr defaultColWidth="12.6328125" defaultRowHeight="15" customHeight="1"/>
  <cols>
    <col min="1" max="1" width="44.453125" customWidth="1"/>
    <col min="2" max="2" width="12.453125" hidden="1" customWidth="1"/>
    <col min="3" max="3" width="8.984375E-2" hidden="1" customWidth="1"/>
    <col min="4" max="4" width="8.984375E-2" customWidth="1"/>
    <col min="5" max="26" width="12.453125" customWidth="1"/>
  </cols>
  <sheetData>
    <row r="1" spans="1:16" ht="15.75" customHeight="1">
      <c r="A1" s="375" t="s">
        <v>785</v>
      </c>
      <c r="B1" s="376"/>
      <c r="C1" s="376"/>
      <c r="D1" s="376"/>
      <c r="E1" s="376"/>
      <c r="F1" s="376"/>
      <c r="G1" s="376"/>
      <c r="H1" s="376"/>
      <c r="I1" s="376"/>
      <c r="J1" s="436"/>
      <c r="K1" s="436"/>
      <c r="L1" s="436"/>
      <c r="M1" s="376"/>
      <c r="N1" s="376"/>
    </row>
    <row r="2" spans="1:16" ht="15.75" customHeight="1">
      <c r="A2" s="437" t="s">
        <v>786</v>
      </c>
      <c r="B2" s="209"/>
      <c r="C2" s="209"/>
      <c r="D2" s="209"/>
      <c r="E2" s="209"/>
      <c r="F2" s="209"/>
      <c r="G2" s="209"/>
      <c r="H2" s="209"/>
      <c r="I2" s="209"/>
      <c r="J2" s="438"/>
      <c r="K2" s="438"/>
      <c r="L2" s="438"/>
      <c r="M2" s="209"/>
      <c r="N2" s="209"/>
    </row>
    <row r="3" spans="1:16" ht="15.75" customHeight="1">
      <c r="A3" s="378" t="s">
        <v>787</v>
      </c>
      <c r="B3" s="379"/>
      <c r="C3" s="379"/>
      <c r="D3" s="379"/>
      <c r="E3" s="378" t="s">
        <v>788</v>
      </c>
      <c r="F3" s="378" t="s">
        <v>789</v>
      </c>
      <c r="G3" s="378" t="s">
        <v>790</v>
      </c>
      <c r="H3" s="378" t="s">
        <v>791</v>
      </c>
      <c r="I3" s="378" t="s">
        <v>792</v>
      </c>
      <c r="J3" s="439" t="s">
        <v>793</v>
      </c>
      <c r="K3" s="439" t="s">
        <v>794</v>
      </c>
      <c r="L3" s="439" t="s">
        <v>795</v>
      </c>
      <c r="M3" s="378" t="s">
        <v>796</v>
      </c>
      <c r="N3" s="378" t="s">
        <v>797</v>
      </c>
    </row>
    <row r="4" spans="1:16" ht="15.75" customHeight="1">
      <c r="A4" s="381" t="s">
        <v>372</v>
      </c>
      <c r="B4" s="381" t="s">
        <v>798</v>
      </c>
      <c r="C4" s="381" t="s">
        <v>799</v>
      </c>
      <c r="D4" s="381" t="s">
        <v>800</v>
      </c>
      <c r="E4" s="440">
        <v>43100</v>
      </c>
      <c r="F4" s="440">
        <v>43465</v>
      </c>
      <c r="G4" s="440">
        <v>43830</v>
      </c>
      <c r="H4" s="440">
        <v>44196</v>
      </c>
      <c r="I4" s="440">
        <v>44561</v>
      </c>
      <c r="J4" s="441">
        <v>44926</v>
      </c>
      <c r="K4" s="441">
        <v>45291</v>
      </c>
      <c r="L4" s="441">
        <v>45657</v>
      </c>
      <c r="M4" s="440">
        <v>46022</v>
      </c>
      <c r="N4" s="440">
        <v>46387</v>
      </c>
    </row>
    <row r="5" spans="1:16" ht="15.75" customHeight="1">
      <c r="A5" s="388" t="s">
        <v>801</v>
      </c>
      <c r="B5" s="442" t="s">
        <v>382</v>
      </c>
      <c r="C5" s="442" t="s">
        <v>802</v>
      </c>
      <c r="D5" s="413"/>
      <c r="E5" s="409">
        <v>4576.1000000000004</v>
      </c>
      <c r="F5" s="409">
        <v>5357</v>
      </c>
      <c r="G5" s="409">
        <v>5603</v>
      </c>
      <c r="H5" s="409">
        <v>4968</v>
      </c>
      <c r="I5" s="409">
        <v>5739</v>
      </c>
      <c r="J5" s="411">
        <v>6505</v>
      </c>
      <c r="K5" s="411">
        <v>7022</v>
      </c>
      <c r="L5" s="411">
        <v>8406</v>
      </c>
      <c r="M5" s="413"/>
      <c r="N5" s="413" t="s">
        <v>803</v>
      </c>
      <c r="P5" s="443"/>
    </row>
    <row r="6" spans="1:16" ht="15.75" customHeight="1">
      <c r="A6" s="388" t="s">
        <v>804</v>
      </c>
      <c r="B6" s="442" t="s">
        <v>382</v>
      </c>
      <c r="C6" s="442" t="s">
        <v>802</v>
      </c>
      <c r="D6" s="442" t="s">
        <v>805</v>
      </c>
      <c r="E6" s="409">
        <v>3167.7210311884969</v>
      </c>
      <c r="F6" s="409">
        <v>3278.5169972008739</v>
      </c>
      <c r="G6" s="409">
        <v>3345.3956406712823</v>
      </c>
      <c r="H6" s="409">
        <v>2790.4612942914227</v>
      </c>
      <c r="I6" s="409">
        <v>3331</v>
      </c>
      <c r="J6" s="411">
        <v>3802</v>
      </c>
      <c r="K6" s="411">
        <v>3972</v>
      </c>
      <c r="L6" s="411">
        <v>4040</v>
      </c>
      <c r="M6" s="409"/>
      <c r="N6" s="409">
        <v>4360.979812351462</v>
      </c>
    </row>
    <row r="7" spans="1:16" ht="15.75" customHeight="1">
      <c r="A7" s="388" t="s">
        <v>806</v>
      </c>
      <c r="B7" s="442" t="s">
        <v>382</v>
      </c>
      <c r="C7" s="442" t="s">
        <v>802</v>
      </c>
      <c r="D7" s="442" t="s">
        <v>805</v>
      </c>
      <c r="E7" s="409">
        <v>69.22316014047982</v>
      </c>
      <c r="F7" s="409">
        <v>61.200615964175363</v>
      </c>
      <c r="G7" s="409">
        <v>59.707221857420713</v>
      </c>
      <c r="H7" s="409">
        <v>56.1687056016792</v>
      </c>
      <c r="I7" s="409">
        <v>58.041470639484231</v>
      </c>
      <c r="J7" s="411">
        <v>58.44734819369716</v>
      </c>
      <c r="K7" s="411">
        <v>56.565081173454857</v>
      </c>
      <c r="L7" s="411">
        <v>48.060908874613368</v>
      </c>
      <c r="M7" s="413"/>
      <c r="N7" s="413" t="s">
        <v>803</v>
      </c>
    </row>
    <row r="8" spans="1:16" ht="15.75" customHeight="1">
      <c r="A8" s="388" t="s">
        <v>807</v>
      </c>
      <c r="B8" s="442" t="s">
        <v>382</v>
      </c>
      <c r="C8" s="442" t="s">
        <v>802</v>
      </c>
      <c r="D8" s="442" t="s">
        <v>808</v>
      </c>
      <c r="E8" s="409">
        <v>916.8119975199578</v>
      </c>
      <c r="F8" s="409">
        <v>1054.5146409426391</v>
      </c>
      <c r="G8" s="409">
        <v>1147.9573464242953</v>
      </c>
      <c r="H8" s="409">
        <v>934.24165280027273</v>
      </c>
      <c r="I8" s="409">
        <v>853</v>
      </c>
      <c r="J8" s="411">
        <v>905</v>
      </c>
      <c r="K8" s="411">
        <v>955</v>
      </c>
      <c r="L8" s="411">
        <v>986</v>
      </c>
      <c r="M8" s="409"/>
      <c r="N8" s="409">
        <v>1037.7076005269587</v>
      </c>
    </row>
    <row r="9" spans="1:16" ht="15.75" customHeight="1">
      <c r="A9" s="388" t="s">
        <v>809</v>
      </c>
      <c r="B9" s="442" t="s">
        <v>382</v>
      </c>
      <c r="C9" s="442" t="s">
        <v>802</v>
      </c>
      <c r="D9" s="442" t="s">
        <v>808</v>
      </c>
      <c r="E9" s="409">
        <v>20.034789395335718</v>
      </c>
      <c r="F9" s="409">
        <v>19.684798225548612</v>
      </c>
      <c r="G9" s="409">
        <v>20.488262474108431</v>
      </c>
      <c r="H9" s="409">
        <v>18.805186247992605</v>
      </c>
      <c r="I9" s="409">
        <v>14.863216588255794</v>
      </c>
      <c r="J9" s="411">
        <v>13.912375096079938</v>
      </c>
      <c r="K9" s="411">
        <v>13.600113927655938</v>
      </c>
      <c r="L9" s="411">
        <v>11.729716868903164</v>
      </c>
      <c r="M9" s="413"/>
      <c r="N9" s="413" t="s">
        <v>803</v>
      </c>
    </row>
    <row r="10" spans="1:16" ht="15.75" customHeight="1">
      <c r="A10" s="388" t="s">
        <v>810</v>
      </c>
      <c r="B10" s="442" t="s">
        <v>382</v>
      </c>
      <c r="C10" s="442" t="s">
        <v>802</v>
      </c>
      <c r="D10" s="442" t="s">
        <v>811</v>
      </c>
      <c r="E10" s="413" t="s">
        <v>803</v>
      </c>
      <c r="F10" s="409">
        <v>235.31829757052773</v>
      </c>
      <c r="G10" s="413" t="s">
        <v>803</v>
      </c>
      <c r="H10" s="413" t="s">
        <v>803</v>
      </c>
      <c r="I10" s="409">
        <v>229</v>
      </c>
      <c r="J10" s="411">
        <v>266</v>
      </c>
      <c r="K10" s="411">
        <v>292</v>
      </c>
      <c r="L10" s="411">
        <v>301</v>
      </c>
      <c r="M10" s="409"/>
      <c r="N10" s="409">
        <v>316.14046122165104</v>
      </c>
    </row>
    <row r="11" spans="1:16" ht="15.75" customHeight="1">
      <c r="A11" s="388" t="s">
        <v>809</v>
      </c>
      <c r="B11" s="442" t="s">
        <v>382</v>
      </c>
      <c r="C11" s="442" t="s">
        <v>802</v>
      </c>
      <c r="D11" s="442" t="s">
        <v>811</v>
      </c>
      <c r="E11" s="413" t="s">
        <v>803</v>
      </c>
      <c r="F11" s="409">
        <v>4.3927253606594681</v>
      </c>
      <c r="G11" s="413" t="s">
        <v>803</v>
      </c>
      <c r="H11" s="413" t="s">
        <v>803</v>
      </c>
      <c r="I11" s="409">
        <v>3.9902422024742985</v>
      </c>
      <c r="J11" s="411">
        <v>4.089162182936203</v>
      </c>
      <c r="K11" s="411">
        <v>4.1583594417544862</v>
      </c>
      <c r="L11" s="411">
        <v>3.5807756364501548</v>
      </c>
      <c r="M11" s="413"/>
      <c r="N11" s="413" t="s">
        <v>803</v>
      </c>
    </row>
    <row r="12" spans="1:16" ht="15.75" customHeight="1">
      <c r="A12" s="388" t="s">
        <v>812</v>
      </c>
      <c r="B12" s="442" t="s">
        <v>382</v>
      </c>
      <c r="C12" s="442" t="s">
        <v>802</v>
      </c>
      <c r="D12" s="442" t="s">
        <v>813</v>
      </c>
      <c r="E12" s="413" t="s">
        <v>803</v>
      </c>
      <c r="F12" s="413" t="s">
        <v>803</v>
      </c>
      <c r="G12" s="409">
        <v>2358.9560392209942</v>
      </c>
      <c r="H12" s="413" t="s">
        <v>803</v>
      </c>
      <c r="I12" s="409">
        <v>2353.3991149184694</v>
      </c>
      <c r="J12" s="411">
        <v>2771.3365057444908</v>
      </c>
      <c r="K12" s="411">
        <v>2815.3966507932278</v>
      </c>
      <c r="L12" s="411">
        <v>2708</v>
      </c>
      <c r="M12" s="409"/>
      <c r="N12" s="409">
        <v>2991.1491486541795</v>
      </c>
    </row>
    <row r="13" spans="1:16" ht="15.75" customHeight="1">
      <c r="A13" s="388" t="s">
        <v>809</v>
      </c>
      <c r="B13" s="442" t="s">
        <v>382</v>
      </c>
      <c r="C13" s="442" t="s">
        <v>802</v>
      </c>
      <c r="D13" s="442" t="s">
        <v>813</v>
      </c>
      <c r="E13" s="413" t="s">
        <v>803</v>
      </c>
      <c r="F13" s="413" t="s">
        <v>803</v>
      </c>
      <c r="G13" s="409">
        <v>42.101660525093592</v>
      </c>
      <c r="H13" s="413" t="s">
        <v>803</v>
      </c>
      <c r="I13" s="409">
        <v>41.007128679534233</v>
      </c>
      <c r="J13" s="411">
        <v>42.603174569477176</v>
      </c>
      <c r="K13" s="411">
        <v>40.093942620239638</v>
      </c>
      <c r="L13" s="411">
        <v>32.215084463478469</v>
      </c>
      <c r="M13" s="413"/>
      <c r="N13" s="413" t="s">
        <v>803</v>
      </c>
    </row>
    <row r="14" spans="1:16" ht="15.75" customHeight="1">
      <c r="A14" s="388" t="s">
        <v>814</v>
      </c>
      <c r="B14" s="442" t="s">
        <v>382</v>
      </c>
      <c r="C14" s="442" t="s">
        <v>802</v>
      </c>
      <c r="D14" s="442" t="s">
        <v>815</v>
      </c>
      <c r="E14" s="413" t="s">
        <v>803</v>
      </c>
      <c r="F14" s="413" t="s">
        <v>803</v>
      </c>
      <c r="G14" s="413" t="s">
        <v>803</v>
      </c>
      <c r="H14" s="413" t="s">
        <v>803</v>
      </c>
      <c r="I14" s="413" t="s">
        <v>803</v>
      </c>
      <c r="J14" s="412" t="s">
        <v>803</v>
      </c>
      <c r="K14" s="412" t="s">
        <v>803</v>
      </c>
      <c r="L14" s="411">
        <v>45</v>
      </c>
      <c r="M14" s="409"/>
      <c r="N14" s="409">
        <v>43.811545734617376</v>
      </c>
    </row>
    <row r="15" spans="1:16" ht="15.75" customHeight="1">
      <c r="A15" s="388" t="s">
        <v>809</v>
      </c>
      <c r="B15" s="442" t="s">
        <v>382</v>
      </c>
      <c r="C15" s="442" t="s">
        <v>802</v>
      </c>
      <c r="D15" s="442" t="s">
        <v>815</v>
      </c>
      <c r="E15" s="413" t="s">
        <v>803</v>
      </c>
      <c r="F15" s="413" t="s">
        <v>803</v>
      </c>
      <c r="G15" s="413" t="s">
        <v>803</v>
      </c>
      <c r="H15" s="413" t="s">
        <v>803</v>
      </c>
      <c r="I15" s="413" t="s">
        <v>803</v>
      </c>
      <c r="J15" s="412" t="s">
        <v>803</v>
      </c>
      <c r="K15" s="412" t="s">
        <v>803</v>
      </c>
      <c r="L15" s="411">
        <v>0.53533190578158463</v>
      </c>
      <c r="M15" s="413"/>
      <c r="N15" s="413" t="s">
        <v>803</v>
      </c>
    </row>
    <row r="16" spans="1:16" ht="15.75" customHeight="1">
      <c r="A16" s="388" t="s">
        <v>816</v>
      </c>
      <c r="B16" s="442" t="s">
        <v>382</v>
      </c>
      <c r="C16" s="442" t="s">
        <v>802</v>
      </c>
      <c r="D16" s="442" t="s">
        <v>817</v>
      </c>
      <c r="E16" s="409">
        <v>1218.7696922463817</v>
      </c>
      <c r="F16" s="409">
        <v>1669.8852401557101</v>
      </c>
      <c r="G16" s="409">
        <v>1780.0021180277017</v>
      </c>
      <c r="H16" s="409">
        <v>1606.0418935938487</v>
      </c>
      <c r="I16" s="409">
        <v>1156</v>
      </c>
      <c r="J16" s="411">
        <v>1196</v>
      </c>
      <c r="K16" s="411">
        <v>1298</v>
      </c>
      <c r="L16" s="411">
        <v>1451</v>
      </c>
      <c r="M16" s="409"/>
      <c r="N16" s="409">
        <v>1545.801167484206</v>
      </c>
    </row>
    <row r="17" spans="1:14" ht="15.75" customHeight="1">
      <c r="A17" s="388" t="s">
        <v>806</v>
      </c>
      <c r="B17" s="442" t="s">
        <v>382</v>
      </c>
      <c r="C17" s="442" t="s">
        <v>802</v>
      </c>
      <c r="D17" s="442" t="s">
        <v>817</v>
      </c>
      <c r="E17" s="409">
        <v>26.633371041856204</v>
      </c>
      <c r="F17" s="409">
        <v>31.172022403504016</v>
      </c>
      <c r="G17" s="409">
        <v>31.768733143453538</v>
      </c>
      <c r="H17" s="409">
        <v>32.32773537829808</v>
      </c>
      <c r="I17" s="409">
        <v>20.142882035197768</v>
      </c>
      <c r="J17" s="411">
        <v>18.385857033051497</v>
      </c>
      <c r="K17" s="411">
        <v>18.484762176018229</v>
      </c>
      <c r="L17" s="411">
        <v>17.261479895312871</v>
      </c>
      <c r="M17" s="413"/>
      <c r="N17" s="413" t="s">
        <v>803</v>
      </c>
    </row>
    <row r="18" spans="1:14" ht="15.75" customHeight="1">
      <c r="A18" s="388" t="s">
        <v>807</v>
      </c>
      <c r="B18" s="442" t="s">
        <v>382</v>
      </c>
      <c r="C18" s="442" t="s">
        <v>802</v>
      </c>
      <c r="D18" s="442" t="s">
        <v>818</v>
      </c>
      <c r="E18" s="409">
        <v>1123.6785179373817</v>
      </c>
      <c r="F18" s="409">
        <v>1506.9747933156366</v>
      </c>
      <c r="G18" s="409">
        <v>1702.6278647167126</v>
      </c>
      <c r="H18" s="409">
        <v>1541.5386168838052</v>
      </c>
      <c r="I18" s="409">
        <v>673</v>
      </c>
      <c r="J18" s="411">
        <v>688</v>
      </c>
      <c r="K18" s="411">
        <v>731</v>
      </c>
      <c r="L18" s="411">
        <v>720</v>
      </c>
      <c r="M18" s="409"/>
      <c r="N18" s="409">
        <v>730.52929830780533</v>
      </c>
    </row>
    <row r="19" spans="1:14" ht="15.75" customHeight="1">
      <c r="A19" s="388" t="s">
        <v>809</v>
      </c>
      <c r="B19" s="442" t="s">
        <v>382</v>
      </c>
      <c r="C19" s="442" t="s">
        <v>802</v>
      </c>
      <c r="D19" s="442" t="s">
        <v>818</v>
      </c>
      <c r="E19" s="409">
        <v>24.55537505599488</v>
      </c>
      <c r="F19" s="409">
        <v>28.130946300459897</v>
      </c>
      <c r="G19" s="409">
        <v>30.387789839670042</v>
      </c>
      <c r="H19" s="409">
        <v>31.029360243232794</v>
      </c>
      <c r="I19" s="409">
        <v>11.726781669280362</v>
      </c>
      <c r="J19" s="411">
        <v>10.576479631053036</v>
      </c>
      <c r="K19" s="411">
        <v>10.410139561378525</v>
      </c>
      <c r="L19" s="411">
        <v>8.565310492505354</v>
      </c>
      <c r="M19" s="413"/>
      <c r="N19" s="413" t="s">
        <v>803</v>
      </c>
    </row>
    <row r="20" spans="1:14" ht="15.75" customHeight="1">
      <c r="A20" s="388" t="s">
        <v>819</v>
      </c>
      <c r="B20" s="442" t="s">
        <v>382</v>
      </c>
      <c r="C20" s="442" t="s">
        <v>802</v>
      </c>
      <c r="D20" s="442" t="s">
        <v>820</v>
      </c>
      <c r="E20" s="409">
        <v>95.091174308999996</v>
      </c>
      <c r="F20" s="409">
        <v>76.120605528870428</v>
      </c>
      <c r="G20" s="409">
        <v>76.83234029795031</v>
      </c>
      <c r="H20" s="409">
        <v>67.440501819421996</v>
      </c>
      <c r="I20" s="409">
        <v>64</v>
      </c>
      <c r="J20" s="411">
        <v>70</v>
      </c>
      <c r="K20" s="411">
        <v>97</v>
      </c>
      <c r="L20" s="411">
        <v>243</v>
      </c>
      <c r="M20" s="409"/>
      <c r="N20" s="409">
        <v>254.71374035283324</v>
      </c>
    </row>
    <row r="21" spans="1:14" ht="15.75" customHeight="1">
      <c r="A21" s="388" t="s">
        <v>809</v>
      </c>
      <c r="B21" s="442" t="s">
        <v>382</v>
      </c>
      <c r="C21" s="442" t="s">
        <v>802</v>
      </c>
      <c r="D21" s="442" t="s">
        <v>820</v>
      </c>
      <c r="E21" s="409">
        <v>2.0779959858613228</v>
      </c>
      <c r="F21" s="409">
        <v>1.4209558620285687</v>
      </c>
      <c r="G21" s="409">
        <v>1.37127146703463</v>
      </c>
      <c r="H21" s="409">
        <v>1.3574980237403782</v>
      </c>
      <c r="I21" s="409">
        <v>1.1151768600801533</v>
      </c>
      <c r="J21" s="411">
        <v>1.0760953112990008</v>
      </c>
      <c r="K21" s="411">
        <v>1.3813728282540587</v>
      </c>
      <c r="L21" s="411">
        <v>2.8907922912205568</v>
      </c>
      <c r="M21" s="413"/>
      <c r="N21" s="413" t="s">
        <v>803</v>
      </c>
    </row>
    <row r="22" spans="1:14" ht="15.75" customHeight="1">
      <c r="A22" s="388" t="s">
        <v>810</v>
      </c>
      <c r="B22" s="442" t="s">
        <v>382</v>
      </c>
      <c r="C22" s="442" t="s">
        <v>802</v>
      </c>
      <c r="D22" s="442" t="s">
        <v>821</v>
      </c>
      <c r="E22" s="413" t="s">
        <v>803</v>
      </c>
      <c r="F22" s="409">
        <v>437.92943777697423</v>
      </c>
      <c r="G22" s="409">
        <v>419.95484020986891</v>
      </c>
      <c r="H22" s="409">
        <v>381.38497918512473</v>
      </c>
      <c r="I22" s="409">
        <v>419</v>
      </c>
      <c r="J22" s="411">
        <v>438</v>
      </c>
      <c r="K22" s="411">
        <v>470</v>
      </c>
      <c r="L22" s="411">
        <v>488</v>
      </c>
      <c r="M22" s="409"/>
      <c r="N22" s="409">
        <v>551.58421552412858</v>
      </c>
    </row>
    <row r="23" spans="1:14" ht="15.75" customHeight="1">
      <c r="A23" s="388" t="s">
        <v>809</v>
      </c>
      <c r="B23" s="442" t="s">
        <v>382</v>
      </c>
      <c r="C23" s="442" t="s">
        <v>802</v>
      </c>
      <c r="D23" s="442" t="s">
        <v>821</v>
      </c>
      <c r="E23" s="413" t="s">
        <v>803</v>
      </c>
      <c r="F23" s="409">
        <v>8.1749008358591411</v>
      </c>
      <c r="G23" s="409">
        <v>7.4951783010863631</v>
      </c>
      <c r="H23" s="409">
        <v>7.6768313040484042</v>
      </c>
      <c r="I23" s="409">
        <v>7.3009235058372539</v>
      </c>
      <c r="J23" s="411">
        <v>6.7332820906994622</v>
      </c>
      <c r="K23" s="411">
        <v>6.6932497863856453</v>
      </c>
      <c r="L23" s="411">
        <v>5.8053771115869619</v>
      </c>
      <c r="M23" s="413"/>
      <c r="N23" s="413" t="s">
        <v>803</v>
      </c>
    </row>
    <row r="24" spans="1:14" ht="15.75" customHeight="1">
      <c r="A24" s="388" t="s">
        <v>822</v>
      </c>
      <c r="B24" s="442" t="s">
        <v>382</v>
      </c>
      <c r="C24" s="442" t="s">
        <v>802</v>
      </c>
      <c r="D24" s="442" t="s">
        <v>823</v>
      </c>
      <c r="E24" s="409">
        <v>218.68967603171214</v>
      </c>
      <c r="F24" s="409">
        <v>411.12488283649157</v>
      </c>
      <c r="G24" s="409">
        <v>462.05314791726397</v>
      </c>
      <c r="H24" s="409">
        <v>559.1039095186386</v>
      </c>
      <c r="I24" s="409">
        <v>559</v>
      </c>
      <c r="J24" s="411">
        <v>619</v>
      </c>
      <c r="K24" s="411">
        <v>692</v>
      </c>
      <c r="L24" s="411">
        <v>768</v>
      </c>
      <c r="M24" s="409"/>
      <c r="N24" s="409">
        <v>837.24179987639729</v>
      </c>
    </row>
    <row r="25" spans="1:14" ht="15.75" customHeight="1">
      <c r="A25" s="388" t="s">
        <v>806</v>
      </c>
      <c r="B25" s="442" t="s">
        <v>382</v>
      </c>
      <c r="C25" s="442" t="s">
        <v>802</v>
      </c>
      <c r="D25" s="442" t="s">
        <v>823</v>
      </c>
      <c r="E25" s="409">
        <v>4.7789531704226773</v>
      </c>
      <c r="F25" s="409">
        <v>7.674535800569191</v>
      </c>
      <c r="G25" s="409">
        <v>8.2465312853339992</v>
      </c>
      <c r="H25" s="409">
        <v>11.254104458909795</v>
      </c>
      <c r="I25" s="409">
        <v>9.7403728872625894</v>
      </c>
      <c r="J25" s="411">
        <v>9.5157571099154499</v>
      </c>
      <c r="K25" s="411">
        <v>9.8547422386784387</v>
      </c>
      <c r="L25" s="411">
        <v>9.1363311920057111</v>
      </c>
      <c r="M25" s="413"/>
      <c r="N25" s="413" t="s">
        <v>803</v>
      </c>
    </row>
    <row r="26" spans="1:14" ht="15.75" customHeight="1">
      <c r="A26" s="388" t="s">
        <v>807</v>
      </c>
      <c r="B26" s="442" t="s">
        <v>382</v>
      </c>
      <c r="C26" s="442" t="s">
        <v>802</v>
      </c>
      <c r="D26" s="442" t="s">
        <v>824</v>
      </c>
      <c r="E26" s="409">
        <v>108.20682294974958</v>
      </c>
      <c r="F26" s="409">
        <v>301.72144498511028</v>
      </c>
      <c r="G26" s="409">
        <v>381.10492355139132</v>
      </c>
      <c r="H26" s="409">
        <v>482.62473380037648</v>
      </c>
      <c r="I26" s="409">
        <v>265</v>
      </c>
      <c r="J26" s="411">
        <v>284</v>
      </c>
      <c r="K26" s="411">
        <v>314</v>
      </c>
      <c r="L26" s="411">
        <v>325</v>
      </c>
      <c r="M26" s="409"/>
      <c r="N26" s="409">
        <v>339.210171874465</v>
      </c>
    </row>
    <row r="27" spans="1:14" ht="15.75" customHeight="1">
      <c r="A27" s="388" t="s">
        <v>809</v>
      </c>
      <c r="B27" s="442" t="s">
        <v>382</v>
      </c>
      <c r="C27" s="442" t="s">
        <v>802</v>
      </c>
      <c r="D27" s="442" t="s">
        <v>824</v>
      </c>
      <c r="E27" s="409">
        <v>2.3646079183092494</v>
      </c>
      <c r="F27" s="409">
        <v>5.6322838339576311</v>
      </c>
      <c r="G27" s="409">
        <v>6.8018012413241351</v>
      </c>
      <c r="H27" s="409">
        <v>9.7146685547579814</v>
      </c>
      <c r="I27" s="409">
        <v>4.617529186269385</v>
      </c>
      <c r="J27" s="411">
        <v>4.3658724058416603</v>
      </c>
      <c r="K27" s="411">
        <v>4.4716604955853034</v>
      </c>
      <c r="L27" s="411">
        <v>3.8662859862003329</v>
      </c>
      <c r="M27" s="413"/>
      <c r="N27" s="413" t="s">
        <v>803</v>
      </c>
    </row>
    <row r="28" spans="1:14" ht="15.75" customHeight="1">
      <c r="A28" s="388" t="s">
        <v>819</v>
      </c>
      <c r="B28" s="442" t="s">
        <v>382</v>
      </c>
      <c r="C28" s="442" t="s">
        <v>802</v>
      </c>
      <c r="D28" s="442" t="s">
        <v>825</v>
      </c>
      <c r="E28" s="409">
        <v>77.135836319618704</v>
      </c>
      <c r="F28" s="409">
        <v>79.383234803188827</v>
      </c>
      <c r="G28" s="409">
        <v>81.444121857887026</v>
      </c>
      <c r="H28" s="409">
        <v>76.988559291502312</v>
      </c>
      <c r="I28" s="409">
        <v>64</v>
      </c>
      <c r="J28" s="411">
        <v>78</v>
      </c>
      <c r="K28" s="411">
        <v>89</v>
      </c>
      <c r="L28" s="411">
        <v>148</v>
      </c>
      <c r="M28" s="409"/>
      <c r="N28" s="409">
        <v>182.29265753761348</v>
      </c>
    </row>
    <row r="29" spans="1:14" ht="15.75" customHeight="1">
      <c r="A29" s="388" t="s">
        <v>809</v>
      </c>
      <c r="B29" s="442" t="s">
        <v>382</v>
      </c>
      <c r="C29" s="442" t="s">
        <v>802</v>
      </c>
      <c r="D29" s="442" t="s">
        <v>825</v>
      </c>
      <c r="E29" s="409">
        <v>1.6856239225458076</v>
      </c>
      <c r="F29" s="409">
        <v>1.4818598992568384</v>
      </c>
      <c r="G29" s="409">
        <v>1.4535806149899524</v>
      </c>
      <c r="H29" s="409">
        <v>1.5496891966888549</v>
      </c>
      <c r="I29" s="409">
        <v>1.1151768600801533</v>
      </c>
      <c r="J29" s="411">
        <v>1.1990776325903152</v>
      </c>
      <c r="K29" s="411">
        <v>1.2674451723155795</v>
      </c>
      <c r="L29" s="411">
        <v>1.7606471567927671</v>
      </c>
      <c r="M29" s="413"/>
      <c r="N29" s="413" t="s">
        <v>803</v>
      </c>
    </row>
    <row r="30" spans="1:14" ht="15.75" customHeight="1">
      <c r="A30" s="388" t="s">
        <v>810</v>
      </c>
      <c r="B30" s="442" t="s">
        <v>382</v>
      </c>
      <c r="C30" s="442" t="s">
        <v>802</v>
      </c>
      <c r="D30" s="442" t="s">
        <v>826</v>
      </c>
      <c r="E30" s="413" t="s">
        <v>803</v>
      </c>
      <c r="F30" s="409">
        <v>136.49686273475984</v>
      </c>
      <c r="G30" s="413" t="s">
        <v>803</v>
      </c>
      <c r="H30" s="409">
        <v>191.56241183301168</v>
      </c>
      <c r="I30" s="409">
        <v>230</v>
      </c>
      <c r="J30" s="411">
        <v>256</v>
      </c>
      <c r="K30" s="411">
        <v>289</v>
      </c>
      <c r="L30" s="411">
        <v>295</v>
      </c>
      <c r="M30" s="409"/>
      <c r="N30" s="409">
        <v>317.97095991629328</v>
      </c>
    </row>
    <row r="31" spans="1:14" ht="15.75" customHeight="1">
      <c r="A31" s="388" t="s">
        <v>809</v>
      </c>
      <c r="B31" s="442" t="s">
        <v>382</v>
      </c>
      <c r="C31" s="442" t="s">
        <v>802</v>
      </c>
      <c r="D31" s="442" t="s">
        <v>826</v>
      </c>
      <c r="E31" s="413" t="s">
        <v>803</v>
      </c>
      <c r="F31" s="409">
        <v>2.5480093846324405</v>
      </c>
      <c r="G31" s="413" t="s">
        <v>803</v>
      </c>
      <c r="H31" s="409">
        <v>3.8559261641105413</v>
      </c>
      <c r="I31" s="409">
        <v>4.0076668409130507</v>
      </c>
      <c r="J31" s="411">
        <v>3.9354342813220597</v>
      </c>
      <c r="K31" s="411">
        <v>4.1156365707775562</v>
      </c>
      <c r="L31" s="411">
        <v>3.50939804901261</v>
      </c>
      <c r="M31" s="413"/>
      <c r="N31" s="413" t="s">
        <v>803</v>
      </c>
    </row>
    <row r="32" spans="1:14" ht="15.75" customHeight="1">
      <c r="A32" s="388" t="s">
        <v>827</v>
      </c>
      <c r="B32" s="442" t="s">
        <v>382</v>
      </c>
      <c r="C32" s="442" t="s">
        <v>802</v>
      </c>
      <c r="D32" s="442" t="s">
        <v>828</v>
      </c>
      <c r="E32" s="409">
        <v>771.8</v>
      </c>
      <c r="F32" s="409">
        <v>11.2</v>
      </c>
      <c r="G32" s="409">
        <v>18</v>
      </c>
      <c r="H32" s="409">
        <v>29</v>
      </c>
      <c r="I32" s="409">
        <v>5</v>
      </c>
      <c r="J32" s="411">
        <v>138</v>
      </c>
      <c r="K32" s="411">
        <v>186</v>
      </c>
      <c r="L32" s="411">
        <v>214</v>
      </c>
      <c r="M32" s="409"/>
      <c r="N32" s="409">
        <v>244.27254860842021</v>
      </c>
    </row>
    <row r="33" spans="1:16" ht="15.75" customHeight="1">
      <c r="A33" s="388" t="s">
        <v>806</v>
      </c>
      <c r="B33" s="442" t="s">
        <v>382</v>
      </c>
      <c r="C33" s="442" t="s">
        <v>802</v>
      </c>
      <c r="D33" s="442" t="s">
        <v>828</v>
      </c>
      <c r="E33" s="409">
        <v>16.865890168484082</v>
      </c>
      <c r="F33" s="409">
        <v>0.20907224192645138</v>
      </c>
      <c r="G33" s="409">
        <v>0.32125646974834909</v>
      </c>
      <c r="H33" s="409">
        <v>0.58373590982286638</v>
      </c>
      <c r="I33" s="409">
        <v>8.7123192193761981E-2</v>
      </c>
      <c r="J33" s="411">
        <v>2.1214450422751732</v>
      </c>
      <c r="K33" s="411">
        <v>2.6488180005696385</v>
      </c>
      <c r="L33" s="411">
        <v>2.5458006186057576</v>
      </c>
      <c r="M33" s="413"/>
      <c r="N33" s="413" t="s">
        <v>803</v>
      </c>
    </row>
    <row r="34" spans="1:16" ht="15.75" customHeight="1">
      <c r="A34" s="388" t="s">
        <v>819</v>
      </c>
      <c r="B34" s="442" t="s">
        <v>382</v>
      </c>
      <c r="C34" s="442" t="s">
        <v>802</v>
      </c>
      <c r="D34" s="442" t="s">
        <v>829</v>
      </c>
      <c r="E34" s="413" t="s">
        <v>803</v>
      </c>
      <c r="F34" s="413" t="s">
        <v>803</v>
      </c>
      <c r="G34" s="413" t="s">
        <v>803</v>
      </c>
      <c r="H34" s="413" t="s">
        <v>803</v>
      </c>
      <c r="I34" s="409">
        <v>1</v>
      </c>
      <c r="J34" s="411">
        <v>40</v>
      </c>
      <c r="K34" s="411">
        <v>39</v>
      </c>
      <c r="L34" s="411">
        <v>41</v>
      </c>
      <c r="M34" s="409"/>
      <c r="N34" s="409">
        <v>46.565811418172487</v>
      </c>
    </row>
    <row r="35" spans="1:16" ht="15.75" customHeight="1">
      <c r="A35" s="388" t="s">
        <v>809</v>
      </c>
      <c r="B35" s="442" t="s">
        <v>382</v>
      </c>
      <c r="C35" s="442" t="s">
        <v>802</v>
      </c>
      <c r="D35" s="442" t="s">
        <v>829</v>
      </c>
      <c r="E35" s="413" t="s">
        <v>803</v>
      </c>
      <c r="F35" s="413" t="s">
        <v>803</v>
      </c>
      <c r="G35" s="413" t="s">
        <v>803</v>
      </c>
      <c r="H35" s="413" t="s">
        <v>803</v>
      </c>
      <c r="I35" s="409">
        <v>1.7424638438752395E-2</v>
      </c>
      <c r="J35" s="411">
        <v>0.61491160645657184</v>
      </c>
      <c r="K35" s="411">
        <v>0.55539732270008546</v>
      </c>
      <c r="L35" s="411">
        <v>0.48774684748988817</v>
      </c>
      <c r="M35" s="413"/>
      <c r="N35" s="413" t="s">
        <v>803</v>
      </c>
    </row>
    <row r="36" spans="1:16" ht="15.75" customHeight="1">
      <c r="A36" s="388" t="s">
        <v>810</v>
      </c>
      <c r="B36" s="442" t="s">
        <v>382</v>
      </c>
      <c r="C36" s="442" t="s">
        <v>802</v>
      </c>
      <c r="D36" s="442" t="s">
        <v>830</v>
      </c>
      <c r="E36" s="413" t="s">
        <v>803</v>
      </c>
      <c r="F36" s="413" t="s">
        <v>803</v>
      </c>
      <c r="G36" s="413" t="s">
        <v>803</v>
      </c>
      <c r="H36" s="413" t="s">
        <v>803</v>
      </c>
      <c r="I36" s="409">
        <v>0</v>
      </c>
      <c r="J36" s="411">
        <v>13</v>
      </c>
      <c r="K36" s="411">
        <v>48</v>
      </c>
      <c r="L36" s="411">
        <v>68</v>
      </c>
      <c r="M36" s="409"/>
      <c r="N36" s="409">
        <v>79.960090196510549</v>
      </c>
      <c r="P36" s="370"/>
    </row>
    <row r="37" spans="1:16" ht="15.75" customHeight="1">
      <c r="A37" s="388" t="s">
        <v>809</v>
      </c>
      <c r="B37" s="442" t="s">
        <v>382</v>
      </c>
      <c r="C37" s="442" t="s">
        <v>802</v>
      </c>
      <c r="D37" s="442" t="s">
        <v>830</v>
      </c>
      <c r="E37" s="413" t="s">
        <v>803</v>
      </c>
      <c r="F37" s="413" t="s">
        <v>803</v>
      </c>
      <c r="G37" s="413" t="s">
        <v>803</v>
      </c>
      <c r="H37" s="413" t="s">
        <v>803</v>
      </c>
      <c r="I37" s="409">
        <v>0</v>
      </c>
      <c r="J37" s="411">
        <v>0.19984627209838585</v>
      </c>
      <c r="K37" s="411">
        <v>0.68356593563087442</v>
      </c>
      <c r="L37" s="411">
        <v>0.8089459909588389</v>
      </c>
      <c r="M37" s="413"/>
      <c r="N37" s="413" t="s">
        <v>803</v>
      </c>
    </row>
    <row r="38" spans="1:16" ht="15.75" customHeight="1">
      <c r="A38" s="388" t="s">
        <v>807</v>
      </c>
      <c r="B38" s="442" t="s">
        <v>382</v>
      </c>
      <c r="C38" s="442" t="s">
        <v>802</v>
      </c>
      <c r="D38" s="442" t="s">
        <v>831</v>
      </c>
      <c r="E38" s="413" t="s">
        <v>803</v>
      </c>
      <c r="F38" s="413" t="s">
        <v>803</v>
      </c>
      <c r="G38" s="413" t="s">
        <v>803</v>
      </c>
      <c r="H38" s="413" t="s">
        <v>803</v>
      </c>
      <c r="I38" s="409">
        <v>4</v>
      </c>
      <c r="J38" s="411">
        <v>85</v>
      </c>
      <c r="K38" s="411">
        <v>99</v>
      </c>
      <c r="L38" s="411">
        <v>105</v>
      </c>
      <c r="M38" s="409"/>
      <c r="N38" s="409">
        <v>120.68948654204016</v>
      </c>
    </row>
    <row r="39" spans="1:16" ht="15.75" customHeight="1">
      <c r="A39" s="388" t="s">
        <v>809</v>
      </c>
      <c r="B39" s="442" t="s">
        <v>382</v>
      </c>
      <c r="C39" s="442" t="s">
        <v>802</v>
      </c>
      <c r="D39" s="442" t="s">
        <v>831</v>
      </c>
      <c r="E39" s="413" t="s">
        <v>803</v>
      </c>
      <c r="F39" s="413" t="s">
        <v>803</v>
      </c>
      <c r="G39" s="413" t="s">
        <v>803</v>
      </c>
      <c r="H39" s="413" t="s">
        <v>803</v>
      </c>
      <c r="I39" s="409">
        <v>6.9698553755009579E-2</v>
      </c>
      <c r="J39" s="411">
        <v>1.3066871637202153</v>
      </c>
      <c r="K39" s="411">
        <v>1.4098547422386785</v>
      </c>
      <c r="L39" s="411">
        <v>1.2491077801570307</v>
      </c>
      <c r="M39" s="413"/>
      <c r="N39" s="413" t="s">
        <v>803</v>
      </c>
    </row>
    <row r="40" spans="1:16" ht="15.75" customHeight="1">
      <c r="A40" s="388" t="s">
        <v>832</v>
      </c>
      <c r="B40" s="442" t="s">
        <v>382</v>
      </c>
      <c r="C40" s="442" t="s">
        <v>802</v>
      </c>
      <c r="D40" s="442" t="s">
        <v>833</v>
      </c>
      <c r="E40" s="413" t="s">
        <v>803</v>
      </c>
      <c r="F40" s="413" t="s">
        <v>803</v>
      </c>
      <c r="G40" s="413" t="s">
        <v>803</v>
      </c>
      <c r="H40" s="413" t="s">
        <v>803</v>
      </c>
      <c r="I40" s="409">
        <v>688</v>
      </c>
      <c r="J40" s="411">
        <v>750</v>
      </c>
      <c r="K40" s="411">
        <v>874</v>
      </c>
      <c r="L40" s="411">
        <v>935</v>
      </c>
      <c r="M40" s="409"/>
      <c r="N40" s="409">
        <v>1078.8504921323108</v>
      </c>
    </row>
    <row r="41" spans="1:16" ht="15.75" customHeight="1">
      <c r="A41" s="388" t="s">
        <v>806</v>
      </c>
      <c r="B41" s="442" t="s">
        <v>382</v>
      </c>
      <c r="C41" s="442" t="s">
        <v>802</v>
      </c>
      <c r="D41" s="442" t="s">
        <v>833</v>
      </c>
      <c r="E41" s="413" t="s">
        <v>803</v>
      </c>
      <c r="F41" s="413" t="s">
        <v>803</v>
      </c>
      <c r="G41" s="413" t="s">
        <v>803</v>
      </c>
      <c r="H41" s="413" t="s">
        <v>803</v>
      </c>
      <c r="I41" s="409">
        <v>11.988151245861648</v>
      </c>
      <c r="J41" s="411">
        <v>11.529592621060722</v>
      </c>
      <c r="K41" s="411">
        <v>12.446596411278838</v>
      </c>
      <c r="L41" s="411">
        <v>11.123007375684034</v>
      </c>
      <c r="M41" s="413"/>
      <c r="N41" s="413" t="s">
        <v>803</v>
      </c>
    </row>
    <row r="42" spans="1:16" ht="15.75" customHeight="1">
      <c r="A42" s="388" t="s">
        <v>807</v>
      </c>
      <c r="B42" s="442" t="s">
        <v>382</v>
      </c>
      <c r="C42" s="442" t="s">
        <v>802</v>
      </c>
      <c r="D42" s="442" t="s">
        <v>834</v>
      </c>
      <c r="E42" s="413" t="s">
        <v>803</v>
      </c>
      <c r="F42" s="413" t="s">
        <v>803</v>
      </c>
      <c r="G42" s="413" t="s">
        <v>803</v>
      </c>
      <c r="H42" s="413" t="s">
        <v>803</v>
      </c>
      <c r="I42" s="409">
        <v>647</v>
      </c>
      <c r="J42" s="411">
        <v>699</v>
      </c>
      <c r="K42" s="411">
        <v>804</v>
      </c>
      <c r="L42" s="411">
        <v>853</v>
      </c>
      <c r="M42" s="409"/>
      <c r="N42" s="409">
        <v>992.49390289532857</v>
      </c>
    </row>
    <row r="43" spans="1:16" ht="15.75" customHeight="1">
      <c r="A43" s="388" t="s">
        <v>809</v>
      </c>
      <c r="B43" s="442" t="s">
        <v>382</v>
      </c>
      <c r="C43" s="442" t="s">
        <v>802</v>
      </c>
      <c r="D43" s="442" t="s">
        <v>834</v>
      </c>
      <c r="E43" s="413" t="s">
        <v>803</v>
      </c>
      <c r="F43" s="413" t="s">
        <v>803</v>
      </c>
      <c r="G43" s="413" t="s">
        <v>803</v>
      </c>
      <c r="H43" s="413" t="s">
        <v>803</v>
      </c>
      <c r="I43" s="409">
        <v>11.2737410698728</v>
      </c>
      <c r="J43" s="411">
        <v>10.745580322828593</v>
      </c>
      <c r="K43" s="411">
        <v>11.449729421817146</v>
      </c>
      <c r="L43" s="411">
        <v>10.147513680704259</v>
      </c>
      <c r="M43" s="413"/>
      <c r="N43" s="413" t="s">
        <v>803</v>
      </c>
    </row>
    <row r="44" spans="1:16" ht="15.75" customHeight="1">
      <c r="A44" s="388" t="s">
        <v>810</v>
      </c>
      <c r="B44" s="442" t="s">
        <v>382</v>
      </c>
      <c r="C44" s="442" t="s">
        <v>802</v>
      </c>
      <c r="D44" s="442" t="s">
        <v>835</v>
      </c>
      <c r="E44" s="413" t="s">
        <v>803</v>
      </c>
      <c r="F44" s="413" t="s">
        <v>803</v>
      </c>
      <c r="G44" s="413" t="s">
        <v>803</v>
      </c>
      <c r="H44" s="413" t="s">
        <v>803</v>
      </c>
      <c r="I44" s="409">
        <v>0</v>
      </c>
      <c r="J44" s="411">
        <v>51</v>
      </c>
      <c r="K44" s="411">
        <v>70</v>
      </c>
      <c r="L44" s="411">
        <v>82</v>
      </c>
      <c r="M44" s="409"/>
      <c r="N44" s="409">
        <v>90.835300281634474</v>
      </c>
    </row>
    <row r="45" spans="1:16" ht="15.75" customHeight="1">
      <c r="A45" s="388" t="s">
        <v>809</v>
      </c>
      <c r="B45" s="442" t="s">
        <v>382</v>
      </c>
      <c r="C45" s="442" t="s">
        <v>802</v>
      </c>
      <c r="D45" s="442" t="s">
        <v>835</v>
      </c>
      <c r="E45" s="413" t="s">
        <v>803</v>
      </c>
      <c r="F45" s="413" t="s">
        <v>803</v>
      </c>
      <c r="G45" s="413" t="s">
        <v>803</v>
      </c>
      <c r="H45" s="413" t="s">
        <v>803</v>
      </c>
      <c r="I45" s="409">
        <v>0</v>
      </c>
      <c r="J45" s="411">
        <v>0.78401229823212915</v>
      </c>
      <c r="K45" s="411">
        <v>0.99686698946169183</v>
      </c>
      <c r="L45" s="411">
        <v>0.97549369497977634</v>
      </c>
      <c r="M45" s="413"/>
      <c r="N45" s="413" t="s">
        <v>803</v>
      </c>
    </row>
    <row r="46" spans="1:16" ht="15.75" customHeight="1">
      <c r="A46" s="388" t="s">
        <v>836</v>
      </c>
      <c r="B46" s="442" t="s">
        <v>382</v>
      </c>
      <c r="C46" s="442" t="s">
        <v>802</v>
      </c>
      <c r="D46" s="442" t="s">
        <v>837</v>
      </c>
      <c r="E46" s="413" t="s">
        <v>803</v>
      </c>
      <c r="F46" s="413" t="s">
        <v>803</v>
      </c>
      <c r="G46" s="413" t="s">
        <v>803</v>
      </c>
      <c r="H46" s="413" t="s">
        <v>803</v>
      </c>
      <c r="I46" s="413" t="s">
        <v>803</v>
      </c>
      <c r="J46" s="412" t="s">
        <v>803</v>
      </c>
      <c r="K46" s="411">
        <v>1875.2289827707434</v>
      </c>
      <c r="L46" s="411">
        <v>1116</v>
      </c>
      <c r="M46" s="409"/>
      <c r="N46" s="409">
        <v>1812.8891081878744</v>
      </c>
    </row>
    <row r="47" spans="1:16" ht="15.75" customHeight="1">
      <c r="A47" s="388" t="s">
        <v>806</v>
      </c>
      <c r="B47" s="442" t="s">
        <v>382</v>
      </c>
      <c r="C47" s="442" t="s">
        <v>802</v>
      </c>
      <c r="D47" s="442" t="s">
        <v>837</v>
      </c>
      <c r="E47" s="413" t="s">
        <v>803</v>
      </c>
      <c r="F47" s="413" t="s">
        <v>803</v>
      </c>
      <c r="G47" s="413" t="s">
        <v>803</v>
      </c>
      <c r="H47" s="413" t="s">
        <v>803</v>
      </c>
      <c r="I47" s="413" t="s">
        <v>803</v>
      </c>
      <c r="J47" s="412" t="s">
        <v>803</v>
      </c>
      <c r="K47" s="411">
        <v>26.705055294371167</v>
      </c>
      <c r="L47" s="411">
        <v>13.276231263383298</v>
      </c>
      <c r="M47" s="413"/>
      <c r="N47" s="413" t="s">
        <v>803</v>
      </c>
    </row>
    <row r="48" spans="1:16" ht="15.75" customHeight="1">
      <c r="A48" s="388" t="s">
        <v>838</v>
      </c>
      <c r="B48" s="442" t="s">
        <v>382</v>
      </c>
      <c r="C48" s="442" t="s">
        <v>802</v>
      </c>
      <c r="D48" s="442" t="s">
        <v>839</v>
      </c>
      <c r="E48" s="413" t="s">
        <v>803</v>
      </c>
      <c r="F48" s="413" t="s">
        <v>803</v>
      </c>
      <c r="G48" s="413" t="s">
        <v>803</v>
      </c>
      <c r="H48" s="413" t="s">
        <v>803</v>
      </c>
      <c r="I48" s="413" t="s">
        <v>803</v>
      </c>
      <c r="J48" s="412" t="s">
        <v>803</v>
      </c>
      <c r="K48" s="412" t="s">
        <v>803</v>
      </c>
      <c r="L48" s="411">
        <v>-117</v>
      </c>
      <c r="M48" s="409"/>
      <c r="N48" s="409">
        <v>-193.73009751939358</v>
      </c>
    </row>
    <row r="49" spans="1:14" ht="15.75" customHeight="1">
      <c r="A49" s="388" t="s">
        <v>806</v>
      </c>
      <c r="B49" s="442" t="s">
        <v>382</v>
      </c>
      <c r="C49" s="442" t="s">
        <v>802</v>
      </c>
      <c r="D49" s="442" t="s">
        <v>839</v>
      </c>
      <c r="E49" s="413" t="s">
        <v>803</v>
      </c>
      <c r="F49" s="413" t="s">
        <v>803</v>
      </c>
      <c r="G49" s="413" t="s">
        <v>803</v>
      </c>
      <c r="H49" s="413" t="s">
        <v>803</v>
      </c>
      <c r="I49" s="413" t="s">
        <v>803</v>
      </c>
      <c r="J49" s="412" t="s">
        <v>803</v>
      </c>
      <c r="K49" s="412" t="s">
        <v>803</v>
      </c>
      <c r="L49" s="411">
        <v>-1.39186295503212</v>
      </c>
      <c r="M49" s="413"/>
      <c r="N49" s="413" t="s">
        <v>803</v>
      </c>
    </row>
    <row r="50" spans="1:14" ht="15.75" customHeight="1">
      <c r="A50" s="388" t="s">
        <v>840</v>
      </c>
      <c r="B50" s="413"/>
      <c r="C50" s="413"/>
      <c r="D50" s="413"/>
      <c r="E50" s="413"/>
      <c r="F50" s="413"/>
      <c r="G50" s="413"/>
      <c r="H50" s="413"/>
      <c r="I50" s="413"/>
      <c r="J50" s="412"/>
      <c r="K50" s="412"/>
      <c r="L50" s="412"/>
      <c r="M50" s="413"/>
      <c r="N50" s="413"/>
    </row>
    <row r="51" spans="1:14" ht="15.75" customHeight="1">
      <c r="A51" s="388" t="s">
        <v>841</v>
      </c>
      <c r="B51" s="442" t="s">
        <v>382</v>
      </c>
      <c r="C51" s="442" t="s">
        <v>802</v>
      </c>
      <c r="D51" s="442" t="s">
        <v>842</v>
      </c>
      <c r="E51" s="413" t="s">
        <v>803</v>
      </c>
      <c r="F51" s="413" t="s">
        <v>803</v>
      </c>
      <c r="G51" s="413" t="s">
        <v>803</v>
      </c>
      <c r="H51" s="413" t="s">
        <v>803</v>
      </c>
      <c r="I51" s="413" t="s">
        <v>803</v>
      </c>
      <c r="J51" s="411">
        <v>13</v>
      </c>
      <c r="K51" s="412" t="s">
        <v>803</v>
      </c>
      <c r="L51" s="412" t="s">
        <v>803</v>
      </c>
      <c r="M51" s="413"/>
      <c r="N51" s="413" t="s">
        <v>803</v>
      </c>
    </row>
    <row r="52" spans="1:14" ht="15.75" customHeight="1">
      <c r="A52" s="388" t="s">
        <v>843</v>
      </c>
      <c r="B52" s="442" t="s">
        <v>382</v>
      </c>
      <c r="C52" s="442" t="s">
        <v>802</v>
      </c>
      <c r="D52" s="442" t="s">
        <v>844</v>
      </c>
      <c r="E52" s="413" t="s">
        <v>803</v>
      </c>
      <c r="F52" s="413" t="s">
        <v>803</v>
      </c>
      <c r="G52" s="413" t="s">
        <v>803</v>
      </c>
      <c r="H52" s="413" t="s">
        <v>803</v>
      </c>
      <c r="I52" s="413" t="s">
        <v>803</v>
      </c>
      <c r="J52" s="411">
        <v>85</v>
      </c>
      <c r="K52" s="412" t="s">
        <v>803</v>
      </c>
      <c r="L52" s="412" t="s">
        <v>803</v>
      </c>
      <c r="M52" s="413"/>
      <c r="N52" s="413" t="s">
        <v>803</v>
      </c>
    </row>
    <row r="53" spans="1:14" ht="15.75" customHeight="1">
      <c r="A53" s="388" t="s">
        <v>845</v>
      </c>
      <c r="B53" s="442" t="s">
        <v>382</v>
      </c>
      <c r="C53" s="442" t="s">
        <v>802</v>
      </c>
      <c r="D53" s="442" t="s">
        <v>846</v>
      </c>
      <c r="E53" s="413" t="s">
        <v>803</v>
      </c>
      <c r="F53" s="413" t="s">
        <v>803</v>
      </c>
      <c r="G53" s="413" t="s">
        <v>803</v>
      </c>
      <c r="H53" s="413" t="s">
        <v>803</v>
      </c>
      <c r="I53" s="413" t="s">
        <v>803</v>
      </c>
      <c r="J53" s="412" t="s">
        <v>803</v>
      </c>
      <c r="K53" s="412" t="s">
        <v>803</v>
      </c>
      <c r="L53" s="412" t="s">
        <v>803</v>
      </c>
      <c r="M53" s="413"/>
      <c r="N53" s="413" t="s">
        <v>803</v>
      </c>
    </row>
    <row r="54" spans="1:14" ht="15.75" customHeight="1">
      <c r="A54" s="388" t="s">
        <v>847</v>
      </c>
      <c r="B54" s="442" t="s">
        <v>382</v>
      </c>
      <c r="C54" s="442" t="s">
        <v>802</v>
      </c>
      <c r="D54" s="442" t="s">
        <v>848</v>
      </c>
      <c r="E54" s="413" t="s">
        <v>803</v>
      </c>
      <c r="F54" s="413" t="s">
        <v>803</v>
      </c>
      <c r="G54" s="413" t="s">
        <v>803</v>
      </c>
      <c r="H54" s="409">
        <v>220</v>
      </c>
      <c r="I54" s="409">
        <v>232</v>
      </c>
      <c r="J54" s="411">
        <v>260</v>
      </c>
      <c r="K54" s="412" t="s">
        <v>803</v>
      </c>
      <c r="L54" s="412" t="s">
        <v>803</v>
      </c>
      <c r="M54" s="413"/>
      <c r="N54" s="413" t="s">
        <v>803</v>
      </c>
    </row>
    <row r="55" spans="1:14" ht="15.75" customHeight="1">
      <c r="A55" s="388" t="s">
        <v>849</v>
      </c>
      <c r="B55" s="442" t="s">
        <v>382</v>
      </c>
      <c r="C55" s="442" t="s">
        <v>802</v>
      </c>
      <c r="D55" s="442" t="s">
        <v>850</v>
      </c>
      <c r="E55" s="409">
        <v>135</v>
      </c>
      <c r="F55" s="409">
        <v>335</v>
      </c>
      <c r="G55" s="409">
        <v>400</v>
      </c>
      <c r="H55" s="409">
        <v>263</v>
      </c>
      <c r="I55" s="409">
        <v>283</v>
      </c>
      <c r="J55" s="411">
        <v>309</v>
      </c>
      <c r="K55" s="412" t="s">
        <v>803</v>
      </c>
      <c r="L55" s="412" t="s">
        <v>803</v>
      </c>
      <c r="M55" s="413"/>
      <c r="N55" s="413" t="s">
        <v>803</v>
      </c>
    </row>
    <row r="56" spans="1:14" ht="15.75" customHeight="1">
      <c r="A56" s="388" t="s">
        <v>851</v>
      </c>
      <c r="B56" s="442" t="s">
        <v>382</v>
      </c>
      <c r="C56" s="442" t="s">
        <v>802</v>
      </c>
      <c r="D56" s="442" t="s">
        <v>852</v>
      </c>
      <c r="E56" s="413" t="s">
        <v>803</v>
      </c>
      <c r="F56" s="413" t="s">
        <v>803</v>
      </c>
      <c r="G56" s="413" t="s">
        <v>803</v>
      </c>
      <c r="H56" s="409">
        <v>425</v>
      </c>
      <c r="I56" s="409">
        <v>448</v>
      </c>
      <c r="J56" s="411">
        <v>485</v>
      </c>
      <c r="K56" s="412" t="s">
        <v>803</v>
      </c>
      <c r="L56" s="412" t="s">
        <v>803</v>
      </c>
      <c r="M56" s="413"/>
      <c r="N56" s="413" t="s">
        <v>803</v>
      </c>
    </row>
    <row r="57" spans="1:14" ht="15.75" customHeight="1">
      <c r="A57" s="388" t="s">
        <v>853</v>
      </c>
      <c r="B57" s="442" t="s">
        <v>382</v>
      </c>
      <c r="C57" s="442" t="s">
        <v>802</v>
      </c>
      <c r="D57" s="442" t="s">
        <v>854</v>
      </c>
      <c r="E57" s="413" t="s">
        <v>803</v>
      </c>
      <c r="F57" s="413" t="s">
        <v>803</v>
      </c>
      <c r="G57" s="413" t="s">
        <v>803</v>
      </c>
      <c r="H57" s="413" t="s">
        <v>803</v>
      </c>
      <c r="I57" s="413" t="s">
        <v>803</v>
      </c>
      <c r="J57" s="411">
        <v>40</v>
      </c>
      <c r="K57" s="412" t="s">
        <v>803</v>
      </c>
      <c r="L57" s="412" t="s">
        <v>803</v>
      </c>
      <c r="M57" s="413"/>
      <c r="N57" s="413" t="s">
        <v>803</v>
      </c>
    </row>
    <row r="58" spans="1:14" ht="15.75" customHeight="1">
      <c r="A58" s="388" t="s">
        <v>855</v>
      </c>
      <c r="B58" s="442" t="s">
        <v>382</v>
      </c>
      <c r="C58" s="442" t="s">
        <v>802</v>
      </c>
      <c r="D58" s="442" t="s">
        <v>856</v>
      </c>
      <c r="E58" s="413" t="s">
        <v>803</v>
      </c>
      <c r="F58" s="413" t="s">
        <v>803</v>
      </c>
      <c r="G58" s="413" t="s">
        <v>803</v>
      </c>
      <c r="H58" s="413" t="s">
        <v>803</v>
      </c>
      <c r="I58" s="413" t="s">
        <v>803</v>
      </c>
      <c r="J58" s="412" t="s">
        <v>803</v>
      </c>
      <c r="K58" s="412" t="s">
        <v>803</v>
      </c>
      <c r="L58" s="412" t="s">
        <v>803</v>
      </c>
      <c r="M58" s="413"/>
      <c r="N58" s="413" t="s">
        <v>803</v>
      </c>
    </row>
    <row r="59" spans="1:14" ht="15.75" customHeight="1">
      <c r="A59" s="388" t="s">
        <v>857</v>
      </c>
      <c r="B59" s="442" t="s">
        <v>382</v>
      </c>
      <c r="C59" s="442" t="s">
        <v>802</v>
      </c>
      <c r="D59" s="442" t="s">
        <v>858</v>
      </c>
      <c r="E59" s="409">
        <v>2246.9799266080668</v>
      </c>
      <c r="F59" s="409">
        <v>2176.9386967441296</v>
      </c>
      <c r="G59" s="409">
        <v>2210.7069863343945</v>
      </c>
      <c r="H59" s="409">
        <v>1878.6232437240224</v>
      </c>
      <c r="I59" s="409">
        <v>2249</v>
      </c>
      <c r="J59" s="411">
        <v>2631</v>
      </c>
      <c r="K59" s="411">
        <v>2725</v>
      </c>
      <c r="L59" s="411">
        <v>2761.5345975234927</v>
      </c>
      <c r="M59" s="409"/>
      <c r="N59" s="409">
        <v>3005.0556958028201</v>
      </c>
    </row>
    <row r="60" spans="1:14" ht="15.75" customHeight="1">
      <c r="A60" s="388" t="s">
        <v>859</v>
      </c>
      <c r="B60" s="442" t="s">
        <v>382</v>
      </c>
      <c r="C60" s="442" t="s">
        <v>802</v>
      </c>
      <c r="D60" s="442" t="s">
        <v>860</v>
      </c>
      <c r="E60" s="409">
        <v>1219</v>
      </c>
      <c r="F60" s="409">
        <v>1651</v>
      </c>
      <c r="G60" s="409">
        <v>1777</v>
      </c>
      <c r="H60" s="409">
        <v>1602</v>
      </c>
      <c r="I60" s="409">
        <v>1813</v>
      </c>
      <c r="J60" s="411">
        <v>1897</v>
      </c>
      <c r="K60" s="412" t="s">
        <v>803</v>
      </c>
      <c r="L60" s="411">
        <v>1451</v>
      </c>
      <c r="M60" s="413"/>
      <c r="N60" s="413" t="s">
        <v>803</v>
      </c>
    </row>
    <row r="61" spans="1:14" ht="15.75" customHeight="1">
      <c r="A61" s="388" t="s">
        <v>861</v>
      </c>
      <c r="B61" s="442" t="s">
        <v>382</v>
      </c>
      <c r="C61" s="442" t="s">
        <v>802</v>
      </c>
      <c r="D61" s="442" t="s">
        <v>862</v>
      </c>
      <c r="E61" s="413" t="s">
        <v>803</v>
      </c>
      <c r="F61" s="413" t="s">
        <v>803</v>
      </c>
      <c r="G61" s="413" t="s">
        <v>803</v>
      </c>
      <c r="H61" s="413" t="s">
        <v>803</v>
      </c>
      <c r="I61" s="413" t="s">
        <v>803</v>
      </c>
      <c r="J61" s="412" t="s">
        <v>803</v>
      </c>
      <c r="K61" s="412" t="s">
        <v>803</v>
      </c>
      <c r="L61" s="412" t="s">
        <v>803</v>
      </c>
      <c r="M61" s="413"/>
      <c r="N61" s="413" t="s">
        <v>803</v>
      </c>
    </row>
    <row r="62" spans="1:14" ht="15.75" customHeight="1">
      <c r="A62" s="388" t="s">
        <v>863</v>
      </c>
      <c r="B62" s="442" t="s">
        <v>382</v>
      </c>
      <c r="C62" s="442" t="s">
        <v>802</v>
      </c>
      <c r="D62" s="442" t="s">
        <v>864</v>
      </c>
      <c r="E62" s="413" t="s">
        <v>803</v>
      </c>
      <c r="F62" s="413" t="s">
        <v>803</v>
      </c>
      <c r="G62" s="413" t="s">
        <v>803</v>
      </c>
      <c r="H62" s="413" t="s">
        <v>803</v>
      </c>
      <c r="I62" s="413" t="s">
        <v>803</v>
      </c>
      <c r="J62" s="412" t="s">
        <v>803</v>
      </c>
      <c r="K62" s="412" t="s">
        <v>803</v>
      </c>
      <c r="L62" s="412" t="s">
        <v>803</v>
      </c>
      <c r="M62" s="413"/>
      <c r="N62" s="413" t="s">
        <v>803</v>
      </c>
    </row>
    <row r="63" spans="1:14" ht="15.75" customHeight="1">
      <c r="A63" s="388" t="s">
        <v>865</v>
      </c>
      <c r="B63" s="442" t="s">
        <v>382</v>
      </c>
      <c r="C63" s="442" t="s">
        <v>802</v>
      </c>
      <c r="D63" s="442" t="s">
        <v>866</v>
      </c>
      <c r="E63" s="409">
        <v>94</v>
      </c>
      <c r="F63" s="409">
        <v>75</v>
      </c>
      <c r="G63" s="409">
        <v>76</v>
      </c>
      <c r="H63" s="409">
        <v>64</v>
      </c>
      <c r="I63" s="409">
        <v>64</v>
      </c>
      <c r="J63" s="411">
        <v>70</v>
      </c>
      <c r="K63" s="412" t="s">
        <v>803</v>
      </c>
      <c r="L63" s="412" t="s">
        <v>803</v>
      </c>
      <c r="M63" s="413"/>
      <c r="N63" s="413" t="s">
        <v>803</v>
      </c>
    </row>
    <row r="64" spans="1:14" ht="15.75" customHeight="1">
      <c r="A64" s="388" t="s">
        <v>867</v>
      </c>
      <c r="B64" s="442" t="s">
        <v>382</v>
      </c>
      <c r="C64" s="442" t="s">
        <v>802</v>
      </c>
      <c r="D64" s="442" t="s">
        <v>868</v>
      </c>
      <c r="E64" s="409">
        <v>1125</v>
      </c>
      <c r="F64" s="409">
        <v>1576</v>
      </c>
      <c r="G64" s="409">
        <v>1701</v>
      </c>
      <c r="H64" s="409">
        <v>1113</v>
      </c>
      <c r="I64" s="409">
        <v>1301</v>
      </c>
      <c r="J64" s="411">
        <v>1342</v>
      </c>
      <c r="K64" s="412" t="s">
        <v>803</v>
      </c>
      <c r="L64" s="412" t="s">
        <v>803</v>
      </c>
      <c r="M64" s="413"/>
      <c r="N64" s="413" t="s">
        <v>803</v>
      </c>
    </row>
    <row r="65" spans="1:14" ht="15.75" customHeight="1">
      <c r="A65" s="388" t="s">
        <v>869</v>
      </c>
      <c r="B65" s="442" t="s">
        <v>382</v>
      </c>
      <c r="C65" s="442" t="s">
        <v>802</v>
      </c>
      <c r="D65" s="442" t="s">
        <v>870</v>
      </c>
      <c r="E65" s="413" t="s">
        <v>803</v>
      </c>
      <c r="F65" s="413" t="s">
        <v>803</v>
      </c>
      <c r="G65" s="413" t="s">
        <v>803</v>
      </c>
      <c r="H65" s="413" t="s">
        <v>803</v>
      </c>
      <c r="I65" s="413" t="s">
        <v>803</v>
      </c>
      <c r="J65" s="412" t="s">
        <v>803</v>
      </c>
      <c r="K65" s="412" t="s">
        <v>803</v>
      </c>
      <c r="L65" s="412" t="s">
        <v>803</v>
      </c>
      <c r="M65" s="413"/>
      <c r="N65" s="413" t="s">
        <v>803</v>
      </c>
    </row>
    <row r="66" spans="1:14" ht="15.75" customHeight="1">
      <c r="A66" s="388" t="s">
        <v>871</v>
      </c>
      <c r="B66" s="442" t="s">
        <v>382</v>
      </c>
      <c r="C66" s="442" t="s">
        <v>802</v>
      </c>
      <c r="D66" s="442" t="s">
        <v>872</v>
      </c>
      <c r="E66" s="409">
        <v>3155</v>
      </c>
      <c r="F66" s="409">
        <v>3292</v>
      </c>
      <c r="G66" s="409">
        <v>3344</v>
      </c>
      <c r="H66" s="409">
        <v>2810</v>
      </c>
      <c r="I66" s="409">
        <v>3342</v>
      </c>
      <c r="J66" s="411">
        <v>3823</v>
      </c>
      <c r="K66" s="412" t="s">
        <v>803</v>
      </c>
      <c r="L66" s="411">
        <v>4040</v>
      </c>
      <c r="M66" s="413"/>
      <c r="N66" s="413" t="s">
        <v>803</v>
      </c>
    </row>
    <row r="67" spans="1:14" ht="15.75" customHeight="1">
      <c r="A67" s="388" t="s">
        <v>873</v>
      </c>
      <c r="B67" s="442" t="s">
        <v>382</v>
      </c>
      <c r="C67" s="442" t="s">
        <v>802</v>
      </c>
      <c r="D67" s="442" t="s">
        <v>874</v>
      </c>
      <c r="E67" s="409">
        <v>926</v>
      </c>
      <c r="F67" s="409">
        <v>1091</v>
      </c>
      <c r="G67" s="409">
        <v>1140</v>
      </c>
      <c r="H67" s="409">
        <v>745</v>
      </c>
      <c r="I67" s="409">
        <v>864</v>
      </c>
      <c r="J67" s="411">
        <v>925</v>
      </c>
      <c r="K67" s="412" t="s">
        <v>803</v>
      </c>
      <c r="L67" s="412" t="s">
        <v>803</v>
      </c>
      <c r="M67" s="413"/>
      <c r="N67" s="413" t="s">
        <v>803</v>
      </c>
    </row>
    <row r="68" spans="1:14" ht="15.75" customHeight="1">
      <c r="A68" s="388" t="s">
        <v>875</v>
      </c>
      <c r="B68" s="442" t="s">
        <v>382</v>
      </c>
      <c r="C68" s="442" t="s">
        <v>802</v>
      </c>
      <c r="D68" s="442" t="s">
        <v>876</v>
      </c>
      <c r="E68" s="413" t="s">
        <v>803</v>
      </c>
      <c r="F68" s="413" t="s">
        <v>803</v>
      </c>
      <c r="G68" s="413" t="s">
        <v>803</v>
      </c>
      <c r="H68" s="413" t="s">
        <v>803</v>
      </c>
      <c r="I68" s="409">
        <v>5</v>
      </c>
      <c r="J68" s="411">
        <v>138</v>
      </c>
      <c r="K68" s="412" t="s">
        <v>803</v>
      </c>
      <c r="L68" s="412" t="s">
        <v>803</v>
      </c>
      <c r="M68" s="413"/>
      <c r="N68" s="413" t="s">
        <v>803</v>
      </c>
    </row>
    <row r="69" spans="1:14" ht="15.75" customHeight="1">
      <c r="A69" s="388" t="s">
        <v>877</v>
      </c>
      <c r="B69" s="442" t="s">
        <v>382</v>
      </c>
      <c r="C69" s="442" t="s">
        <v>802</v>
      </c>
      <c r="D69" s="442" t="s">
        <v>878</v>
      </c>
      <c r="E69" s="409">
        <v>2229</v>
      </c>
      <c r="F69" s="409">
        <v>2201</v>
      </c>
      <c r="G69" s="409">
        <v>2204</v>
      </c>
      <c r="H69" s="409">
        <v>1876</v>
      </c>
      <c r="I69" s="409">
        <v>2249</v>
      </c>
      <c r="J69" s="411">
        <v>2631</v>
      </c>
      <c r="K69" s="411">
        <v>2697.0307721960562</v>
      </c>
      <c r="L69" s="412" t="s">
        <v>803</v>
      </c>
      <c r="M69" s="413"/>
      <c r="N69" s="413" t="s">
        <v>803</v>
      </c>
    </row>
    <row r="70" spans="1:14" ht="15.75" customHeight="1">
      <c r="A70" s="388" t="s">
        <v>879</v>
      </c>
      <c r="B70" s="442" t="s">
        <v>382</v>
      </c>
      <c r="C70" s="442" t="s">
        <v>802</v>
      </c>
      <c r="D70" s="442" t="s">
        <v>880</v>
      </c>
      <c r="E70" s="409">
        <v>67</v>
      </c>
      <c r="F70" s="409">
        <v>79</v>
      </c>
      <c r="G70" s="409">
        <v>82</v>
      </c>
      <c r="H70" s="409">
        <v>73</v>
      </c>
      <c r="I70" s="409">
        <v>64</v>
      </c>
      <c r="J70" s="411">
        <v>78</v>
      </c>
      <c r="K70" s="412" t="s">
        <v>803</v>
      </c>
      <c r="L70" s="412" t="s">
        <v>803</v>
      </c>
      <c r="M70" s="413"/>
      <c r="N70" s="413" t="s">
        <v>803</v>
      </c>
    </row>
    <row r="71" spans="1:14" ht="15.75" customHeight="1">
      <c r="A71" s="388" t="s">
        <v>881</v>
      </c>
      <c r="B71" s="442" t="s">
        <v>382</v>
      </c>
      <c r="C71" s="442" t="s">
        <v>802</v>
      </c>
      <c r="D71" s="442" t="s">
        <v>882</v>
      </c>
      <c r="E71" s="409">
        <v>202</v>
      </c>
      <c r="F71" s="409">
        <v>414</v>
      </c>
      <c r="G71" s="409">
        <v>482</v>
      </c>
      <c r="H71" s="409">
        <v>556</v>
      </c>
      <c r="I71" s="409">
        <v>579</v>
      </c>
      <c r="J71" s="411">
        <v>647</v>
      </c>
      <c r="K71" s="412" t="s">
        <v>803</v>
      </c>
      <c r="L71" s="411">
        <v>768</v>
      </c>
      <c r="M71" s="413"/>
      <c r="N71" s="413" t="s">
        <v>803</v>
      </c>
    </row>
    <row r="72" spans="1:14" ht="15.75" customHeight="1">
      <c r="A72" s="388" t="s">
        <v>883</v>
      </c>
      <c r="B72" s="442" t="s">
        <v>382</v>
      </c>
      <c r="C72" s="442" t="s">
        <v>802</v>
      </c>
      <c r="D72" s="442" t="s">
        <v>884</v>
      </c>
      <c r="E72" s="413" t="s">
        <v>803</v>
      </c>
      <c r="F72" s="413" t="s">
        <v>803</v>
      </c>
      <c r="G72" s="413" t="s">
        <v>803</v>
      </c>
      <c r="H72" s="409">
        <v>189</v>
      </c>
      <c r="I72" s="409">
        <v>229</v>
      </c>
      <c r="J72" s="411">
        <v>267</v>
      </c>
      <c r="K72" s="412" t="s">
        <v>803</v>
      </c>
      <c r="L72" s="412" t="s">
        <v>803</v>
      </c>
      <c r="M72" s="413"/>
      <c r="N72" s="413" t="s">
        <v>803</v>
      </c>
    </row>
    <row r="73" spans="1:14" ht="15.75" customHeight="1">
      <c r="A73" s="388" t="s">
        <v>885</v>
      </c>
      <c r="B73" s="442" t="s">
        <v>382</v>
      </c>
      <c r="C73" s="442" t="s">
        <v>802</v>
      </c>
      <c r="D73" s="442" t="s">
        <v>886</v>
      </c>
      <c r="E73" s="413" t="s">
        <v>803</v>
      </c>
      <c r="F73" s="413" t="s">
        <v>803</v>
      </c>
      <c r="G73" s="413" t="s">
        <v>803</v>
      </c>
      <c r="H73" s="413" t="s">
        <v>803</v>
      </c>
      <c r="I73" s="409">
        <v>41</v>
      </c>
      <c r="J73" s="411">
        <v>0</v>
      </c>
      <c r="K73" s="411">
        <v>0</v>
      </c>
      <c r="L73" s="411">
        <v>0</v>
      </c>
      <c r="M73" s="413"/>
      <c r="N73" s="413" t="s">
        <v>803</v>
      </c>
    </row>
    <row r="74" spans="1:14" ht="15.75" customHeight="1">
      <c r="A74" s="388" t="s">
        <v>887</v>
      </c>
      <c r="B74" s="413"/>
      <c r="C74" s="413"/>
      <c r="D74" s="413"/>
      <c r="E74" s="413"/>
      <c r="F74" s="413"/>
      <c r="G74" s="413"/>
      <c r="H74" s="413"/>
      <c r="I74" s="413"/>
      <c r="J74" s="412"/>
      <c r="K74" s="412"/>
      <c r="L74" s="412"/>
      <c r="M74" s="413"/>
      <c r="N74" s="413"/>
    </row>
    <row r="75" spans="1:14" ht="15.75" customHeight="1">
      <c r="A75" s="388" t="s">
        <v>888</v>
      </c>
      <c r="B75" s="442" t="s">
        <v>889</v>
      </c>
      <c r="C75" s="442" t="s">
        <v>890</v>
      </c>
      <c r="D75" s="413"/>
      <c r="E75" s="413" t="s">
        <v>803</v>
      </c>
      <c r="F75" s="413" t="s">
        <v>803</v>
      </c>
      <c r="G75" s="413" t="s">
        <v>803</v>
      </c>
      <c r="H75" s="413" t="s">
        <v>803</v>
      </c>
      <c r="I75" s="413" t="s">
        <v>803</v>
      </c>
      <c r="J75" s="412" t="s">
        <v>803</v>
      </c>
      <c r="K75" s="412" t="s">
        <v>803</v>
      </c>
      <c r="L75" s="412" t="s">
        <v>803</v>
      </c>
      <c r="M75" s="413"/>
      <c r="N75" s="413" t="s">
        <v>803</v>
      </c>
    </row>
    <row r="76" spans="1:14" ht="15.75" customHeight="1">
      <c r="A76" s="388" t="s">
        <v>804</v>
      </c>
      <c r="B76" s="442" t="s">
        <v>889</v>
      </c>
      <c r="C76" s="442" t="s">
        <v>890</v>
      </c>
      <c r="D76" s="442" t="s">
        <v>805</v>
      </c>
      <c r="E76" s="413" t="s">
        <v>803</v>
      </c>
      <c r="F76" s="413" t="s">
        <v>803</v>
      </c>
      <c r="G76" s="413" t="s">
        <v>803</v>
      </c>
      <c r="H76" s="413" t="s">
        <v>803</v>
      </c>
      <c r="I76" s="413" t="s">
        <v>803</v>
      </c>
      <c r="J76" s="412" t="s">
        <v>803</v>
      </c>
      <c r="K76" s="412" t="s">
        <v>803</v>
      </c>
      <c r="L76" s="411">
        <v>4041</v>
      </c>
      <c r="M76" s="413"/>
      <c r="N76" s="413" t="s">
        <v>803</v>
      </c>
    </row>
    <row r="77" spans="1:14" ht="15.75" customHeight="1">
      <c r="A77" s="388" t="s">
        <v>806</v>
      </c>
      <c r="B77" s="442" t="s">
        <v>889</v>
      </c>
      <c r="C77" s="442" t="s">
        <v>890</v>
      </c>
      <c r="D77" s="442" t="s">
        <v>805</v>
      </c>
      <c r="E77" s="413" t="s">
        <v>803</v>
      </c>
      <c r="F77" s="413" t="s">
        <v>803</v>
      </c>
      <c r="G77" s="413" t="s">
        <v>803</v>
      </c>
      <c r="H77" s="413" t="s">
        <v>803</v>
      </c>
      <c r="I77" s="413" t="s">
        <v>803</v>
      </c>
      <c r="J77" s="412" t="s">
        <v>803</v>
      </c>
      <c r="K77" s="412" t="s">
        <v>803</v>
      </c>
      <c r="L77" s="412" t="s">
        <v>803</v>
      </c>
      <c r="M77" s="413"/>
      <c r="N77" s="413" t="s">
        <v>803</v>
      </c>
    </row>
    <row r="78" spans="1:14" ht="15.75" customHeight="1">
      <c r="A78" s="388" t="s">
        <v>807</v>
      </c>
      <c r="B78" s="442" t="s">
        <v>889</v>
      </c>
      <c r="C78" s="442" t="s">
        <v>890</v>
      </c>
      <c r="D78" s="442" t="s">
        <v>808</v>
      </c>
      <c r="E78" s="413" t="s">
        <v>803</v>
      </c>
      <c r="F78" s="413" t="s">
        <v>803</v>
      </c>
      <c r="G78" s="413" t="s">
        <v>803</v>
      </c>
      <c r="H78" s="413" t="s">
        <v>803</v>
      </c>
      <c r="I78" s="413" t="s">
        <v>803</v>
      </c>
      <c r="J78" s="412" t="s">
        <v>803</v>
      </c>
      <c r="K78" s="412" t="s">
        <v>803</v>
      </c>
      <c r="L78" s="411">
        <v>987</v>
      </c>
      <c r="M78" s="413"/>
      <c r="N78" s="413" t="s">
        <v>803</v>
      </c>
    </row>
    <row r="79" spans="1:14" ht="15.75" customHeight="1">
      <c r="A79" s="388" t="s">
        <v>809</v>
      </c>
      <c r="B79" s="442" t="s">
        <v>889</v>
      </c>
      <c r="C79" s="442" t="s">
        <v>890</v>
      </c>
      <c r="D79" s="442" t="s">
        <v>808</v>
      </c>
      <c r="E79" s="413" t="s">
        <v>803</v>
      </c>
      <c r="F79" s="413" t="s">
        <v>803</v>
      </c>
      <c r="G79" s="413" t="s">
        <v>803</v>
      </c>
      <c r="H79" s="413" t="s">
        <v>803</v>
      </c>
      <c r="I79" s="413" t="s">
        <v>803</v>
      </c>
      <c r="J79" s="412" t="s">
        <v>803</v>
      </c>
      <c r="K79" s="412" t="s">
        <v>803</v>
      </c>
      <c r="L79" s="412" t="s">
        <v>803</v>
      </c>
      <c r="M79" s="413"/>
      <c r="N79" s="413" t="s">
        <v>803</v>
      </c>
    </row>
    <row r="80" spans="1:14" ht="15.75" customHeight="1">
      <c r="A80" s="388" t="s">
        <v>810</v>
      </c>
      <c r="B80" s="442" t="s">
        <v>889</v>
      </c>
      <c r="C80" s="442" t="s">
        <v>890</v>
      </c>
      <c r="D80" s="442" t="s">
        <v>811</v>
      </c>
      <c r="E80" s="413" t="s">
        <v>803</v>
      </c>
      <c r="F80" s="413" t="s">
        <v>803</v>
      </c>
      <c r="G80" s="413" t="s">
        <v>803</v>
      </c>
      <c r="H80" s="413" t="s">
        <v>803</v>
      </c>
      <c r="I80" s="413" t="s">
        <v>803</v>
      </c>
      <c r="J80" s="412" t="s">
        <v>803</v>
      </c>
      <c r="K80" s="412" t="s">
        <v>803</v>
      </c>
      <c r="L80" s="411">
        <v>301</v>
      </c>
      <c r="M80" s="413"/>
      <c r="N80" s="413" t="s">
        <v>803</v>
      </c>
    </row>
    <row r="81" spans="1:14" ht="15.75" customHeight="1">
      <c r="A81" s="388" t="s">
        <v>809</v>
      </c>
      <c r="B81" s="442" t="s">
        <v>889</v>
      </c>
      <c r="C81" s="442" t="s">
        <v>890</v>
      </c>
      <c r="D81" s="442" t="s">
        <v>811</v>
      </c>
      <c r="E81" s="413" t="s">
        <v>803</v>
      </c>
      <c r="F81" s="413" t="s">
        <v>803</v>
      </c>
      <c r="G81" s="413" t="s">
        <v>803</v>
      </c>
      <c r="H81" s="413" t="s">
        <v>803</v>
      </c>
      <c r="I81" s="413" t="s">
        <v>803</v>
      </c>
      <c r="J81" s="412" t="s">
        <v>803</v>
      </c>
      <c r="K81" s="412" t="s">
        <v>803</v>
      </c>
      <c r="L81" s="412" t="s">
        <v>803</v>
      </c>
      <c r="M81" s="413"/>
      <c r="N81" s="413" t="s">
        <v>803</v>
      </c>
    </row>
    <row r="82" spans="1:14" ht="15.75" customHeight="1">
      <c r="A82" s="388" t="s">
        <v>812</v>
      </c>
      <c r="B82" s="442" t="s">
        <v>889</v>
      </c>
      <c r="C82" s="442" t="s">
        <v>890</v>
      </c>
      <c r="D82" s="442" t="s">
        <v>813</v>
      </c>
      <c r="E82" s="413" t="s">
        <v>803</v>
      </c>
      <c r="F82" s="413" t="s">
        <v>803</v>
      </c>
      <c r="G82" s="413" t="s">
        <v>803</v>
      </c>
      <c r="H82" s="413" t="s">
        <v>803</v>
      </c>
      <c r="I82" s="413" t="s">
        <v>803</v>
      </c>
      <c r="J82" s="412" t="s">
        <v>803</v>
      </c>
      <c r="K82" s="412" t="s">
        <v>803</v>
      </c>
      <c r="L82" s="411">
        <v>2708</v>
      </c>
      <c r="M82" s="413"/>
      <c r="N82" s="413" t="s">
        <v>803</v>
      </c>
    </row>
    <row r="83" spans="1:14" ht="15.75" customHeight="1">
      <c r="A83" s="388" t="s">
        <v>809</v>
      </c>
      <c r="B83" s="442" t="s">
        <v>889</v>
      </c>
      <c r="C83" s="442" t="s">
        <v>890</v>
      </c>
      <c r="D83" s="442" t="s">
        <v>813</v>
      </c>
      <c r="E83" s="413" t="s">
        <v>803</v>
      </c>
      <c r="F83" s="413" t="s">
        <v>803</v>
      </c>
      <c r="G83" s="413" t="s">
        <v>803</v>
      </c>
      <c r="H83" s="413" t="s">
        <v>803</v>
      </c>
      <c r="I83" s="413" t="s">
        <v>803</v>
      </c>
      <c r="J83" s="412" t="s">
        <v>803</v>
      </c>
      <c r="K83" s="412" t="s">
        <v>803</v>
      </c>
      <c r="L83" s="412" t="s">
        <v>803</v>
      </c>
      <c r="M83" s="413"/>
      <c r="N83" s="413" t="s">
        <v>803</v>
      </c>
    </row>
    <row r="84" spans="1:14" ht="15.75" customHeight="1">
      <c r="A84" s="388" t="s">
        <v>814</v>
      </c>
      <c r="B84" s="442" t="s">
        <v>889</v>
      </c>
      <c r="C84" s="442" t="s">
        <v>890</v>
      </c>
      <c r="D84" s="442" t="s">
        <v>815</v>
      </c>
      <c r="E84" s="413" t="s">
        <v>803</v>
      </c>
      <c r="F84" s="413" t="s">
        <v>803</v>
      </c>
      <c r="G84" s="413" t="s">
        <v>803</v>
      </c>
      <c r="H84" s="413" t="s">
        <v>803</v>
      </c>
      <c r="I84" s="413" t="s">
        <v>803</v>
      </c>
      <c r="J84" s="412" t="s">
        <v>803</v>
      </c>
      <c r="K84" s="412" t="s">
        <v>803</v>
      </c>
      <c r="L84" s="411">
        <v>45</v>
      </c>
      <c r="M84" s="413"/>
      <c r="N84" s="413" t="s">
        <v>803</v>
      </c>
    </row>
    <row r="85" spans="1:14" ht="15.75" customHeight="1">
      <c r="A85" s="388" t="s">
        <v>809</v>
      </c>
      <c r="B85" s="442" t="s">
        <v>889</v>
      </c>
      <c r="C85" s="442" t="s">
        <v>890</v>
      </c>
      <c r="D85" s="442" t="s">
        <v>815</v>
      </c>
      <c r="E85" s="413" t="s">
        <v>803</v>
      </c>
      <c r="F85" s="413" t="s">
        <v>803</v>
      </c>
      <c r="G85" s="413" t="s">
        <v>803</v>
      </c>
      <c r="H85" s="413" t="s">
        <v>803</v>
      </c>
      <c r="I85" s="413" t="s">
        <v>803</v>
      </c>
      <c r="J85" s="412" t="s">
        <v>803</v>
      </c>
      <c r="K85" s="412" t="s">
        <v>803</v>
      </c>
      <c r="L85" s="412" t="s">
        <v>803</v>
      </c>
      <c r="M85" s="413"/>
      <c r="N85" s="413" t="s">
        <v>803</v>
      </c>
    </row>
    <row r="86" spans="1:14" ht="15.75" customHeight="1">
      <c r="A86" s="388" t="s">
        <v>816</v>
      </c>
      <c r="B86" s="442" t="s">
        <v>889</v>
      </c>
      <c r="C86" s="442" t="s">
        <v>890</v>
      </c>
      <c r="D86" s="442" t="s">
        <v>817</v>
      </c>
      <c r="E86" s="413" t="s">
        <v>803</v>
      </c>
      <c r="F86" s="413" t="s">
        <v>803</v>
      </c>
      <c r="G86" s="413" t="s">
        <v>803</v>
      </c>
      <c r="H86" s="413" t="s">
        <v>803</v>
      </c>
      <c r="I86" s="413" t="s">
        <v>803</v>
      </c>
      <c r="J86" s="412" t="s">
        <v>803</v>
      </c>
      <c r="K86" s="412" t="s">
        <v>803</v>
      </c>
      <c r="L86" s="411">
        <v>1451</v>
      </c>
      <c r="M86" s="413"/>
      <c r="N86" s="413" t="s">
        <v>803</v>
      </c>
    </row>
    <row r="87" spans="1:14" ht="15.75" customHeight="1">
      <c r="A87" s="388" t="s">
        <v>806</v>
      </c>
      <c r="B87" s="442" t="s">
        <v>889</v>
      </c>
      <c r="C87" s="442" t="s">
        <v>890</v>
      </c>
      <c r="D87" s="442" t="s">
        <v>817</v>
      </c>
      <c r="E87" s="413" t="s">
        <v>803</v>
      </c>
      <c r="F87" s="413" t="s">
        <v>803</v>
      </c>
      <c r="G87" s="413" t="s">
        <v>803</v>
      </c>
      <c r="H87" s="413" t="s">
        <v>803</v>
      </c>
      <c r="I87" s="413" t="s">
        <v>803</v>
      </c>
      <c r="J87" s="412" t="s">
        <v>803</v>
      </c>
      <c r="K87" s="412" t="s">
        <v>803</v>
      </c>
      <c r="L87" s="412" t="s">
        <v>803</v>
      </c>
      <c r="M87" s="413"/>
      <c r="N87" s="413" t="s">
        <v>803</v>
      </c>
    </row>
    <row r="88" spans="1:14" ht="15.75" customHeight="1">
      <c r="A88" s="388" t="s">
        <v>807</v>
      </c>
      <c r="B88" s="442" t="s">
        <v>889</v>
      </c>
      <c r="C88" s="442" t="s">
        <v>890</v>
      </c>
      <c r="D88" s="442" t="s">
        <v>818</v>
      </c>
      <c r="E88" s="413" t="s">
        <v>803</v>
      </c>
      <c r="F88" s="413" t="s">
        <v>803</v>
      </c>
      <c r="G88" s="413" t="s">
        <v>803</v>
      </c>
      <c r="H88" s="413" t="s">
        <v>803</v>
      </c>
      <c r="I88" s="413" t="s">
        <v>803</v>
      </c>
      <c r="J88" s="412" t="s">
        <v>803</v>
      </c>
      <c r="K88" s="412" t="s">
        <v>803</v>
      </c>
      <c r="L88" s="411">
        <v>720</v>
      </c>
      <c r="M88" s="413"/>
      <c r="N88" s="413" t="s">
        <v>803</v>
      </c>
    </row>
    <row r="89" spans="1:14" ht="15.75" customHeight="1">
      <c r="A89" s="388" t="s">
        <v>809</v>
      </c>
      <c r="B89" s="442" t="s">
        <v>889</v>
      </c>
      <c r="C89" s="442" t="s">
        <v>890</v>
      </c>
      <c r="D89" s="442" t="s">
        <v>818</v>
      </c>
      <c r="E89" s="413" t="s">
        <v>803</v>
      </c>
      <c r="F89" s="413" t="s">
        <v>803</v>
      </c>
      <c r="G89" s="413" t="s">
        <v>803</v>
      </c>
      <c r="H89" s="413" t="s">
        <v>803</v>
      </c>
      <c r="I89" s="413" t="s">
        <v>803</v>
      </c>
      <c r="J89" s="412" t="s">
        <v>803</v>
      </c>
      <c r="K89" s="412" t="s">
        <v>803</v>
      </c>
      <c r="L89" s="412" t="s">
        <v>803</v>
      </c>
      <c r="M89" s="413"/>
      <c r="N89" s="413" t="s">
        <v>803</v>
      </c>
    </row>
    <row r="90" spans="1:14" ht="15.75" customHeight="1">
      <c r="A90" s="388" t="s">
        <v>819</v>
      </c>
      <c r="B90" s="442" t="s">
        <v>889</v>
      </c>
      <c r="C90" s="442" t="s">
        <v>890</v>
      </c>
      <c r="D90" s="442" t="s">
        <v>820</v>
      </c>
      <c r="E90" s="413" t="s">
        <v>803</v>
      </c>
      <c r="F90" s="413" t="s">
        <v>803</v>
      </c>
      <c r="G90" s="413" t="s">
        <v>803</v>
      </c>
      <c r="H90" s="413" t="s">
        <v>803</v>
      </c>
      <c r="I90" s="413" t="s">
        <v>803</v>
      </c>
      <c r="J90" s="412" t="s">
        <v>803</v>
      </c>
      <c r="K90" s="412" t="s">
        <v>803</v>
      </c>
      <c r="L90" s="411">
        <v>243</v>
      </c>
      <c r="M90" s="413"/>
      <c r="N90" s="413" t="s">
        <v>803</v>
      </c>
    </row>
    <row r="91" spans="1:14" ht="15.75" customHeight="1">
      <c r="A91" s="388" t="s">
        <v>809</v>
      </c>
      <c r="B91" s="442" t="s">
        <v>889</v>
      </c>
      <c r="C91" s="442" t="s">
        <v>890</v>
      </c>
      <c r="D91" s="442" t="s">
        <v>820</v>
      </c>
      <c r="E91" s="413" t="s">
        <v>803</v>
      </c>
      <c r="F91" s="413" t="s">
        <v>803</v>
      </c>
      <c r="G91" s="413" t="s">
        <v>803</v>
      </c>
      <c r="H91" s="413" t="s">
        <v>803</v>
      </c>
      <c r="I91" s="413" t="s">
        <v>803</v>
      </c>
      <c r="J91" s="412" t="s">
        <v>803</v>
      </c>
      <c r="K91" s="412" t="s">
        <v>803</v>
      </c>
      <c r="L91" s="412" t="s">
        <v>803</v>
      </c>
      <c r="M91" s="413"/>
      <c r="N91" s="413" t="s">
        <v>803</v>
      </c>
    </row>
    <row r="92" spans="1:14" ht="15.75" customHeight="1">
      <c r="A92" s="388" t="s">
        <v>810</v>
      </c>
      <c r="B92" s="442" t="s">
        <v>889</v>
      </c>
      <c r="C92" s="442" t="s">
        <v>890</v>
      </c>
      <c r="D92" s="442" t="s">
        <v>821</v>
      </c>
      <c r="E92" s="413" t="s">
        <v>803</v>
      </c>
      <c r="F92" s="413" t="s">
        <v>803</v>
      </c>
      <c r="G92" s="413" t="s">
        <v>803</v>
      </c>
      <c r="H92" s="413" t="s">
        <v>803</v>
      </c>
      <c r="I92" s="413" t="s">
        <v>803</v>
      </c>
      <c r="J92" s="412" t="s">
        <v>803</v>
      </c>
      <c r="K92" s="412" t="s">
        <v>803</v>
      </c>
      <c r="L92" s="411">
        <v>488</v>
      </c>
      <c r="M92" s="413"/>
      <c r="N92" s="413" t="s">
        <v>803</v>
      </c>
    </row>
    <row r="93" spans="1:14" ht="15.75" customHeight="1">
      <c r="A93" s="388" t="s">
        <v>809</v>
      </c>
      <c r="B93" s="442" t="s">
        <v>889</v>
      </c>
      <c r="C93" s="442" t="s">
        <v>890</v>
      </c>
      <c r="D93" s="442" t="s">
        <v>821</v>
      </c>
      <c r="E93" s="413" t="s">
        <v>803</v>
      </c>
      <c r="F93" s="413" t="s">
        <v>803</v>
      </c>
      <c r="G93" s="413" t="s">
        <v>803</v>
      </c>
      <c r="H93" s="413" t="s">
        <v>803</v>
      </c>
      <c r="I93" s="413" t="s">
        <v>803</v>
      </c>
      <c r="J93" s="412" t="s">
        <v>803</v>
      </c>
      <c r="K93" s="412" t="s">
        <v>803</v>
      </c>
      <c r="L93" s="412" t="s">
        <v>803</v>
      </c>
      <c r="M93" s="413"/>
      <c r="N93" s="413" t="s">
        <v>803</v>
      </c>
    </row>
    <row r="94" spans="1:14" ht="15.75" customHeight="1">
      <c r="A94" s="388" t="s">
        <v>822</v>
      </c>
      <c r="B94" s="442" t="s">
        <v>889</v>
      </c>
      <c r="C94" s="442" t="s">
        <v>890</v>
      </c>
      <c r="D94" s="442" t="s">
        <v>823</v>
      </c>
      <c r="E94" s="413" t="s">
        <v>803</v>
      </c>
      <c r="F94" s="413" t="s">
        <v>803</v>
      </c>
      <c r="G94" s="413" t="s">
        <v>803</v>
      </c>
      <c r="H94" s="413" t="s">
        <v>803</v>
      </c>
      <c r="I94" s="413" t="s">
        <v>803</v>
      </c>
      <c r="J94" s="412" t="s">
        <v>803</v>
      </c>
      <c r="K94" s="412" t="s">
        <v>803</v>
      </c>
      <c r="L94" s="411">
        <v>768</v>
      </c>
      <c r="M94" s="413"/>
      <c r="N94" s="413" t="s">
        <v>803</v>
      </c>
    </row>
    <row r="95" spans="1:14" ht="15.75" customHeight="1">
      <c r="A95" s="388" t="s">
        <v>806</v>
      </c>
      <c r="B95" s="442" t="s">
        <v>889</v>
      </c>
      <c r="C95" s="442" t="s">
        <v>890</v>
      </c>
      <c r="D95" s="442" t="s">
        <v>823</v>
      </c>
      <c r="E95" s="413" t="s">
        <v>803</v>
      </c>
      <c r="F95" s="413" t="s">
        <v>803</v>
      </c>
      <c r="G95" s="413" t="s">
        <v>803</v>
      </c>
      <c r="H95" s="413" t="s">
        <v>803</v>
      </c>
      <c r="I95" s="413" t="s">
        <v>803</v>
      </c>
      <c r="J95" s="412" t="s">
        <v>803</v>
      </c>
      <c r="K95" s="412" t="s">
        <v>803</v>
      </c>
      <c r="L95" s="412" t="s">
        <v>803</v>
      </c>
      <c r="M95" s="413"/>
      <c r="N95" s="413" t="s">
        <v>803</v>
      </c>
    </row>
    <row r="96" spans="1:14" ht="15.75" customHeight="1">
      <c r="A96" s="388" t="s">
        <v>807</v>
      </c>
      <c r="B96" s="442" t="s">
        <v>889</v>
      </c>
      <c r="C96" s="442" t="s">
        <v>890</v>
      </c>
      <c r="D96" s="442" t="s">
        <v>824</v>
      </c>
      <c r="E96" s="413" t="s">
        <v>803</v>
      </c>
      <c r="F96" s="413" t="s">
        <v>803</v>
      </c>
      <c r="G96" s="413" t="s">
        <v>803</v>
      </c>
      <c r="H96" s="413" t="s">
        <v>803</v>
      </c>
      <c r="I96" s="413" t="s">
        <v>803</v>
      </c>
      <c r="J96" s="412" t="s">
        <v>803</v>
      </c>
      <c r="K96" s="412" t="s">
        <v>803</v>
      </c>
      <c r="L96" s="411">
        <v>325</v>
      </c>
      <c r="M96" s="413"/>
      <c r="N96" s="413" t="s">
        <v>803</v>
      </c>
    </row>
    <row r="97" spans="1:14" ht="15.75" customHeight="1">
      <c r="A97" s="388" t="s">
        <v>809</v>
      </c>
      <c r="B97" s="442" t="s">
        <v>889</v>
      </c>
      <c r="C97" s="442" t="s">
        <v>890</v>
      </c>
      <c r="D97" s="442" t="s">
        <v>824</v>
      </c>
      <c r="E97" s="413" t="s">
        <v>803</v>
      </c>
      <c r="F97" s="413" t="s">
        <v>803</v>
      </c>
      <c r="G97" s="413" t="s">
        <v>803</v>
      </c>
      <c r="H97" s="413" t="s">
        <v>803</v>
      </c>
      <c r="I97" s="413" t="s">
        <v>803</v>
      </c>
      <c r="J97" s="412" t="s">
        <v>803</v>
      </c>
      <c r="K97" s="412" t="s">
        <v>803</v>
      </c>
      <c r="L97" s="412" t="s">
        <v>803</v>
      </c>
      <c r="M97" s="413"/>
      <c r="N97" s="413" t="s">
        <v>803</v>
      </c>
    </row>
    <row r="98" spans="1:14" ht="15.75" customHeight="1">
      <c r="A98" s="388" t="s">
        <v>819</v>
      </c>
      <c r="B98" s="442" t="s">
        <v>889</v>
      </c>
      <c r="C98" s="442" t="s">
        <v>890</v>
      </c>
      <c r="D98" s="442" t="s">
        <v>825</v>
      </c>
      <c r="E98" s="413" t="s">
        <v>803</v>
      </c>
      <c r="F98" s="413" t="s">
        <v>803</v>
      </c>
      <c r="G98" s="413" t="s">
        <v>803</v>
      </c>
      <c r="H98" s="413" t="s">
        <v>803</v>
      </c>
      <c r="I98" s="413" t="s">
        <v>803</v>
      </c>
      <c r="J98" s="412" t="s">
        <v>803</v>
      </c>
      <c r="K98" s="412" t="s">
        <v>803</v>
      </c>
      <c r="L98" s="411">
        <v>148</v>
      </c>
      <c r="M98" s="413"/>
      <c r="N98" s="413" t="s">
        <v>803</v>
      </c>
    </row>
    <row r="99" spans="1:14" ht="15.75" customHeight="1">
      <c r="A99" s="388" t="s">
        <v>809</v>
      </c>
      <c r="B99" s="442" t="s">
        <v>889</v>
      </c>
      <c r="C99" s="442" t="s">
        <v>890</v>
      </c>
      <c r="D99" s="442" t="s">
        <v>825</v>
      </c>
      <c r="E99" s="413" t="s">
        <v>803</v>
      </c>
      <c r="F99" s="413" t="s">
        <v>803</v>
      </c>
      <c r="G99" s="413" t="s">
        <v>803</v>
      </c>
      <c r="H99" s="413" t="s">
        <v>803</v>
      </c>
      <c r="I99" s="413" t="s">
        <v>803</v>
      </c>
      <c r="J99" s="412" t="s">
        <v>803</v>
      </c>
      <c r="K99" s="412" t="s">
        <v>803</v>
      </c>
      <c r="L99" s="412" t="s">
        <v>803</v>
      </c>
      <c r="M99" s="413"/>
      <c r="N99" s="413" t="s">
        <v>803</v>
      </c>
    </row>
    <row r="100" spans="1:14" ht="15.75" customHeight="1">
      <c r="A100" s="388" t="s">
        <v>810</v>
      </c>
      <c r="B100" s="442" t="s">
        <v>889</v>
      </c>
      <c r="C100" s="442" t="s">
        <v>890</v>
      </c>
      <c r="D100" s="442" t="s">
        <v>826</v>
      </c>
      <c r="E100" s="413" t="s">
        <v>803</v>
      </c>
      <c r="F100" s="413" t="s">
        <v>803</v>
      </c>
      <c r="G100" s="413" t="s">
        <v>803</v>
      </c>
      <c r="H100" s="413" t="s">
        <v>803</v>
      </c>
      <c r="I100" s="413" t="s">
        <v>803</v>
      </c>
      <c r="J100" s="412" t="s">
        <v>803</v>
      </c>
      <c r="K100" s="412" t="s">
        <v>803</v>
      </c>
      <c r="L100" s="411">
        <v>295</v>
      </c>
      <c r="M100" s="413"/>
      <c r="N100" s="413" t="s">
        <v>803</v>
      </c>
    </row>
    <row r="101" spans="1:14" ht="15.75" customHeight="1">
      <c r="A101" s="388" t="s">
        <v>809</v>
      </c>
      <c r="B101" s="442" t="s">
        <v>889</v>
      </c>
      <c r="C101" s="442" t="s">
        <v>890</v>
      </c>
      <c r="D101" s="442" t="s">
        <v>826</v>
      </c>
      <c r="E101" s="413" t="s">
        <v>803</v>
      </c>
      <c r="F101" s="413" t="s">
        <v>803</v>
      </c>
      <c r="G101" s="413" t="s">
        <v>803</v>
      </c>
      <c r="H101" s="413" t="s">
        <v>803</v>
      </c>
      <c r="I101" s="413" t="s">
        <v>803</v>
      </c>
      <c r="J101" s="412" t="s">
        <v>803</v>
      </c>
      <c r="K101" s="412" t="s">
        <v>803</v>
      </c>
      <c r="L101" s="412" t="s">
        <v>803</v>
      </c>
      <c r="M101" s="413"/>
      <c r="N101" s="413" t="s">
        <v>803</v>
      </c>
    </row>
    <row r="102" spans="1:14" ht="15.75" customHeight="1">
      <c r="A102" s="388" t="s">
        <v>827</v>
      </c>
      <c r="B102" s="442" t="s">
        <v>889</v>
      </c>
      <c r="C102" s="442" t="s">
        <v>890</v>
      </c>
      <c r="D102" s="442" t="s">
        <v>828</v>
      </c>
      <c r="E102" s="413" t="s">
        <v>803</v>
      </c>
      <c r="F102" s="413" t="s">
        <v>803</v>
      </c>
      <c r="G102" s="413" t="s">
        <v>803</v>
      </c>
      <c r="H102" s="413" t="s">
        <v>803</v>
      </c>
      <c r="I102" s="413" t="s">
        <v>803</v>
      </c>
      <c r="J102" s="412" t="s">
        <v>803</v>
      </c>
      <c r="K102" s="412" t="s">
        <v>803</v>
      </c>
      <c r="L102" s="411">
        <v>214</v>
      </c>
      <c r="M102" s="413"/>
      <c r="N102" s="413" t="s">
        <v>803</v>
      </c>
    </row>
    <row r="103" spans="1:14" ht="15.75" customHeight="1">
      <c r="A103" s="388" t="s">
        <v>806</v>
      </c>
      <c r="B103" s="442" t="s">
        <v>889</v>
      </c>
      <c r="C103" s="442" t="s">
        <v>890</v>
      </c>
      <c r="D103" s="442" t="s">
        <v>828</v>
      </c>
      <c r="E103" s="413" t="s">
        <v>803</v>
      </c>
      <c r="F103" s="413" t="s">
        <v>803</v>
      </c>
      <c r="G103" s="413" t="s">
        <v>803</v>
      </c>
      <c r="H103" s="413" t="s">
        <v>803</v>
      </c>
      <c r="I103" s="413" t="s">
        <v>803</v>
      </c>
      <c r="J103" s="412" t="s">
        <v>803</v>
      </c>
      <c r="K103" s="412" t="s">
        <v>803</v>
      </c>
      <c r="L103" s="412" t="s">
        <v>803</v>
      </c>
      <c r="M103" s="413"/>
      <c r="N103" s="413" t="s">
        <v>803</v>
      </c>
    </row>
    <row r="104" spans="1:14" ht="15.75" customHeight="1">
      <c r="A104" s="388" t="s">
        <v>819</v>
      </c>
      <c r="B104" s="442" t="s">
        <v>889</v>
      </c>
      <c r="C104" s="442" t="s">
        <v>890</v>
      </c>
      <c r="D104" s="442" t="s">
        <v>829</v>
      </c>
      <c r="E104" s="413" t="s">
        <v>803</v>
      </c>
      <c r="F104" s="413" t="s">
        <v>803</v>
      </c>
      <c r="G104" s="413" t="s">
        <v>803</v>
      </c>
      <c r="H104" s="413" t="s">
        <v>803</v>
      </c>
      <c r="I104" s="413" t="s">
        <v>803</v>
      </c>
      <c r="J104" s="412" t="s">
        <v>803</v>
      </c>
      <c r="K104" s="412" t="s">
        <v>803</v>
      </c>
      <c r="L104" s="411">
        <v>41</v>
      </c>
      <c r="M104" s="413"/>
      <c r="N104" s="413" t="s">
        <v>803</v>
      </c>
    </row>
    <row r="105" spans="1:14" ht="15.75" customHeight="1">
      <c r="A105" s="388" t="s">
        <v>809</v>
      </c>
      <c r="B105" s="442" t="s">
        <v>889</v>
      </c>
      <c r="C105" s="442" t="s">
        <v>890</v>
      </c>
      <c r="D105" s="442" t="s">
        <v>829</v>
      </c>
      <c r="E105" s="413" t="s">
        <v>803</v>
      </c>
      <c r="F105" s="413" t="s">
        <v>803</v>
      </c>
      <c r="G105" s="413" t="s">
        <v>803</v>
      </c>
      <c r="H105" s="413" t="s">
        <v>803</v>
      </c>
      <c r="I105" s="413" t="s">
        <v>803</v>
      </c>
      <c r="J105" s="412" t="s">
        <v>803</v>
      </c>
      <c r="K105" s="412" t="s">
        <v>803</v>
      </c>
      <c r="L105" s="412" t="s">
        <v>803</v>
      </c>
      <c r="M105" s="413"/>
      <c r="N105" s="413" t="s">
        <v>803</v>
      </c>
    </row>
    <row r="106" spans="1:14" ht="15.75" customHeight="1">
      <c r="A106" s="388" t="s">
        <v>810</v>
      </c>
      <c r="B106" s="442" t="s">
        <v>889</v>
      </c>
      <c r="C106" s="442" t="s">
        <v>890</v>
      </c>
      <c r="D106" s="442" t="s">
        <v>830</v>
      </c>
      <c r="E106" s="413" t="s">
        <v>803</v>
      </c>
      <c r="F106" s="413" t="s">
        <v>803</v>
      </c>
      <c r="G106" s="413" t="s">
        <v>803</v>
      </c>
      <c r="H106" s="413" t="s">
        <v>803</v>
      </c>
      <c r="I106" s="413" t="s">
        <v>803</v>
      </c>
      <c r="J106" s="412" t="s">
        <v>803</v>
      </c>
      <c r="K106" s="412" t="s">
        <v>803</v>
      </c>
      <c r="L106" s="411">
        <v>68</v>
      </c>
      <c r="M106" s="413"/>
      <c r="N106" s="413" t="s">
        <v>803</v>
      </c>
    </row>
    <row r="107" spans="1:14" ht="15.75" customHeight="1">
      <c r="A107" s="388" t="s">
        <v>809</v>
      </c>
      <c r="B107" s="442" t="s">
        <v>889</v>
      </c>
      <c r="C107" s="442" t="s">
        <v>890</v>
      </c>
      <c r="D107" s="442" t="s">
        <v>830</v>
      </c>
      <c r="E107" s="413" t="s">
        <v>803</v>
      </c>
      <c r="F107" s="413" t="s">
        <v>803</v>
      </c>
      <c r="G107" s="413" t="s">
        <v>803</v>
      </c>
      <c r="H107" s="413" t="s">
        <v>803</v>
      </c>
      <c r="I107" s="413" t="s">
        <v>803</v>
      </c>
      <c r="J107" s="412" t="s">
        <v>803</v>
      </c>
      <c r="K107" s="412" t="s">
        <v>803</v>
      </c>
      <c r="L107" s="412" t="s">
        <v>803</v>
      </c>
      <c r="M107" s="413"/>
      <c r="N107" s="413" t="s">
        <v>803</v>
      </c>
    </row>
    <row r="108" spans="1:14" ht="15.75" customHeight="1">
      <c r="A108" s="388" t="s">
        <v>807</v>
      </c>
      <c r="B108" s="442" t="s">
        <v>889</v>
      </c>
      <c r="C108" s="442" t="s">
        <v>890</v>
      </c>
      <c r="D108" s="442" t="s">
        <v>831</v>
      </c>
      <c r="E108" s="413" t="s">
        <v>803</v>
      </c>
      <c r="F108" s="413" t="s">
        <v>803</v>
      </c>
      <c r="G108" s="413" t="s">
        <v>803</v>
      </c>
      <c r="H108" s="413" t="s">
        <v>803</v>
      </c>
      <c r="I108" s="413" t="s">
        <v>803</v>
      </c>
      <c r="J108" s="412" t="s">
        <v>803</v>
      </c>
      <c r="K108" s="412" t="s">
        <v>803</v>
      </c>
      <c r="L108" s="411">
        <v>105</v>
      </c>
      <c r="M108" s="413"/>
      <c r="N108" s="413" t="s">
        <v>803</v>
      </c>
    </row>
    <row r="109" spans="1:14" ht="15.75" customHeight="1">
      <c r="A109" s="388" t="s">
        <v>809</v>
      </c>
      <c r="B109" s="442" t="s">
        <v>889</v>
      </c>
      <c r="C109" s="442" t="s">
        <v>890</v>
      </c>
      <c r="D109" s="442" t="s">
        <v>831</v>
      </c>
      <c r="E109" s="413" t="s">
        <v>803</v>
      </c>
      <c r="F109" s="413" t="s">
        <v>803</v>
      </c>
      <c r="G109" s="413" t="s">
        <v>803</v>
      </c>
      <c r="H109" s="413" t="s">
        <v>803</v>
      </c>
      <c r="I109" s="413" t="s">
        <v>803</v>
      </c>
      <c r="J109" s="412" t="s">
        <v>803</v>
      </c>
      <c r="K109" s="412" t="s">
        <v>803</v>
      </c>
      <c r="L109" s="412" t="s">
        <v>803</v>
      </c>
      <c r="M109" s="413"/>
      <c r="N109" s="413" t="s">
        <v>803</v>
      </c>
    </row>
    <row r="110" spans="1:14" ht="15.75" customHeight="1">
      <c r="A110" s="388" t="s">
        <v>832</v>
      </c>
      <c r="B110" s="442" t="s">
        <v>889</v>
      </c>
      <c r="C110" s="442" t="s">
        <v>890</v>
      </c>
      <c r="D110" s="442" t="s">
        <v>833</v>
      </c>
      <c r="E110" s="413" t="s">
        <v>803</v>
      </c>
      <c r="F110" s="413" t="s">
        <v>803</v>
      </c>
      <c r="G110" s="413" t="s">
        <v>803</v>
      </c>
      <c r="H110" s="413" t="s">
        <v>803</v>
      </c>
      <c r="I110" s="413" t="s">
        <v>803</v>
      </c>
      <c r="J110" s="412" t="s">
        <v>803</v>
      </c>
      <c r="K110" s="412" t="s">
        <v>803</v>
      </c>
      <c r="L110" s="411">
        <v>935</v>
      </c>
      <c r="M110" s="413"/>
      <c r="N110" s="413" t="s">
        <v>803</v>
      </c>
    </row>
    <row r="111" spans="1:14" ht="15.75" customHeight="1">
      <c r="A111" s="388" t="s">
        <v>806</v>
      </c>
      <c r="B111" s="442" t="s">
        <v>889</v>
      </c>
      <c r="C111" s="442" t="s">
        <v>890</v>
      </c>
      <c r="D111" s="442" t="s">
        <v>833</v>
      </c>
      <c r="E111" s="413" t="s">
        <v>803</v>
      </c>
      <c r="F111" s="413" t="s">
        <v>803</v>
      </c>
      <c r="G111" s="413" t="s">
        <v>803</v>
      </c>
      <c r="H111" s="413" t="s">
        <v>803</v>
      </c>
      <c r="I111" s="413" t="s">
        <v>803</v>
      </c>
      <c r="J111" s="412" t="s">
        <v>803</v>
      </c>
      <c r="K111" s="412" t="s">
        <v>803</v>
      </c>
      <c r="L111" s="412" t="s">
        <v>803</v>
      </c>
      <c r="M111" s="413"/>
      <c r="N111" s="413" t="s">
        <v>803</v>
      </c>
    </row>
    <row r="112" spans="1:14" ht="15.75" customHeight="1">
      <c r="A112" s="388" t="s">
        <v>807</v>
      </c>
      <c r="B112" s="442" t="s">
        <v>889</v>
      </c>
      <c r="C112" s="442" t="s">
        <v>890</v>
      </c>
      <c r="D112" s="442" t="s">
        <v>834</v>
      </c>
      <c r="E112" s="413" t="s">
        <v>803</v>
      </c>
      <c r="F112" s="413" t="s">
        <v>803</v>
      </c>
      <c r="G112" s="413" t="s">
        <v>803</v>
      </c>
      <c r="H112" s="413" t="s">
        <v>803</v>
      </c>
      <c r="I112" s="413" t="s">
        <v>803</v>
      </c>
      <c r="J112" s="412" t="s">
        <v>803</v>
      </c>
      <c r="K112" s="412" t="s">
        <v>803</v>
      </c>
      <c r="L112" s="411">
        <v>853</v>
      </c>
      <c r="M112" s="413"/>
      <c r="N112" s="413" t="s">
        <v>803</v>
      </c>
    </row>
    <row r="113" spans="1:14" ht="15.75" customHeight="1">
      <c r="A113" s="388" t="s">
        <v>809</v>
      </c>
      <c r="B113" s="442" t="s">
        <v>889</v>
      </c>
      <c r="C113" s="442" t="s">
        <v>890</v>
      </c>
      <c r="D113" s="442" t="s">
        <v>834</v>
      </c>
      <c r="E113" s="413" t="s">
        <v>803</v>
      </c>
      <c r="F113" s="413" t="s">
        <v>803</v>
      </c>
      <c r="G113" s="413" t="s">
        <v>803</v>
      </c>
      <c r="H113" s="413" t="s">
        <v>803</v>
      </c>
      <c r="I113" s="413" t="s">
        <v>803</v>
      </c>
      <c r="J113" s="412" t="s">
        <v>803</v>
      </c>
      <c r="K113" s="412" t="s">
        <v>803</v>
      </c>
      <c r="L113" s="412" t="s">
        <v>803</v>
      </c>
      <c r="M113" s="413"/>
      <c r="N113" s="413" t="s">
        <v>803</v>
      </c>
    </row>
    <row r="114" spans="1:14" ht="15.75" customHeight="1">
      <c r="A114" s="388" t="s">
        <v>810</v>
      </c>
      <c r="B114" s="442" t="s">
        <v>889</v>
      </c>
      <c r="C114" s="442" t="s">
        <v>890</v>
      </c>
      <c r="D114" s="442" t="s">
        <v>835</v>
      </c>
      <c r="E114" s="413" t="s">
        <v>803</v>
      </c>
      <c r="F114" s="413" t="s">
        <v>803</v>
      </c>
      <c r="G114" s="413" t="s">
        <v>803</v>
      </c>
      <c r="H114" s="413" t="s">
        <v>803</v>
      </c>
      <c r="I114" s="413" t="s">
        <v>803</v>
      </c>
      <c r="J114" s="412" t="s">
        <v>803</v>
      </c>
      <c r="K114" s="412" t="s">
        <v>803</v>
      </c>
      <c r="L114" s="411">
        <v>82</v>
      </c>
      <c r="M114" s="413"/>
      <c r="N114" s="413" t="s">
        <v>803</v>
      </c>
    </row>
    <row r="115" spans="1:14" ht="15.75" customHeight="1">
      <c r="A115" s="388" t="s">
        <v>809</v>
      </c>
      <c r="B115" s="442" t="s">
        <v>889</v>
      </c>
      <c r="C115" s="442" t="s">
        <v>890</v>
      </c>
      <c r="D115" s="442" t="s">
        <v>835</v>
      </c>
      <c r="E115" s="413" t="s">
        <v>803</v>
      </c>
      <c r="F115" s="413" t="s">
        <v>803</v>
      </c>
      <c r="G115" s="413" t="s">
        <v>803</v>
      </c>
      <c r="H115" s="413" t="s">
        <v>803</v>
      </c>
      <c r="I115" s="413" t="s">
        <v>803</v>
      </c>
      <c r="J115" s="412" t="s">
        <v>803</v>
      </c>
      <c r="K115" s="412" t="s">
        <v>803</v>
      </c>
      <c r="L115" s="412" t="s">
        <v>803</v>
      </c>
      <c r="M115" s="413"/>
      <c r="N115" s="413" t="s">
        <v>803</v>
      </c>
    </row>
    <row r="116" spans="1:14" ht="15.75" customHeight="1">
      <c r="A116" s="388" t="s">
        <v>836</v>
      </c>
      <c r="B116" s="442" t="s">
        <v>889</v>
      </c>
      <c r="C116" s="442" t="s">
        <v>890</v>
      </c>
      <c r="D116" s="442" t="s">
        <v>837</v>
      </c>
      <c r="E116" s="413" t="s">
        <v>803</v>
      </c>
      <c r="F116" s="413" t="s">
        <v>803</v>
      </c>
      <c r="G116" s="413" t="s">
        <v>803</v>
      </c>
      <c r="H116" s="413" t="s">
        <v>803</v>
      </c>
      <c r="I116" s="413" t="s">
        <v>803</v>
      </c>
      <c r="J116" s="412" t="s">
        <v>803</v>
      </c>
      <c r="K116" s="412" t="s">
        <v>803</v>
      </c>
      <c r="L116" s="411">
        <v>1116</v>
      </c>
      <c r="M116" s="413"/>
      <c r="N116" s="413" t="s">
        <v>803</v>
      </c>
    </row>
    <row r="117" spans="1:14" ht="15.75" customHeight="1">
      <c r="A117" s="388" t="s">
        <v>806</v>
      </c>
      <c r="B117" s="442" t="s">
        <v>889</v>
      </c>
      <c r="C117" s="442" t="s">
        <v>890</v>
      </c>
      <c r="D117" s="442" t="s">
        <v>837</v>
      </c>
      <c r="E117" s="413" t="s">
        <v>803</v>
      </c>
      <c r="F117" s="413" t="s">
        <v>803</v>
      </c>
      <c r="G117" s="413" t="s">
        <v>803</v>
      </c>
      <c r="H117" s="413" t="s">
        <v>803</v>
      </c>
      <c r="I117" s="413" t="s">
        <v>803</v>
      </c>
      <c r="J117" s="412" t="s">
        <v>803</v>
      </c>
      <c r="K117" s="412" t="s">
        <v>803</v>
      </c>
      <c r="L117" s="412" t="s">
        <v>803</v>
      </c>
      <c r="M117" s="413"/>
      <c r="N117" s="413" t="s">
        <v>803</v>
      </c>
    </row>
    <row r="118" spans="1:14" ht="15.75" customHeight="1">
      <c r="A118" s="388" t="s">
        <v>887</v>
      </c>
      <c r="B118" s="413"/>
      <c r="C118" s="413"/>
      <c r="D118" s="413"/>
      <c r="E118" s="413"/>
      <c r="F118" s="413"/>
      <c r="G118" s="413"/>
      <c r="H118" s="413"/>
      <c r="I118" s="413"/>
      <c r="J118" s="412"/>
      <c r="K118" s="412"/>
      <c r="L118" s="412"/>
      <c r="M118" s="413"/>
      <c r="N118" s="413"/>
    </row>
    <row r="119" spans="1:14" ht="15.75" customHeight="1">
      <c r="A119" s="388" t="s">
        <v>891</v>
      </c>
      <c r="B119" s="442" t="s">
        <v>892</v>
      </c>
      <c r="C119" s="442" t="s">
        <v>893</v>
      </c>
      <c r="D119" s="413"/>
      <c r="E119" s="413" t="s">
        <v>803</v>
      </c>
      <c r="F119" s="409">
        <v>-0.5</v>
      </c>
      <c r="G119" s="409">
        <v>4</v>
      </c>
      <c r="H119" s="409">
        <v>-10.5</v>
      </c>
      <c r="I119" s="409">
        <v>11.5</v>
      </c>
      <c r="J119" s="411">
        <v>14.5</v>
      </c>
      <c r="K119" s="411">
        <v>9.9</v>
      </c>
      <c r="L119" s="411">
        <v>6.7</v>
      </c>
      <c r="M119" s="413"/>
      <c r="N119" s="413" t="s">
        <v>803</v>
      </c>
    </row>
    <row r="120" spans="1:14" ht="15.75" customHeight="1">
      <c r="A120" s="388" t="s">
        <v>804</v>
      </c>
      <c r="B120" s="442" t="s">
        <v>892</v>
      </c>
      <c r="C120" s="442" t="s">
        <v>893</v>
      </c>
      <c r="D120" s="442" t="s">
        <v>805</v>
      </c>
      <c r="E120" s="413" t="s">
        <v>803</v>
      </c>
      <c r="F120" s="413" t="s">
        <v>803</v>
      </c>
      <c r="G120" s="413" t="s">
        <v>803</v>
      </c>
      <c r="H120" s="413" t="s">
        <v>803</v>
      </c>
      <c r="I120" s="413" t="s">
        <v>803</v>
      </c>
      <c r="J120" s="411">
        <v>18.5</v>
      </c>
      <c r="K120" s="411">
        <v>7.7</v>
      </c>
      <c r="L120" s="411">
        <v>3.1</v>
      </c>
      <c r="M120" s="413"/>
      <c r="N120" s="413" t="s">
        <v>803</v>
      </c>
    </row>
    <row r="121" spans="1:14" ht="15.75" customHeight="1">
      <c r="A121" s="388" t="s">
        <v>806</v>
      </c>
      <c r="B121" s="442" t="s">
        <v>892</v>
      </c>
      <c r="C121" s="442" t="s">
        <v>893</v>
      </c>
      <c r="D121" s="442" t="s">
        <v>805</v>
      </c>
      <c r="E121" s="413" t="s">
        <v>803</v>
      </c>
      <c r="F121" s="413" t="s">
        <v>803</v>
      </c>
      <c r="G121" s="413" t="s">
        <v>803</v>
      </c>
      <c r="H121" s="413" t="s">
        <v>803</v>
      </c>
      <c r="I121" s="413" t="s">
        <v>803</v>
      </c>
      <c r="J121" s="411">
        <v>127.58620689655173</v>
      </c>
      <c r="K121" s="411">
        <v>77.777777777777771</v>
      </c>
      <c r="L121" s="411">
        <v>46.268656716417908</v>
      </c>
      <c r="M121" s="413"/>
      <c r="N121" s="413" t="s">
        <v>803</v>
      </c>
    </row>
    <row r="122" spans="1:14" ht="15.75" customHeight="1">
      <c r="A122" s="388" t="s">
        <v>816</v>
      </c>
      <c r="B122" s="442" t="s">
        <v>892</v>
      </c>
      <c r="C122" s="442" t="s">
        <v>893</v>
      </c>
      <c r="D122" s="442" t="s">
        <v>817</v>
      </c>
      <c r="E122" s="413" t="s">
        <v>803</v>
      </c>
      <c r="F122" s="413" t="s">
        <v>803</v>
      </c>
      <c r="G122" s="413" t="s">
        <v>803</v>
      </c>
      <c r="H122" s="413" t="s">
        <v>803</v>
      </c>
      <c r="I122" s="413" t="s">
        <v>803</v>
      </c>
      <c r="J122" s="411">
        <v>8</v>
      </c>
      <c r="K122" s="411">
        <v>8.6</v>
      </c>
      <c r="L122" s="411">
        <v>11.9</v>
      </c>
      <c r="M122" s="413"/>
      <c r="N122" s="413" t="s">
        <v>803</v>
      </c>
    </row>
    <row r="123" spans="1:14" ht="15.75" customHeight="1">
      <c r="A123" s="388" t="s">
        <v>806</v>
      </c>
      <c r="B123" s="442" t="s">
        <v>892</v>
      </c>
      <c r="C123" s="442" t="s">
        <v>893</v>
      </c>
      <c r="D123" s="442" t="s">
        <v>817</v>
      </c>
      <c r="E123" s="413" t="s">
        <v>803</v>
      </c>
      <c r="F123" s="413" t="s">
        <v>803</v>
      </c>
      <c r="G123" s="413" t="s">
        <v>803</v>
      </c>
      <c r="H123" s="413" t="s">
        <v>803</v>
      </c>
      <c r="I123" s="413" t="s">
        <v>803</v>
      </c>
      <c r="J123" s="411">
        <v>55.172413793103445</v>
      </c>
      <c r="K123" s="411">
        <v>86.868686868686865</v>
      </c>
      <c r="L123" s="411">
        <v>177.61194029850745</v>
      </c>
      <c r="M123" s="413"/>
      <c r="N123" s="413" t="s">
        <v>803</v>
      </c>
    </row>
    <row r="124" spans="1:14" ht="15.75" customHeight="1">
      <c r="A124" s="388" t="s">
        <v>822</v>
      </c>
      <c r="B124" s="442" t="s">
        <v>892</v>
      </c>
      <c r="C124" s="442" t="s">
        <v>893</v>
      </c>
      <c r="D124" s="442" t="s">
        <v>823</v>
      </c>
      <c r="E124" s="413" t="s">
        <v>803</v>
      </c>
      <c r="F124" s="413" t="s">
        <v>803</v>
      </c>
      <c r="G124" s="413" t="s">
        <v>803</v>
      </c>
      <c r="H124" s="413" t="s">
        <v>803</v>
      </c>
      <c r="I124" s="413" t="s">
        <v>803</v>
      </c>
      <c r="J124" s="411">
        <v>12.1</v>
      </c>
      <c r="K124" s="411">
        <v>12</v>
      </c>
      <c r="L124" s="411">
        <v>11</v>
      </c>
      <c r="M124" s="413"/>
      <c r="N124" s="413" t="s">
        <v>803</v>
      </c>
    </row>
    <row r="125" spans="1:14" ht="15.75" customHeight="1">
      <c r="A125" s="388" t="s">
        <v>806</v>
      </c>
      <c r="B125" s="442" t="s">
        <v>892</v>
      </c>
      <c r="C125" s="442" t="s">
        <v>893</v>
      </c>
      <c r="D125" s="442" t="s">
        <v>823</v>
      </c>
      <c r="E125" s="413" t="s">
        <v>803</v>
      </c>
      <c r="F125" s="413" t="s">
        <v>803</v>
      </c>
      <c r="G125" s="413" t="s">
        <v>803</v>
      </c>
      <c r="H125" s="413" t="s">
        <v>803</v>
      </c>
      <c r="I125" s="413" t="s">
        <v>803</v>
      </c>
      <c r="J125" s="411">
        <v>83.448275862068968</v>
      </c>
      <c r="K125" s="411">
        <v>121.2121212121212</v>
      </c>
      <c r="L125" s="411">
        <v>164.17910447761193</v>
      </c>
      <c r="M125" s="413"/>
      <c r="N125" s="413" t="s">
        <v>803</v>
      </c>
    </row>
    <row r="126" spans="1:14" ht="15.75" customHeight="1">
      <c r="A126" s="388" t="s">
        <v>827</v>
      </c>
      <c r="B126" s="442" t="s">
        <v>892</v>
      </c>
      <c r="C126" s="442" t="s">
        <v>893</v>
      </c>
      <c r="D126" s="442" t="s">
        <v>828</v>
      </c>
      <c r="E126" s="413" t="s">
        <v>803</v>
      </c>
      <c r="F126" s="413" t="s">
        <v>803</v>
      </c>
      <c r="G126" s="413" t="s">
        <v>803</v>
      </c>
      <c r="H126" s="413" t="s">
        <v>803</v>
      </c>
      <c r="I126" s="413" t="s">
        <v>803</v>
      </c>
      <c r="J126" s="411">
        <v>0</v>
      </c>
      <c r="K126" s="411">
        <v>34.9</v>
      </c>
      <c r="L126" s="411">
        <v>14.4</v>
      </c>
      <c r="M126" s="413"/>
      <c r="N126" s="413" t="s">
        <v>803</v>
      </c>
    </row>
    <row r="127" spans="1:14" ht="15.75" customHeight="1">
      <c r="A127" s="388" t="s">
        <v>806</v>
      </c>
      <c r="B127" s="442" t="s">
        <v>892</v>
      </c>
      <c r="C127" s="442" t="s">
        <v>893</v>
      </c>
      <c r="D127" s="442" t="s">
        <v>828</v>
      </c>
      <c r="E127" s="413" t="s">
        <v>803</v>
      </c>
      <c r="F127" s="413" t="s">
        <v>803</v>
      </c>
      <c r="G127" s="413" t="s">
        <v>803</v>
      </c>
      <c r="H127" s="413" t="s">
        <v>803</v>
      </c>
      <c r="I127" s="413" t="s">
        <v>803</v>
      </c>
      <c r="J127" s="411">
        <v>0</v>
      </c>
      <c r="K127" s="411">
        <v>352.52525252525254</v>
      </c>
      <c r="L127" s="411">
        <v>214.92537313432834</v>
      </c>
      <c r="M127" s="413"/>
      <c r="N127" s="413" t="s">
        <v>803</v>
      </c>
    </row>
    <row r="128" spans="1:14" ht="15.75" customHeight="1">
      <c r="A128" s="388" t="s">
        <v>819</v>
      </c>
      <c r="B128" s="442" t="s">
        <v>892</v>
      </c>
      <c r="C128" s="442" t="s">
        <v>893</v>
      </c>
      <c r="D128" s="442" t="s">
        <v>829</v>
      </c>
      <c r="E128" s="413" t="s">
        <v>803</v>
      </c>
      <c r="F128" s="413" t="s">
        <v>803</v>
      </c>
      <c r="G128" s="413" t="s">
        <v>803</v>
      </c>
      <c r="H128" s="413" t="s">
        <v>803</v>
      </c>
      <c r="I128" s="413" t="s">
        <v>803</v>
      </c>
      <c r="J128" s="412" t="s">
        <v>803</v>
      </c>
      <c r="K128" s="412" t="s">
        <v>803</v>
      </c>
      <c r="L128" s="412" t="s">
        <v>803</v>
      </c>
      <c r="M128" s="413"/>
      <c r="N128" s="413" t="s">
        <v>803</v>
      </c>
    </row>
    <row r="129" spans="1:14" ht="15.75" customHeight="1">
      <c r="A129" s="388" t="s">
        <v>809</v>
      </c>
      <c r="B129" s="442" t="s">
        <v>892</v>
      </c>
      <c r="C129" s="442" t="s">
        <v>893</v>
      </c>
      <c r="D129" s="442" t="s">
        <v>829</v>
      </c>
      <c r="E129" s="413" t="s">
        <v>803</v>
      </c>
      <c r="F129" s="413" t="s">
        <v>803</v>
      </c>
      <c r="G129" s="413" t="s">
        <v>803</v>
      </c>
      <c r="H129" s="413" t="s">
        <v>803</v>
      </c>
      <c r="I129" s="413" t="s">
        <v>803</v>
      </c>
      <c r="J129" s="412" t="s">
        <v>803</v>
      </c>
      <c r="K129" s="412" t="s">
        <v>803</v>
      </c>
      <c r="L129" s="412" t="s">
        <v>803</v>
      </c>
      <c r="M129" s="413"/>
      <c r="N129" s="413" t="s">
        <v>803</v>
      </c>
    </row>
    <row r="130" spans="1:14" ht="15.75" customHeight="1">
      <c r="A130" s="388" t="s">
        <v>832</v>
      </c>
      <c r="B130" s="442" t="s">
        <v>892</v>
      </c>
      <c r="C130" s="442" t="s">
        <v>893</v>
      </c>
      <c r="D130" s="442" t="s">
        <v>833</v>
      </c>
      <c r="E130" s="413" t="s">
        <v>803</v>
      </c>
      <c r="F130" s="413" t="s">
        <v>803</v>
      </c>
      <c r="G130" s="413" t="s">
        <v>803</v>
      </c>
      <c r="H130" s="413" t="s">
        <v>803</v>
      </c>
      <c r="I130" s="413" t="s">
        <v>803</v>
      </c>
      <c r="J130" s="412" t="s">
        <v>803</v>
      </c>
      <c r="K130" s="411">
        <v>16.600000000000001</v>
      </c>
      <c r="L130" s="411">
        <v>9.9</v>
      </c>
      <c r="M130" s="413"/>
      <c r="N130" s="413" t="s">
        <v>803</v>
      </c>
    </row>
    <row r="131" spans="1:14" ht="15.75" customHeight="1">
      <c r="A131" s="388" t="s">
        <v>806</v>
      </c>
      <c r="B131" s="442" t="s">
        <v>892</v>
      </c>
      <c r="C131" s="442" t="s">
        <v>893</v>
      </c>
      <c r="D131" s="442" t="s">
        <v>833</v>
      </c>
      <c r="E131" s="413" t="s">
        <v>803</v>
      </c>
      <c r="F131" s="413" t="s">
        <v>803</v>
      </c>
      <c r="G131" s="413" t="s">
        <v>803</v>
      </c>
      <c r="H131" s="413" t="s">
        <v>803</v>
      </c>
      <c r="I131" s="413" t="s">
        <v>803</v>
      </c>
      <c r="J131" s="412" t="s">
        <v>803</v>
      </c>
      <c r="K131" s="411">
        <v>167.6767676767677</v>
      </c>
      <c r="L131" s="411">
        <v>147.76119402985074</v>
      </c>
      <c r="M131" s="413"/>
      <c r="N131" s="413" t="s">
        <v>803</v>
      </c>
    </row>
    <row r="132" spans="1:14" ht="15.75" customHeight="1">
      <c r="A132" s="388" t="s">
        <v>840</v>
      </c>
      <c r="B132" s="413"/>
      <c r="C132" s="413"/>
      <c r="D132" s="413"/>
      <c r="E132" s="413"/>
      <c r="F132" s="413"/>
      <c r="G132" s="413"/>
      <c r="H132" s="413"/>
      <c r="I132" s="413"/>
      <c r="J132" s="412"/>
      <c r="K132" s="412"/>
      <c r="L132" s="412"/>
      <c r="M132" s="413"/>
      <c r="N132" s="413"/>
    </row>
    <row r="133" spans="1:14" ht="15.75" customHeight="1">
      <c r="A133" s="388" t="s">
        <v>855</v>
      </c>
      <c r="B133" s="442" t="s">
        <v>892</v>
      </c>
      <c r="C133" s="442" t="s">
        <v>893</v>
      </c>
      <c r="D133" s="442" t="s">
        <v>856</v>
      </c>
      <c r="E133" s="413" t="s">
        <v>803</v>
      </c>
      <c r="F133" s="413" t="s">
        <v>803</v>
      </c>
      <c r="G133" s="413" t="s">
        <v>803</v>
      </c>
      <c r="H133" s="413" t="s">
        <v>803</v>
      </c>
      <c r="I133" s="413" t="s">
        <v>803</v>
      </c>
      <c r="J133" s="412" t="s">
        <v>803</v>
      </c>
      <c r="K133" s="412" t="s">
        <v>803</v>
      </c>
      <c r="L133" s="412" t="s">
        <v>803</v>
      </c>
      <c r="M133" s="413"/>
      <c r="N133" s="413" t="s">
        <v>803</v>
      </c>
    </row>
    <row r="134" spans="1:14" ht="15.75" customHeight="1">
      <c r="A134" s="388" t="s">
        <v>859</v>
      </c>
      <c r="B134" s="442" t="s">
        <v>892</v>
      </c>
      <c r="C134" s="442" t="s">
        <v>893</v>
      </c>
      <c r="D134" s="442" t="s">
        <v>860</v>
      </c>
      <c r="E134" s="409">
        <v>6.4</v>
      </c>
      <c r="F134" s="409">
        <v>3.2</v>
      </c>
      <c r="G134" s="409">
        <v>7</v>
      </c>
      <c r="H134" s="409">
        <v>-8.9</v>
      </c>
      <c r="I134" s="409">
        <v>12.2</v>
      </c>
      <c r="J134" s="411">
        <v>8</v>
      </c>
      <c r="K134" s="412" t="s">
        <v>803</v>
      </c>
      <c r="L134" s="411">
        <v>11.9</v>
      </c>
      <c r="M134" s="413"/>
      <c r="N134" s="413" t="s">
        <v>803</v>
      </c>
    </row>
    <row r="135" spans="1:14" ht="15.75" customHeight="1">
      <c r="A135" s="388" t="s">
        <v>861</v>
      </c>
      <c r="B135" s="442" t="s">
        <v>892</v>
      </c>
      <c r="C135" s="442" t="s">
        <v>893</v>
      </c>
      <c r="D135" s="442" t="s">
        <v>862</v>
      </c>
      <c r="E135" s="413" t="s">
        <v>803</v>
      </c>
      <c r="F135" s="413" t="s">
        <v>803</v>
      </c>
      <c r="G135" s="413" t="s">
        <v>803</v>
      </c>
      <c r="H135" s="413" t="s">
        <v>803</v>
      </c>
      <c r="I135" s="413" t="s">
        <v>803</v>
      </c>
      <c r="J135" s="412" t="s">
        <v>803</v>
      </c>
      <c r="K135" s="412" t="s">
        <v>803</v>
      </c>
      <c r="L135" s="412" t="s">
        <v>803</v>
      </c>
      <c r="M135" s="413"/>
      <c r="N135" s="413" t="s">
        <v>803</v>
      </c>
    </row>
    <row r="136" spans="1:14" ht="15.75" customHeight="1">
      <c r="A136" s="388" t="s">
        <v>863</v>
      </c>
      <c r="B136" s="442" t="s">
        <v>892</v>
      </c>
      <c r="C136" s="442" t="s">
        <v>893</v>
      </c>
      <c r="D136" s="442" t="s">
        <v>864</v>
      </c>
      <c r="E136" s="413" t="s">
        <v>803</v>
      </c>
      <c r="F136" s="413" t="s">
        <v>803</v>
      </c>
      <c r="G136" s="413" t="s">
        <v>803</v>
      </c>
      <c r="H136" s="413" t="s">
        <v>803</v>
      </c>
      <c r="I136" s="413" t="s">
        <v>803</v>
      </c>
      <c r="J136" s="412" t="s">
        <v>803</v>
      </c>
      <c r="K136" s="412" t="s">
        <v>803</v>
      </c>
      <c r="L136" s="412" t="s">
        <v>803</v>
      </c>
      <c r="M136" s="413"/>
      <c r="N136" s="413" t="s">
        <v>803</v>
      </c>
    </row>
    <row r="137" spans="1:14" ht="15.75" customHeight="1">
      <c r="A137" s="388" t="s">
        <v>869</v>
      </c>
      <c r="B137" s="442" t="s">
        <v>892</v>
      </c>
      <c r="C137" s="442" t="s">
        <v>893</v>
      </c>
      <c r="D137" s="442" t="s">
        <v>870</v>
      </c>
      <c r="E137" s="413" t="s">
        <v>803</v>
      </c>
      <c r="F137" s="413" t="s">
        <v>803</v>
      </c>
      <c r="G137" s="413" t="s">
        <v>803</v>
      </c>
      <c r="H137" s="413" t="s">
        <v>803</v>
      </c>
      <c r="I137" s="413" t="s">
        <v>803</v>
      </c>
      <c r="J137" s="412" t="s">
        <v>803</v>
      </c>
      <c r="K137" s="412" t="s">
        <v>803</v>
      </c>
      <c r="L137" s="412" t="s">
        <v>803</v>
      </c>
      <c r="M137" s="413"/>
      <c r="N137" s="413" t="s">
        <v>803</v>
      </c>
    </row>
    <row r="138" spans="1:14" ht="15.75" customHeight="1">
      <c r="A138" s="388" t="s">
        <v>871</v>
      </c>
      <c r="B138" s="442" t="s">
        <v>892</v>
      </c>
      <c r="C138" s="442" t="s">
        <v>893</v>
      </c>
      <c r="D138" s="442" t="s">
        <v>872</v>
      </c>
      <c r="E138" s="409">
        <v>3.2</v>
      </c>
      <c r="F138" s="409">
        <v>-2.4</v>
      </c>
      <c r="G138" s="409">
        <v>1</v>
      </c>
      <c r="H138" s="409">
        <v>-15.2</v>
      </c>
      <c r="I138" s="409">
        <v>12.4</v>
      </c>
      <c r="J138" s="411">
        <v>18.5</v>
      </c>
      <c r="K138" s="412" t="s">
        <v>803</v>
      </c>
      <c r="L138" s="411">
        <v>3.1</v>
      </c>
      <c r="M138" s="413"/>
      <c r="N138" s="413" t="s">
        <v>803</v>
      </c>
    </row>
    <row r="139" spans="1:14" ht="15.75" customHeight="1">
      <c r="A139" s="388" t="s">
        <v>875</v>
      </c>
      <c r="B139" s="442" t="s">
        <v>892</v>
      </c>
      <c r="C139" s="442" t="s">
        <v>893</v>
      </c>
      <c r="D139" s="442" t="s">
        <v>876</v>
      </c>
      <c r="E139" s="413" t="s">
        <v>803</v>
      </c>
      <c r="F139" s="413" t="s">
        <v>803</v>
      </c>
      <c r="G139" s="413" t="s">
        <v>803</v>
      </c>
      <c r="H139" s="413" t="s">
        <v>803</v>
      </c>
      <c r="I139" s="413" t="s">
        <v>803</v>
      </c>
      <c r="J139" s="411">
        <v>0</v>
      </c>
      <c r="K139" s="412" t="s">
        <v>803</v>
      </c>
      <c r="L139" s="411">
        <v>14.4</v>
      </c>
      <c r="M139" s="413"/>
      <c r="N139" s="413" t="s">
        <v>803</v>
      </c>
    </row>
    <row r="140" spans="1:14" ht="15.75" customHeight="1">
      <c r="A140" s="388" t="s">
        <v>881</v>
      </c>
      <c r="B140" s="442" t="s">
        <v>892</v>
      </c>
      <c r="C140" s="442" t="s">
        <v>893</v>
      </c>
      <c r="D140" s="442" t="s">
        <v>882</v>
      </c>
      <c r="E140" s="409">
        <v>-0.7</v>
      </c>
      <c r="F140" s="409">
        <v>5.2</v>
      </c>
      <c r="G140" s="409">
        <v>16.2</v>
      </c>
      <c r="H140" s="409">
        <v>15.5</v>
      </c>
      <c r="I140" s="409">
        <v>4.0999999999999996</v>
      </c>
      <c r="J140" s="411">
        <v>12.1</v>
      </c>
      <c r="K140" s="412" t="s">
        <v>803</v>
      </c>
      <c r="L140" s="411">
        <v>11</v>
      </c>
      <c r="M140" s="413"/>
      <c r="N140" s="413" t="s">
        <v>803</v>
      </c>
    </row>
    <row r="141" spans="1:14" ht="15.75" customHeight="1">
      <c r="A141" s="388" t="s">
        <v>887</v>
      </c>
      <c r="B141" s="413"/>
      <c r="C141" s="413"/>
      <c r="D141" s="413"/>
      <c r="E141" s="413"/>
      <c r="F141" s="413"/>
      <c r="G141" s="413"/>
      <c r="H141" s="413"/>
      <c r="I141" s="413"/>
      <c r="J141" s="412"/>
      <c r="K141" s="412"/>
      <c r="L141" s="412"/>
      <c r="M141" s="413"/>
      <c r="N141" s="413"/>
    </row>
    <row r="142" spans="1:14" ht="15.75" customHeight="1">
      <c r="A142" s="388" t="s">
        <v>894</v>
      </c>
      <c r="B142" s="442" t="s">
        <v>895</v>
      </c>
      <c r="C142" s="442" t="s">
        <v>896</v>
      </c>
      <c r="D142" s="413"/>
      <c r="E142" s="413" t="s">
        <v>803</v>
      </c>
      <c r="F142" s="409">
        <v>1.6441234648494241</v>
      </c>
      <c r="G142" s="409">
        <v>2.9873635292775433</v>
      </c>
      <c r="H142" s="409">
        <v>-4.0953188610880744</v>
      </c>
      <c r="I142" s="409">
        <v>8.064480114394561</v>
      </c>
      <c r="J142" s="411">
        <v>8.3445684384993513</v>
      </c>
      <c r="K142" s="411">
        <v>8.1</v>
      </c>
      <c r="L142" s="411">
        <v>2.2999999999999998</v>
      </c>
      <c r="M142" s="409"/>
      <c r="N142" s="409">
        <v>2.7587492174878085</v>
      </c>
    </row>
    <row r="143" spans="1:14" ht="15.75" customHeight="1">
      <c r="A143" s="388" t="s">
        <v>804</v>
      </c>
      <c r="B143" s="442" t="s">
        <v>895</v>
      </c>
      <c r="C143" s="442" t="s">
        <v>896</v>
      </c>
      <c r="D143" s="442" t="s">
        <v>805</v>
      </c>
      <c r="E143" s="409">
        <v>0.19307462161210839</v>
      </c>
      <c r="F143" s="409">
        <v>0.42014425052243409</v>
      </c>
      <c r="G143" s="409">
        <v>-0.99105528950316368</v>
      </c>
      <c r="H143" s="409">
        <v>-15.829002470892153</v>
      </c>
      <c r="I143" s="409">
        <v>10.6</v>
      </c>
      <c r="J143" s="411">
        <v>10.4</v>
      </c>
      <c r="K143" s="411">
        <v>10.4</v>
      </c>
      <c r="L143" s="411">
        <v>3.9</v>
      </c>
      <c r="M143" s="409"/>
      <c r="N143" s="409">
        <v>2.6422141045604124</v>
      </c>
    </row>
    <row r="144" spans="1:14" ht="15.75" customHeight="1">
      <c r="A144" s="388" t="s">
        <v>806</v>
      </c>
      <c r="B144" s="442" t="s">
        <v>895</v>
      </c>
      <c r="C144" s="442" t="s">
        <v>896</v>
      </c>
      <c r="D144" s="442" t="s">
        <v>805</v>
      </c>
      <c r="E144" s="413" t="s">
        <v>803</v>
      </c>
      <c r="F144" s="409">
        <v>25.554300483200798</v>
      </c>
      <c r="G144" s="409">
        <v>-33.174914261031972</v>
      </c>
      <c r="H144" s="409">
        <v>386.51453056054805</v>
      </c>
      <c r="I144" s="409">
        <v>131.44058698935476</v>
      </c>
      <c r="J144" s="411">
        <v>124.6319696057318</v>
      </c>
      <c r="K144" s="411">
        <v>128.39506172839506</v>
      </c>
      <c r="L144" s="411">
        <v>169.56521739130437</v>
      </c>
      <c r="M144" s="409"/>
      <c r="N144" s="409">
        <v>95.775798967565578</v>
      </c>
    </row>
    <row r="145" spans="1:14" ht="15.75" customHeight="1">
      <c r="A145" s="388" t="s">
        <v>816</v>
      </c>
      <c r="B145" s="442" t="s">
        <v>895</v>
      </c>
      <c r="C145" s="442" t="s">
        <v>896</v>
      </c>
      <c r="D145" s="442" t="s">
        <v>817</v>
      </c>
      <c r="E145" s="413" t="s">
        <v>803</v>
      </c>
      <c r="F145" s="409">
        <v>2</v>
      </c>
      <c r="G145" s="409">
        <v>3.3953082208066103</v>
      </c>
      <c r="H145" s="413" t="s">
        <v>803</v>
      </c>
      <c r="I145" s="409">
        <v>4.8</v>
      </c>
      <c r="J145" s="411">
        <v>2.2999999999999998</v>
      </c>
      <c r="K145" s="411">
        <v>7.4</v>
      </c>
      <c r="L145" s="411">
        <v>1</v>
      </c>
      <c r="M145" s="409"/>
      <c r="N145" s="409">
        <v>2.3100452311379756</v>
      </c>
    </row>
    <row r="146" spans="1:14" ht="15.75" customHeight="1">
      <c r="A146" s="388" t="s">
        <v>806</v>
      </c>
      <c r="B146" s="442" t="s">
        <v>895</v>
      </c>
      <c r="C146" s="442" t="s">
        <v>896</v>
      </c>
      <c r="D146" s="442" t="s">
        <v>817</v>
      </c>
      <c r="E146" s="413" t="s">
        <v>803</v>
      </c>
      <c r="F146" s="409">
        <v>121.64536561633275</v>
      </c>
      <c r="G146" s="409">
        <v>113.65567623528307</v>
      </c>
      <c r="H146" s="413" t="s">
        <v>803</v>
      </c>
      <c r="I146" s="409">
        <v>59.520265806500269</v>
      </c>
      <c r="J146" s="411">
        <v>27.562839432036835</v>
      </c>
      <c r="K146" s="411">
        <v>91.358024691358025</v>
      </c>
      <c r="L146" s="411">
        <v>43.478260869565219</v>
      </c>
      <c r="M146" s="409"/>
      <c r="N146" s="409">
        <v>83.735238291850422</v>
      </c>
    </row>
    <row r="147" spans="1:14" ht="15.75" customHeight="1">
      <c r="A147" s="388" t="s">
        <v>822</v>
      </c>
      <c r="B147" s="442" t="s">
        <v>895</v>
      </c>
      <c r="C147" s="442" t="s">
        <v>896</v>
      </c>
      <c r="D147" s="442" t="s">
        <v>823</v>
      </c>
      <c r="E147" s="409">
        <v>-1.425</v>
      </c>
      <c r="F147" s="409">
        <v>1.6018696752999726</v>
      </c>
      <c r="G147" s="409">
        <v>6.6252867568994134</v>
      </c>
      <c r="H147" s="409">
        <v>16.267548324409795</v>
      </c>
      <c r="I147" s="409">
        <v>-1.9</v>
      </c>
      <c r="J147" s="411">
        <v>-0.6</v>
      </c>
      <c r="K147" s="411">
        <v>4.8</v>
      </c>
      <c r="L147" s="411">
        <v>0.4</v>
      </c>
      <c r="M147" s="409"/>
      <c r="N147" s="409">
        <v>1.674766190086429</v>
      </c>
    </row>
    <row r="148" spans="1:14" ht="15.75" customHeight="1">
      <c r="A148" s="388" t="s">
        <v>806</v>
      </c>
      <c r="B148" s="442" t="s">
        <v>895</v>
      </c>
      <c r="C148" s="442" t="s">
        <v>896</v>
      </c>
      <c r="D148" s="442" t="s">
        <v>823</v>
      </c>
      <c r="E148" s="413" t="s">
        <v>803</v>
      </c>
      <c r="F148" s="409">
        <v>97.430011160790684</v>
      </c>
      <c r="G148" s="409">
        <v>221.77705163662009</v>
      </c>
      <c r="H148" s="409">
        <v>-397.22299718776264</v>
      </c>
      <c r="I148" s="409">
        <v>-23.560105215073026</v>
      </c>
      <c r="J148" s="411">
        <v>-7.1903059387922195</v>
      </c>
      <c r="K148" s="411">
        <v>59.25925925925926</v>
      </c>
      <c r="L148" s="411">
        <v>17.39130434782609</v>
      </c>
      <c r="M148" s="409"/>
      <c r="N148" s="409">
        <v>60.707445949418926</v>
      </c>
    </row>
    <row r="149" spans="1:14" ht="15.75" customHeight="1">
      <c r="A149" s="388" t="s">
        <v>827</v>
      </c>
      <c r="B149" s="442" t="s">
        <v>895</v>
      </c>
      <c r="C149" s="442" t="s">
        <v>896</v>
      </c>
      <c r="D149" s="442" t="s">
        <v>828</v>
      </c>
      <c r="E149" s="413" t="s">
        <v>803</v>
      </c>
      <c r="F149" s="413" t="s">
        <v>803</v>
      </c>
      <c r="G149" s="413" t="s">
        <v>803</v>
      </c>
      <c r="H149" s="413" t="s">
        <v>803</v>
      </c>
      <c r="I149" s="409">
        <v>0</v>
      </c>
      <c r="J149" s="411">
        <v>0</v>
      </c>
      <c r="K149" s="411">
        <v>3.8</v>
      </c>
      <c r="L149" s="411">
        <v>-1.1000000000000001</v>
      </c>
      <c r="M149" s="409"/>
      <c r="N149" s="409">
        <v>1.8124554637837638</v>
      </c>
    </row>
    <row r="150" spans="1:14" ht="15.75" customHeight="1">
      <c r="A150" s="388" t="s">
        <v>806</v>
      </c>
      <c r="B150" s="442" t="s">
        <v>895</v>
      </c>
      <c r="C150" s="442" t="s">
        <v>896</v>
      </c>
      <c r="D150" s="442" t="s">
        <v>828</v>
      </c>
      <c r="E150" s="413" t="s">
        <v>803</v>
      </c>
      <c r="F150" s="413" t="s">
        <v>803</v>
      </c>
      <c r="G150" s="413" t="s">
        <v>803</v>
      </c>
      <c r="H150" s="413" t="s">
        <v>803</v>
      </c>
      <c r="I150" s="409">
        <v>0</v>
      </c>
      <c r="J150" s="411">
        <v>0</v>
      </c>
      <c r="K150" s="411">
        <v>46.913580246913583</v>
      </c>
      <c r="L150" s="411">
        <v>-47.826086956521749</v>
      </c>
      <c r="M150" s="409"/>
      <c r="N150" s="409">
        <v>65.698449583403402</v>
      </c>
    </row>
    <row r="151" spans="1:14" ht="15.75" customHeight="1">
      <c r="A151" s="388" t="s">
        <v>832</v>
      </c>
      <c r="B151" s="442" t="s">
        <v>895</v>
      </c>
      <c r="C151" s="442" t="s">
        <v>896</v>
      </c>
      <c r="D151" s="442" t="s">
        <v>833</v>
      </c>
      <c r="E151" s="413" t="s">
        <v>803</v>
      </c>
      <c r="F151" s="413" t="s">
        <v>803</v>
      </c>
      <c r="G151" s="413" t="s">
        <v>803</v>
      </c>
      <c r="H151" s="413" t="s">
        <v>803</v>
      </c>
      <c r="I151" s="409">
        <v>14.2</v>
      </c>
      <c r="J151" s="411">
        <v>15.4</v>
      </c>
      <c r="K151" s="411">
        <v>9</v>
      </c>
      <c r="L151" s="411">
        <v>3.3</v>
      </c>
      <c r="M151" s="409"/>
      <c r="N151" s="409">
        <v>3.4323979535806344</v>
      </c>
    </row>
    <row r="152" spans="1:14" ht="15.75" customHeight="1">
      <c r="A152" s="388" t="s">
        <v>806</v>
      </c>
      <c r="B152" s="442" t="s">
        <v>895</v>
      </c>
      <c r="C152" s="442" t="s">
        <v>896</v>
      </c>
      <c r="D152" s="442" t="s">
        <v>833</v>
      </c>
      <c r="E152" s="413" t="s">
        <v>803</v>
      </c>
      <c r="F152" s="413" t="s">
        <v>803</v>
      </c>
      <c r="G152" s="413" t="s">
        <v>803</v>
      </c>
      <c r="H152" s="413" t="s">
        <v>803</v>
      </c>
      <c r="I152" s="409">
        <v>176.08078634422998</v>
      </c>
      <c r="J152" s="411">
        <v>184.55118576233363</v>
      </c>
      <c r="K152" s="411">
        <v>111.11111111111111</v>
      </c>
      <c r="L152" s="411">
        <v>143.47826086956522</v>
      </c>
      <c r="M152" s="409"/>
      <c r="N152" s="409">
        <v>124.41862898673583</v>
      </c>
    </row>
    <row r="153" spans="1:14" ht="15.75" customHeight="1">
      <c r="A153" s="388" t="s">
        <v>840</v>
      </c>
      <c r="B153" s="413"/>
      <c r="C153" s="413"/>
      <c r="D153" s="413"/>
      <c r="E153" s="413"/>
      <c r="F153" s="413"/>
      <c r="G153" s="413"/>
      <c r="H153" s="413"/>
      <c r="I153" s="413"/>
      <c r="J153" s="412"/>
      <c r="K153" s="412"/>
      <c r="L153" s="412"/>
      <c r="M153" s="413"/>
      <c r="N153" s="413"/>
    </row>
    <row r="154" spans="1:14" ht="15.75" customHeight="1">
      <c r="A154" s="388" t="s">
        <v>897</v>
      </c>
      <c r="B154" s="442" t="s">
        <v>895</v>
      </c>
      <c r="C154" s="442" t="s">
        <v>896</v>
      </c>
      <c r="D154" s="442" t="s">
        <v>898</v>
      </c>
      <c r="E154" s="409">
        <v>0.2</v>
      </c>
      <c r="F154" s="409">
        <v>0.9</v>
      </c>
      <c r="G154" s="409">
        <v>-1.4</v>
      </c>
      <c r="H154" s="409">
        <v>-16.5</v>
      </c>
      <c r="I154" s="409">
        <v>10.8</v>
      </c>
      <c r="J154" s="411">
        <v>11.6</v>
      </c>
      <c r="K154" s="411">
        <v>10.9</v>
      </c>
      <c r="L154" s="411">
        <v>4.3</v>
      </c>
      <c r="M154" s="409"/>
      <c r="N154" s="409">
        <v>2.6725518849712415</v>
      </c>
    </row>
    <row r="155" spans="1:14" ht="15.75" customHeight="1">
      <c r="A155" s="388" t="s">
        <v>899</v>
      </c>
      <c r="B155" s="442" t="s">
        <v>895</v>
      </c>
      <c r="C155" s="442" t="s">
        <v>896</v>
      </c>
      <c r="D155" s="442" t="s">
        <v>900</v>
      </c>
      <c r="E155" s="409">
        <v>3.1</v>
      </c>
      <c r="F155" s="409">
        <v>7.1</v>
      </c>
      <c r="G155" s="409">
        <v>5.7</v>
      </c>
      <c r="H155" s="409">
        <v>-2</v>
      </c>
      <c r="I155" s="409">
        <v>13.5</v>
      </c>
      <c r="J155" s="411">
        <v>14.5</v>
      </c>
      <c r="K155" s="411">
        <v>15.930410851446533</v>
      </c>
      <c r="L155" s="411">
        <v>3.5</v>
      </c>
      <c r="M155" s="409"/>
      <c r="N155" s="409">
        <v>2.875</v>
      </c>
    </row>
    <row r="156" spans="1:14" ht="15.75" customHeight="1">
      <c r="A156" s="388" t="s">
        <v>855</v>
      </c>
      <c r="B156" s="442" t="s">
        <v>895</v>
      </c>
      <c r="C156" s="442" t="s">
        <v>896</v>
      </c>
      <c r="D156" s="442" t="s">
        <v>856</v>
      </c>
      <c r="E156" s="413" t="s">
        <v>803</v>
      </c>
      <c r="F156" s="413" t="s">
        <v>803</v>
      </c>
      <c r="G156" s="413" t="s">
        <v>803</v>
      </c>
      <c r="H156" s="413" t="s">
        <v>803</v>
      </c>
      <c r="I156" s="413" t="s">
        <v>803</v>
      </c>
      <c r="J156" s="412" t="s">
        <v>803</v>
      </c>
      <c r="K156" s="412" t="s">
        <v>803</v>
      </c>
      <c r="L156" s="412" t="s">
        <v>803</v>
      </c>
      <c r="M156" s="413"/>
      <c r="N156" s="413" t="s">
        <v>803</v>
      </c>
    </row>
    <row r="157" spans="1:14" ht="15.75" customHeight="1">
      <c r="A157" s="388" t="s">
        <v>901</v>
      </c>
      <c r="B157" s="442" t="s">
        <v>895</v>
      </c>
      <c r="C157" s="442" t="s">
        <v>896</v>
      </c>
      <c r="D157" s="442" t="s">
        <v>902</v>
      </c>
      <c r="E157" s="409">
        <v>2.5</v>
      </c>
      <c r="F157" s="409">
        <v>1.4</v>
      </c>
      <c r="G157" s="409">
        <v>1.7</v>
      </c>
      <c r="H157" s="409">
        <v>-5.6</v>
      </c>
      <c r="I157" s="409">
        <v>4.7</v>
      </c>
      <c r="J157" s="411">
        <v>2.2000000000000002</v>
      </c>
      <c r="K157" s="411">
        <v>7.5</v>
      </c>
      <c r="L157" s="411">
        <v>1.2</v>
      </c>
      <c r="M157" s="409"/>
      <c r="N157" s="409">
        <v>2.3663764755521695</v>
      </c>
    </row>
    <row r="158" spans="1:14" ht="15.75" customHeight="1">
      <c r="A158" s="388" t="s">
        <v>859</v>
      </c>
      <c r="B158" s="442" t="s">
        <v>895</v>
      </c>
      <c r="C158" s="442" t="s">
        <v>896</v>
      </c>
      <c r="D158" s="442" t="s">
        <v>860</v>
      </c>
      <c r="E158" s="409">
        <v>3.1</v>
      </c>
      <c r="F158" s="409">
        <v>2</v>
      </c>
      <c r="G158" s="409">
        <v>3.4</v>
      </c>
      <c r="H158" s="409">
        <v>-7.9</v>
      </c>
      <c r="I158" s="409">
        <v>9.3000000000000007</v>
      </c>
      <c r="J158" s="411">
        <v>9.6999999999999993</v>
      </c>
      <c r="K158" s="412" t="s">
        <v>803</v>
      </c>
      <c r="L158" s="412" t="s">
        <v>803</v>
      </c>
      <c r="M158" s="413"/>
      <c r="N158" s="413" t="s">
        <v>803</v>
      </c>
    </row>
    <row r="159" spans="1:14" ht="15.75" customHeight="1">
      <c r="A159" s="388" t="s">
        <v>861</v>
      </c>
      <c r="B159" s="442" t="s">
        <v>895</v>
      </c>
      <c r="C159" s="442" t="s">
        <v>896</v>
      </c>
      <c r="D159" s="442" t="s">
        <v>862</v>
      </c>
      <c r="E159" s="409">
        <v>2.5</v>
      </c>
      <c r="F159" s="413" t="s">
        <v>803</v>
      </c>
      <c r="G159" s="413" t="s">
        <v>803</v>
      </c>
      <c r="H159" s="413" t="s">
        <v>803</v>
      </c>
      <c r="I159" s="413" t="s">
        <v>803</v>
      </c>
      <c r="J159" s="412" t="s">
        <v>803</v>
      </c>
      <c r="K159" s="412" t="s">
        <v>803</v>
      </c>
      <c r="L159" s="412" t="s">
        <v>803</v>
      </c>
      <c r="M159" s="413"/>
      <c r="N159" s="413" t="s">
        <v>803</v>
      </c>
    </row>
    <row r="160" spans="1:14" ht="15.75" customHeight="1">
      <c r="A160" s="388" t="s">
        <v>863</v>
      </c>
      <c r="B160" s="442" t="s">
        <v>895</v>
      </c>
      <c r="C160" s="442" t="s">
        <v>896</v>
      </c>
      <c r="D160" s="442" t="s">
        <v>864</v>
      </c>
      <c r="E160" s="413" t="s">
        <v>803</v>
      </c>
      <c r="F160" s="413" t="s">
        <v>803</v>
      </c>
      <c r="G160" s="413" t="s">
        <v>803</v>
      </c>
      <c r="H160" s="413" t="s">
        <v>803</v>
      </c>
      <c r="I160" s="413" t="s">
        <v>803</v>
      </c>
      <c r="J160" s="412" t="s">
        <v>803</v>
      </c>
      <c r="K160" s="412" t="s">
        <v>803</v>
      </c>
      <c r="L160" s="412" t="s">
        <v>803</v>
      </c>
      <c r="M160" s="413"/>
      <c r="N160" s="413" t="s">
        <v>803</v>
      </c>
    </row>
    <row r="161" spans="1:14" ht="15.75" customHeight="1">
      <c r="A161" s="388" t="s">
        <v>869</v>
      </c>
      <c r="B161" s="442" t="s">
        <v>895</v>
      </c>
      <c r="C161" s="442" t="s">
        <v>896</v>
      </c>
      <c r="D161" s="442" t="s">
        <v>870</v>
      </c>
      <c r="E161" s="413" t="s">
        <v>803</v>
      </c>
      <c r="F161" s="413" t="s">
        <v>803</v>
      </c>
      <c r="G161" s="413" t="s">
        <v>803</v>
      </c>
      <c r="H161" s="413" t="s">
        <v>803</v>
      </c>
      <c r="I161" s="413" t="s">
        <v>803</v>
      </c>
      <c r="J161" s="412" t="s">
        <v>803</v>
      </c>
      <c r="K161" s="412" t="s">
        <v>803</v>
      </c>
      <c r="L161" s="412" t="s">
        <v>803</v>
      </c>
      <c r="M161" s="413"/>
      <c r="N161" s="413" t="s">
        <v>803</v>
      </c>
    </row>
    <row r="162" spans="1:14" ht="15.75" customHeight="1">
      <c r="A162" s="388" t="s">
        <v>871</v>
      </c>
      <c r="B162" s="442" t="s">
        <v>895</v>
      </c>
      <c r="C162" s="442" t="s">
        <v>896</v>
      </c>
      <c r="D162" s="442" t="s">
        <v>872</v>
      </c>
      <c r="E162" s="409">
        <v>-0.1</v>
      </c>
      <c r="F162" s="409">
        <v>0.6</v>
      </c>
      <c r="G162" s="409">
        <v>-1.5</v>
      </c>
      <c r="H162" s="409">
        <v>-15.7</v>
      </c>
      <c r="I162" s="409">
        <v>10.6</v>
      </c>
      <c r="J162" s="411">
        <v>10</v>
      </c>
      <c r="K162" s="412" t="s">
        <v>803</v>
      </c>
      <c r="L162" s="412" t="s">
        <v>803</v>
      </c>
      <c r="M162" s="413"/>
      <c r="N162" s="413" t="s">
        <v>803</v>
      </c>
    </row>
    <row r="163" spans="1:14" ht="15.75" customHeight="1">
      <c r="A163" s="388" t="s">
        <v>903</v>
      </c>
      <c r="B163" s="442" t="s">
        <v>895</v>
      </c>
      <c r="C163" s="442" t="s">
        <v>896</v>
      </c>
      <c r="D163" s="442" t="s">
        <v>904</v>
      </c>
      <c r="E163" s="413" t="s">
        <v>803</v>
      </c>
      <c r="F163" s="413" t="s">
        <v>803</v>
      </c>
      <c r="G163" s="413" t="s">
        <v>803</v>
      </c>
      <c r="H163" s="413" t="s">
        <v>803</v>
      </c>
      <c r="I163" s="413" t="s">
        <v>803</v>
      </c>
      <c r="J163" s="412" t="s">
        <v>803</v>
      </c>
      <c r="K163" s="412" t="s">
        <v>803</v>
      </c>
      <c r="L163" s="412" t="s">
        <v>803</v>
      </c>
      <c r="M163" s="413"/>
      <c r="N163" s="413" t="s">
        <v>803</v>
      </c>
    </row>
    <row r="164" spans="1:14" ht="15.75" customHeight="1">
      <c r="A164" s="388" t="s">
        <v>905</v>
      </c>
      <c r="B164" s="442" t="s">
        <v>895</v>
      </c>
      <c r="C164" s="442" t="s">
        <v>896</v>
      </c>
      <c r="D164" s="442" t="s">
        <v>906</v>
      </c>
      <c r="E164" s="413" t="s">
        <v>803</v>
      </c>
      <c r="F164" s="413" t="s">
        <v>803</v>
      </c>
      <c r="G164" s="413" t="s">
        <v>803</v>
      </c>
      <c r="H164" s="413" t="s">
        <v>803</v>
      </c>
      <c r="I164" s="413" t="s">
        <v>803</v>
      </c>
      <c r="J164" s="412" t="s">
        <v>803</v>
      </c>
      <c r="K164" s="412" t="s">
        <v>803</v>
      </c>
      <c r="L164" s="412" t="s">
        <v>803</v>
      </c>
      <c r="M164" s="413"/>
      <c r="N164" s="413" t="s">
        <v>803</v>
      </c>
    </row>
    <row r="165" spans="1:14" ht="15.75" customHeight="1">
      <c r="A165" s="388" t="s">
        <v>907</v>
      </c>
      <c r="B165" s="442" t="s">
        <v>895</v>
      </c>
      <c r="C165" s="442" t="s">
        <v>896</v>
      </c>
      <c r="D165" s="442" t="s">
        <v>908</v>
      </c>
      <c r="E165" s="409">
        <v>-2.2000000000000002</v>
      </c>
      <c r="F165" s="409">
        <v>0.9</v>
      </c>
      <c r="G165" s="409">
        <v>13</v>
      </c>
      <c r="H165" s="409">
        <v>15.7</v>
      </c>
      <c r="I165" s="409">
        <v>-2</v>
      </c>
      <c r="J165" s="411">
        <v>-0.5</v>
      </c>
      <c r="K165" s="411">
        <v>4.8</v>
      </c>
      <c r="L165" s="411">
        <v>0.6</v>
      </c>
      <c r="M165" s="409"/>
      <c r="N165" s="409">
        <v>1.6644018643686487</v>
      </c>
    </row>
    <row r="166" spans="1:14" ht="15.75" customHeight="1">
      <c r="A166" s="388" t="s">
        <v>875</v>
      </c>
      <c r="B166" s="442" t="s">
        <v>895</v>
      </c>
      <c r="C166" s="442" t="s">
        <v>896</v>
      </c>
      <c r="D166" s="442" t="s">
        <v>876</v>
      </c>
      <c r="E166" s="413" t="s">
        <v>803</v>
      </c>
      <c r="F166" s="413" t="s">
        <v>803</v>
      </c>
      <c r="G166" s="413" t="s">
        <v>803</v>
      </c>
      <c r="H166" s="413" t="s">
        <v>803</v>
      </c>
      <c r="I166" s="409">
        <v>20.9</v>
      </c>
      <c r="J166" s="411">
        <v>0.6</v>
      </c>
      <c r="K166" s="412" t="s">
        <v>803</v>
      </c>
      <c r="L166" s="412" t="s">
        <v>803</v>
      </c>
      <c r="M166" s="413"/>
      <c r="N166" s="413" t="s">
        <v>803</v>
      </c>
    </row>
    <row r="167" spans="1:14" ht="15.75" customHeight="1">
      <c r="A167" s="388" t="s">
        <v>881</v>
      </c>
      <c r="B167" s="442" t="s">
        <v>895</v>
      </c>
      <c r="C167" s="442" t="s">
        <v>896</v>
      </c>
      <c r="D167" s="442" t="s">
        <v>882</v>
      </c>
      <c r="E167" s="409">
        <v>-1.5</v>
      </c>
      <c r="F167" s="409">
        <v>1.6</v>
      </c>
      <c r="G167" s="409">
        <v>12.1</v>
      </c>
      <c r="H167" s="409">
        <v>13.8</v>
      </c>
      <c r="I167" s="409">
        <v>-0.4</v>
      </c>
      <c r="J167" s="411">
        <v>1.4</v>
      </c>
      <c r="K167" s="412" t="s">
        <v>803</v>
      </c>
      <c r="L167" s="412" t="s">
        <v>803</v>
      </c>
      <c r="M167" s="413"/>
      <c r="N167" s="413" t="s">
        <v>803</v>
      </c>
    </row>
    <row r="168" spans="1:14" ht="15.75" customHeight="1">
      <c r="A168" s="388" t="s">
        <v>909</v>
      </c>
      <c r="B168" s="442" t="s">
        <v>895</v>
      </c>
      <c r="C168" s="442" t="s">
        <v>896</v>
      </c>
      <c r="D168" s="442" t="s">
        <v>910</v>
      </c>
      <c r="E168" s="409">
        <v>3.7</v>
      </c>
      <c r="F168" s="409">
        <v>2.5</v>
      </c>
      <c r="G168" s="409">
        <v>4.9000000000000004</v>
      </c>
      <c r="H168" s="409">
        <v>-10.1</v>
      </c>
      <c r="I168" s="409">
        <v>13.6</v>
      </c>
      <c r="J168" s="411">
        <v>15.9</v>
      </c>
      <c r="K168" s="411">
        <v>9.465484601996792</v>
      </c>
      <c r="L168" s="411">
        <v>1.3376966992020873</v>
      </c>
      <c r="M168" s="409"/>
      <c r="N168" s="409">
        <v>9.5514734176437361</v>
      </c>
    </row>
    <row r="169" spans="1:14" ht="15.75" customHeight="1">
      <c r="A169" s="388" t="s">
        <v>911</v>
      </c>
      <c r="B169" s="442" t="s">
        <v>895</v>
      </c>
      <c r="C169" s="442" t="s">
        <v>896</v>
      </c>
      <c r="D169" s="442" t="s">
        <v>912</v>
      </c>
      <c r="E169" s="409">
        <v>-1.9</v>
      </c>
      <c r="F169" s="409">
        <v>-1.8</v>
      </c>
      <c r="G169" s="409">
        <v>-2.1</v>
      </c>
      <c r="H169" s="409">
        <v>-9.9</v>
      </c>
      <c r="I169" s="409">
        <v>9.5</v>
      </c>
      <c r="J169" s="411">
        <v>0.6</v>
      </c>
      <c r="K169" s="411">
        <v>3.1194612504199521</v>
      </c>
      <c r="L169" s="411">
        <v>3.5131225685978831</v>
      </c>
      <c r="M169" s="409"/>
      <c r="N169" s="409">
        <v>2.4999999999999996</v>
      </c>
    </row>
    <row r="170" spans="1:14" ht="15.75" customHeight="1">
      <c r="A170" s="388" t="s">
        <v>887</v>
      </c>
      <c r="B170" s="413"/>
      <c r="C170" s="413"/>
      <c r="D170" s="413"/>
      <c r="E170" s="413"/>
      <c r="F170" s="413"/>
      <c r="G170" s="413"/>
      <c r="H170" s="413"/>
      <c r="I170" s="413"/>
      <c r="J170" s="412"/>
      <c r="K170" s="412"/>
      <c r="L170" s="412"/>
      <c r="M170" s="413"/>
      <c r="N170" s="413"/>
    </row>
    <row r="171" spans="1:14" ht="15.75" customHeight="1">
      <c r="A171" s="388" t="s">
        <v>913</v>
      </c>
      <c r="B171" s="442" t="s">
        <v>914</v>
      </c>
      <c r="C171" s="442" t="s">
        <v>915</v>
      </c>
      <c r="D171" s="413"/>
      <c r="E171" s="409">
        <v>24407</v>
      </c>
      <c r="F171" s="409">
        <v>25744</v>
      </c>
      <c r="G171" s="409">
        <v>27086</v>
      </c>
      <c r="H171" s="409">
        <v>27025</v>
      </c>
      <c r="I171" s="409">
        <v>29456</v>
      </c>
      <c r="J171" s="411">
        <v>30722</v>
      </c>
      <c r="K171" s="411">
        <v>31070</v>
      </c>
      <c r="L171" s="411">
        <v>32125</v>
      </c>
      <c r="M171" s="409"/>
      <c r="N171" s="409">
        <v>34325.732773354772</v>
      </c>
    </row>
    <row r="172" spans="1:14" ht="15.75" customHeight="1">
      <c r="A172" s="388" t="s">
        <v>804</v>
      </c>
      <c r="B172" s="442" t="s">
        <v>914</v>
      </c>
      <c r="C172" s="442" t="s">
        <v>915</v>
      </c>
      <c r="D172" s="442" t="s">
        <v>805</v>
      </c>
      <c r="E172" s="409">
        <v>4740</v>
      </c>
      <c r="F172" s="409">
        <v>4867.5</v>
      </c>
      <c r="G172" s="409">
        <v>4956.5555555555557</v>
      </c>
      <c r="H172" s="409">
        <v>4937.25</v>
      </c>
      <c r="I172" s="409">
        <v>4571</v>
      </c>
      <c r="J172" s="411">
        <v>4519</v>
      </c>
      <c r="K172" s="411">
        <v>4525</v>
      </c>
      <c r="L172" s="411">
        <v>4539</v>
      </c>
      <c r="M172" s="409"/>
      <c r="N172" s="409">
        <v>4624.0505690476193</v>
      </c>
    </row>
    <row r="173" spans="1:14" ht="15.75" customHeight="1">
      <c r="A173" s="388" t="s">
        <v>806</v>
      </c>
      <c r="B173" s="442" t="s">
        <v>914</v>
      </c>
      <c r="C173" s="442" t="s">
        <v>915</v>
      </c>
      <c r="D173" s="442" t="s">
        <v>805</v>
      </c>
      <c r="E173" s="409">
        <v>19.420658007948539</v>
      </c>
      <c r="F173" s="409">
        <v>18.907318210068365</v>
      </c>
      <c r="G173" s="409">
        <v>18.299326425295561</v>
      </c>
      <c r="H173" s="409">
        <v>18.269195189639223</v>
      </c>
      <c r="I173" s="409">
        <v>15.518060836501901</v>
      </c>
      <c r="J173" s="411">
        <v>14.709328819738298</v>
      </c>
      <c r="K173" s="411">
        <v>14.563887994850338</v>
      </c>
      <c r="L173" s="411">
        <v>14.129182879377431</v>
      </c>
      <c r="M173" s="409"/>
      <c r="N173" s="409">
        <v>13.471090623408402</v>
      </c>
    </row>
    <row r="174" spans="1:14" ht="15.75" customHeight="1">
      <c r="A174" s="388" t="s">
        <v>816</v>
      </c>
      <c r="B174" s="442" t="s">
        <v>914</v>
      </c>
      <c r="C174" s="442" t="s">
        <v>915</v>
      </c>
      <c r="D174" s="442" t="s">
        <v>817</v>
      </c>
      <c r="E174" s="409">
        <v>16697</v>
      </c>
      <c r="F174" s="409">
        <v>17720.599999999999</v>
      </c>
      <c r="G174" s="409">
        <v>18815.7</v>
      </c>
      <c r="H174" s="409">
        <v>18655.857142857141</v>
      </c>
      <c r="I174" s="409">
        <v>7433</v>
      </c>
      <c r="J174" s="411">
        <v>7389</v>
      </c>
      <c r="K174" s="411">
        <v>7144</v>
      </c>
      <c r="L174" s="411">
        <v>7082</v>
      </c>
      <c r="M174" s="409"/>
      <c r="N174" s="409">
        <v>7029.5</v>
      </c>
    </row>
    <row r="175" spans="1:14" ht="15.75" customHeight="1">
      <c r="A175" s="388" t="s">
        <v>806</v>
      </c>
      <c r="B175" s="442" t="s">
        <v>914</v>
      </c>
      <c r="C175" s="442" t="s">
        <v>915</v>
      </c>
      <c r="D175" s="442" t="s">
        <v>817</v>
      </c>
      <c r="E175" s="409">
        <v>68.410701847830538</v>
      </c>
      <c r="F175" s="409">
        <v>68.83390304536978</v>
      </c>
      <c r="G175" s="409">
        <v>69.466514066307312</v>
      </c>
      <c r="H175" s="409">
        <v>69.031848817232714</v>
      </c>
      <c r="I175" s="409">
        <v>25.234247691472024</v>
      </c>
      <c r="J175" s="411">
        <v>24.051168543714603</v>
      </c>
      <c r="K175" s="411">
        <v>22.993241068554877</v>
      </c>
      <c r="L175" s="411">
        <v>22.045136186770428</v>
      </c>
      <c r="M175" s="409"/>
      <c r="N175" s="409">
        <v>20.478805351117295</v>
      </c>
    </row>
    <row r="176" spans="1:14" ht="15.75" customHeight="1">
      <c r="A176" s="388" t="s">
        <v>822</v>
      </c>
      <c r="B176" s="442" t="s">
        <v>914</v>
      </c>
      <c r="C176" s="442" t="s">
        <v>915</v>
      </c>
      <c r="D176" s="442" t="s">
        <v>823</v>
      </c>
      <c r="E176" s="409">
        <v>2871.3333333333335</v>
      </c>
      <c r="F176" s="409">
        <v>3101.8</v>
      </c>
      <c r="G176" s="409">
        <v>3294.6666666666665</v>
      </c>
      <c r="H176" s="409">
        <v>3489.7137320044299</v>
      </c>
      <c r="I176" s="409">
        <v>3031</v>
      </c>
      <c r="J176" s="411">
        <v>3235</v>
      </c>
      <c r="K176" s="411">
        <v>3394</v>
      </c>
      <c r="L176" s="411">
        <v>3520</v>
      </c>
      <c r="M176" s="409"/>
      <c r="N176" s="409">
        <v>3704.7756578947365</v>
      </c>
    </row>
    <row r="177" spans="1:14" ht="15.75" customHeight="1">
      <c r="A177" s="388" t="s">
        <v>806</v>
      </c>
      <c r="B177" s="442" t="s">
        <v>914</v>
      </c>
      <c r="C177" s="442" t="s">
        <v>915</v>
      </c>
      <c r="D177" s="442" t="s">
        <v>823</v>
      </c>
      <c r="E177" s="409">
        <v>11.764384534491473</v>
      </c>
      <c r="F177" s="409">
        <v>12.048632691112493</v>
      </c>
      <c r="G177" s="409">
        <v>12.163725417805015</v>
      </c>
      <c r="H177" s="409">
        <v>12.912909276612137</v>
      </c>
      <c r="I177" s="409">
        <v>10.289923954372624</v>
      </c>
      <c r="J177" s="411">
        <v>10.529913417095241</v>
      </c>
      <c r="K177" s="411">
        <v>10.923720630833602</v>
      </c>
      <c r="L177" s="411">
        <v>10.957198443579767</v>
      </c>
      <c r="M177" s="409"/>
      <c r="N177" s="409">
        <v>10.792998018007514</v>
      </c>
    </row>
    <row r="178" spans="1:14" ht="15.75" customHeight="1">
      <c r="A178" s="388" t="s">
        <v>827</v>
      </c>
      <c r="B178" s="442" t="s">
        <v>914</v>
      </c>
      <c r="C178" s="442" t="s">
        <v>915</v>
      </c>
      <c r="D178" s="442" t="s">
        <v>828</v>
      </c>
      <c r="E178" s="413" t="s">
        <v>803</v>
      </c>
      <c r="F178" s="413" t="s">
        <v>803</v>
      </c>
      <c r="G178" s="413" t="s">
        <v>803</v>
      </c>
      <c r="H178" s="413" t="s">
        <v>803</v>
      </c>
      <c r="I178" s="409">
        <v>1213</v>
      </c>
      <c r="J178" s="411">
        <v>1242</v>
      </c>
      <c r="K178" s="411">
        <v>1265</v>
      </c>
      <c r="L178" s="411">
        <v>1345</v>
      </c>
      <c r="M178" s="409"/>
      <c r="N178" s="409">
        <v>1524.5620602970118</v>
      </c>
    </row>
    <row r="179" spans="1:14" ht="15.75" customHeight="1">
      <c r="A179" s="388" t="s">
        <v>806</v>
      </c>
      <c r="B179" s="442" t="s">
        <v>914</v>
      </c>
      <c r="C179" s="442" t="s">
        <v>915</v>
      </c>
      <c r="D179" s="442" t="s">
        <v>828</v>
      </c>
      <c r="E179" s="413" t="s">
        <v>803</v>
      </c>
      <c r="F179" s="413" t="s">
        <v>803</v>
      </c>
      <c r="G179" s="413" t="s">
        <v>803</v>
      </c>
      <c r="H179" s="413" t="s">
        <v>803</v>
      </c>
      <c r="I179" s="409">
        <v>4.1180065181966325</v>
      </c>
      <c r="J179" s="411">
        <v>4.0427055530238913</v>
      </c>
      <c r="K179" s="411">
        <v>4.07145156099131</v>
      </c>
      <c r="L179" s="411">
        <v>4.1867704280155644</v>
      </c>
      <c r="M179" s="409"/>
      <c r="N179" s="409">
        <v>4.4414552498073627</v>
      </c>
    </row>
    <row r="180" spans="1:14" ht="15.75" customHeight="1">
      <c r="A180" s="388" t="s">
        <v>832</v>
      </c>
      <c r="B180" s="442" t="s">
        <v>914</v>
      </c>
      <c r="C180" s="442" t="s">
        <v>915</v>
      </c>
      <c r="D180" s="442" t="s">
        <v>833</v>
      </c>
      <c r="E180" s="413" t="s">
        <v>803</v>
      </c>
      <c r="F180" s="413" t="s">
        <v>803</v>
      </c>
      <c r="G180" s="413" t="s">
        <v>803</v>
      </c>
      <c r="H180" s="413" t="s">
        <v>803</v>
      </c>
      <c r="I180" s="409">
        <v>13208</v>
      </c>
      <c r="J180" s="411">
        <v>13517</v>
      </c>
      <c r="K180" s="411">
        <v>14742</v>
      </c>
      <c r="L180" s="411">
        <v>15639</v>
      </c>
      <c r="M180" s="409"/>
      <c r="N180" s="409">
        <v>17243.618130867228</v>
      </c>
    </row>
    <row r="181" spans="1:14" ht="15.75" customHeight="1">
      <c r="A181" s="388" t="s">
        <v>806</v>
      </c>
      <c r="B181" s="442" t="s">
        <v>914</v>
      </c>
      <c r="C181" s="442" t="s">
        <v>915</v>
      </c>
      <c r="D181" s="442" t="s">
        <v>833</v>
      </c>
      <c r="E181" s="413" t="s">
        <v>803</v>
      </c>
      <c r="F181" s="413" t="s">
        <v>803</v>
      </c>
      <c r="G181" s="413" t="s">
        <v>803</v>
      </c>
      <c r="H181" s="413" t="s">
        <v>803</v>
      </c>
      <c r="I181" s="409">
        <v>44.839760999456814</v>
      </c>
      <c r="J181" s="411">
        <v>43.997786602434736</v>
      </c>
      <c r="K181" s="411">
        <v>47.447698744769873</v>
      </c>
      <c r="L181" s="411">
        <v>48.681712062256807</v>
      </c>
      <c r="M181" s="409"/>
      <c r="N181" s="409">
        <v>50.235251333811362</v>
      </c>
    </row>
    <row r="182" spans="1:14" ht="15.75" customHeight="1">
      <c r="A182" s="388" t="s">
        <v>840</v>
      </c>
      <c r="B182" s="413"/>
      <c r="C182" s="413"/>
      <c r="D182" s="413"/>
      <c r="E182" s="413"/>
      <c r="F182" s="413"/>
      <c r="G182" s="413"/>
      <c r="H182" s="413"/>
      <c r="I182" s="413"/>
      <c r="J182" s="412"/>
      <c r="K182" s="412"/>
      <c r="L182" s="412"/>
      <c r="M182" s="413"/>
      <c r="N182" s="413"/>
    </row>
    <row r="183" spans="1:14" ht="15.75" customHeight="1">
      <c r="A183" s="388" t="s">
        <v>897</v>
      </c>
      <c r="B183" s="442" t="s">
        <v>914</v>
      </c>
      <c r="C183" s="442" t="s">
        <v>915</v>
      </c>
      <c r="D183" s="442" t="s">
        <v>898</v>
      </c>
      <c r="E183" s="409">
        <v>3913</v>
      </c>
      <c r="F183" s="409">
        <v>3955</v>
      </c>
      <c r="G183" s="409">
        <v>4014</v>
      </c>
      <c r="H183" s="409">
        <v>3936</v>
      </c>
      <c r="I183" s="409">
        <v>3949</v>
      </c>
      <c r="J183" s="411">
        <v>3896</v>
      </c>
      <c r="K183" s="411">
        <v>3894</v>
      </c>
      <c r="L183" s="411">
        <v>3886</v>
      </c>
      <c r="M183" s="409"/>
      <c r="N183" s="409">
        <v>3890.2797330097092</v>
      </c>
    </row>
    <row r="184" spans="1:14" ht="15.75" customHeight="1">
      <c r="A184" s="388" t="s">
        <v>899</v>
      </c>
      <c r="B184" s="442" t="s">
        <v>914</v>
      </c>
      <c r="C184" s="442" t="s">
        <v>915</v>
      </c>
      <c r="D184" s="442" t="s">
        <v>900</v>
      </c>
      <c r="E184" s="409">
        <v>680</v>
      </c>
      <c r="F184" s="409">
        <v>755</v>
      </c>
      <c r="G184" s="409">
        <v>840</v>
      </c>
      <c r="H184" s="409">
        <v>843</v>
      </c>
      <c r="I184" s="409">
        <v>951</v>
      </c>
      <c r="J184" s="411">
        <v>1170</v>
      </c>
      <c r="K184" s="411">
        <v>1481.7777777777778</v>
      </c>
      <c r="L184" s="411">
        <v>1670.3333333333333</v>
      </c>
      <c r="M184" s="409"/>
      <c r="N184" s="409">
        <v>2300</v>
      </c>
    </row>
    <row r="185" spans="1:14" ht="15.75" customHeight="1">
      <c r="A185" s="388" t="s">
        <v>849</v>
      </c>
      <c r="B185" s="442" t="s">
        <v>914</v>
      </c>
      <c r="C185" s="442" t="s">
        <v>915</v>
      </c>
      <c r="D185" s="442" t="s">
        <v>850</v>
      </c>
      <c r="E185" s="409">
        <v>2839</v>
      </c>
      <c r="F185" s="413" t="s">
        <v>803</v>
      </c>
      <c r="G185" s="413" t="s">
        <v>803</v>
      </c>
      <c r="H185" s="413" t="s">
        <v>803</v>
      </c>
      <c r="I185" s="413" t="s">
        <v>803</v>
      </c>
      <c r="J185" s="412" t="s">
        <v>803</v>
      </c>
      <c r="K185" s="412" t="s">
        <v>803</v>
      </c>
      <c r="L185" s="412" t="s">
        <v>803</v>
      </c>
      <c r="M185" s="413"/>
      <c r="N185" s="413" t="s">
        <v>803</v>
      </c>
    </row>
    <row r="186" spans="1:14" ht="15.75" customHeight="1">
      <c r="A186" s="388" t="s">
        <v>855</v>
      </c>
      <c r="B186" s="442" t="s">
        <v>914</v>
      </c>
      <c r="C186" s="442" t="s">
        <v>915</v>
      </c>
      <c r="D186" s="442" t="s">
        <v>856</v>
      </c>
      <c r="E186" s="413" t="s">
        <v>803</v>
      </c>
      <c r="F186" s="413" t="s">
        <v>803</v>
      </c>
      <c r="G186" s="413" t="s">
        <v>803</v>
      </c>
      <c r="H186" s="413" t="s">
        <v>803</v>
      </c>
      <c r="I186" s="413" t="s">
        <v>803</v>
      </c>
      <c r="J186" s="412" t="s">
        <v>803</v>
      </c>
      <c r="K186" s="412" t="s">
        <v>803</v>
      </c>
      <c r="L186" s="412" t="s">
        <v>803</v>
      </c>
      <c r="M186" s="413"/>
      <c r="N186" s="413" t="s">
        <v>803</v>
      </c>
    </row>
    <row r="187" spans="1:14" ht="15.75" customHeight="1">
      <c r="A187" s="388" t="s">
        <v>901</v>
      </c>
      <c r="B187" s="442" t="s">
        <v>914</v>
      </c>
      <c r="C187" s="442" t="s">
        <v>915</v>
      </c>
      <c r="D187" s="442" t="s">
        <v>902</v>
      </c>
      <c r="E187" s="409">
        <v>7226</v>
      </c>
      <c r="F187" s="409">
        <v>7330</v>
      </c>
      <c r="G187" s="409">
        <v>7346</v>
      </c>
      <c r="H187" s="409">
        <v>7081</v>
      </c>
      <c r="I187" s="409">
        <v>7105</v>
      </c>
      <c r="J187" s="411">
        <v>7042</v>
      </c>
      <c r="K187" s="411">
        <v>6778</v>
      </c>
      <c r="L187" s="411">
        <v>6701</v>
      </c>
      <c r="M187" s="409"/>
      <c r="N187" s="409">
        <v>6625.6313928723557</v>
      </c>
    </row>
    <row r="188" spans="1:14" ht="15.75" customHeight="1">
      <c r="A188" s="388" t="s">
        <v>859</v>
      </c>
      <c r="B188" s="442" t="s">
        <v>914</v>
      </c>
      <c r="C188" s="442" t="s">
        <v>915</v>
      </c>
      <c r="D188" s="442" t="s">
        <v>860</v>
      </c>
      <c r="E188" s="409">
        <v>16767</v>
      </c>
      <c r="F188" s="409">
        <v>17796</v>
      </c>
      <c r="G188" s="409">
        <v>18838</v>
      </c>
      <c r="H188" s="409">
        <v>18625</v>
      </c>
      <c r="I188" s="409">
        <v>19247</v>
      </c>
      <c r="J188" s="411">
        <v>18969</v>
      </c>
      <c r="K188" s="411">
        <v>19384</v>
      </c>
      <c r="L188" s="411">
        <v>19732</v>
      </c>
      <c r="M188" s="409"/>
      <c r="N188" s="409">
        <v>20413.714285714286</v>
      </c>
    </row>
    <row r="189" spans="1:14" ht="15.75" customHeight="1">
      <c r="A189" s="388" t="s">
        <v>861</v>
      </c>
      <c r="B189" s="442" t="s">
        <v>914</v>
      </c>
      <c r="C189" s="442" t="s">
        <v>915</v>
      </c>
      <c r="D189" s="442" t="s">
        <v>862</v>
      </c>
      <c r="E189" s="409">
        <v>7226</v>
      </c>
      <c r="F189" s="413" t="s">
        <v>803</v>
      </c>
      <c r="G189" s="413" t="s">
        <v>803</v>
      </c>
      <c r="H189" s="413" t="s">
        <v>803</v>
      </c>
      <c r="I189" s="413" t="s">
        <v>803</v>
      </c>
      <c r="J189" s="412" t="s">
        <v>803</v>
      </c>
      <c r="K189" s="412" t="s">
        <v>803</v>
      </c>
      <c r="L189" s="412" t="s">
        <v>803</v>
      </c>
      <c r="M189" s="413"/>
      <c r="N189" s="413" t="s">
        <v>803</v>
      </c>
    </row>
    <row r="190" spans="1:14" ht="15.75" customHeight="1">
      <c r="A190" s="388" t="s">
        <v>863</v>
      </c>
      <c r="B190" s="442" t="s">
        <v>914</v>
      </c>
      <c r="C190" s="442" t="s">
        <v>915</v>
      </c>
      <c r="D190" s="442" t="s">
        <v>864</v>
      </c>
      <c r="E190" s="413" t="s">
        <v>803</v>
      </c>
      <c r="F190" s="413" t="s">
        <v>803</v>
      </c>
      <c r="G190" s="413" t="s">
        <v>803</v>
      </c>
      <c r="H190" s="413" t="s">
        <v>803</v>
      </c>
      <c r="I190" s="413" t="s">
        <v>803</v>
      </c>
      <c r="J190" s="412" t="s">
        <v>803</v>
      </c>
      <c r="K190" s="412" t="s">
        <v>803</v>
      </c>
      <c r="L190" s="412" t="s">
        <v>803</v>
      </c>
      <c r="M190" s="413"/>
      <c r="N190" s="413" t="s">
        <v>803</v>
      </c>
    </row>
    <row r="191" spans="1:14" ht="15.75" customHeight="1">
      <c r="A191" s="388" t="s">
        <v>865</v>
      </c>
      <c r="B191" s="442" t="s">
        <v>914</v>
      </c>
      <c r="C191" s="442" t="s">
        <v>915</v>
      </c>
      <c r="D191" s="442" t="s">
        <v>866</v>
      </c>
      <c r="E191" s="409">
        <v>50</v>
      </c>
      <c r="F191" s="413" t="s">
        <v>803</v>
      </c>
      <c r="G191" s="413" t="s">
        <v>803</v>
      </c>
      <c r="H191" s="413" t="s">
        <v>803</v>
      </c>
      <c r="I191" s="413" t="s">
        <v>803</v>
      </c>
      <c r="J191" s="412" t="s">
        <v>803</v>
      </c>
      <c r="K191" s="412" t="s">
        <v>803</v>
      </c>
      <c r="L191" s="412" t="s">
        <v>803</v>
      </c>
      <c r="M191" s="413"/>
      <c r="N191" s="413" t="s">
        <v>803</v>
      </c>
    </row>
    <row r="192" spans="1:14" ht="15.75" customHeight="1">
      <c r="A192" s="388" t="s">
        <v>867</v>
      </c>
      <c r="B192" s="442" t="s">
        <v>914</v>
      </c>
      <c r="C192" s="442" t="s">
        <v>915</v>
      </c>
      <c r="D192" s="442" t="s">
        <v>868</v>
      </c>
      <c r="E192" s="409">
        <v>16717</v>
      </c>
      <c r="F192" s="413" t="s">
        <v>803</v>
      </c>
      <c r="G192" s="413" t="s">
        <v>803</v>
      </c>
      <c r="H192" s="413" t="s">
        <v>803</v>
      </c>
      <c r="I192" s="413" t="s">
        <v>803</v>
      </c>
      <c r="J192" s="412" t="s">
        <v>803</v>
      </c>
      <c r="K192" s="412" t="s">
        <v>803</v>
      </c>
      <c r="L192" s="412" t="s">
        <v>803</v>
      </c>
      <c r="M192" s="413"/>
      <c r="N192" s="413" t="s">
        <v>803</v>
      </c>
    </row>
    <row r="193" spans="1:14" ht="15.75" customHeight="1">
      <c r="A193" s="388" t="s">
        <v>869</v>
      </c>
      <c r="B193" s="442" t="s">
        <v>914</v>
      </c>
      <c r="C193" s="442" t="s">
        <v>915</v>
      </c>
      <c r="D193" s="442" t="s">
        <v>870</v>
      </c>
      <c r="E193" s="413" t="s">
        <v>803</v>
      </c>
      <c r="F193" s="413" t="s">
        <v>803</v>
      </c>
      <c r="G193" s="413" t="s">
        <v>803</v>
      </c>
      <c r="H193" s="413" t="s">
        <v>803</v>
      </c>
      <c r="I193" s="413" t="s">
        <v>803</v>
      </c>
      <c r="J193" s="412" t="s">
        <v>803</v>
      </c>
      <c r="K193" s="412" t="s">
        <v>803</v>
      </c>
      <c r="L193" s="412" t="s">
        <v>803</v>
      </c>
      <c r="M193" s="413"/>
      <c r="N193" s="413" t="s">
        <v>803</v>
      </c>
    </row>
    <row r="194" spans="1:14" ht="15.75" customHeight="1">
      <c r="A194" s="388" t="s">
        <v>871</v>
      </c>
      <c r="B194" s="442" t="s">
        <v>914</v>
      </c>
      <c r="C194" s="442" t="s">
        <v>915</v>
      </c>
      <c r="D194" s="442" t="s">
        <v>872</v>
      </c>
      <c r="E194" s="409">
        <v>4748</v>
      </c>
      <c r="F194" s="409">
        <v>4846</v>
      </c>
      <c r="G194" s="409">
        <v>4932</v>
      </c>
      <c r="H194" s="409">
        <v>4949</v>
      </c>
      <c r="I194" s="409">
        <v>5291</v>
      </c>
      <c r="J194" s="411">
        <v>5600</v>
      </c>
      <c r="K194" s="411">
        <v>5833</v>
      </c>
      <c r="L194" s="411">
        <v>6043</v>
      </c>
      <c r="M194" s="409"/>
      <c r="N194" s="409">
        <v>6494.8</v>
      </c>
    </row>
    <row r="195" spans="1:14" ht="15.75" customHeight="1">
      <c r="A195" s="388" t="s">
        <v>903</v>
      </c>
      <c r="B195" s="442" t="s">
        <v>914</v>
      </c>
      <c r="C195" s="442" t="s">
        <v>915</v>
      </c>
      <c r="D195" s="442" t="s">
        <v>904</v>
      </c>
      <c r="E195" s="413" t="s">
        <v>803</v>
      </c>
      <c r="F195" s="413" t="s">
        <v>803</v>
      </c>
      <c r="G195" s="413" t="s">
        <v>803</v>
      </c>
      <c r="H195" s="413" t="s">
        <v>803</v>
      </c>
      <c r="I195" s="413" t="s">
        <v>803</v>
      </c>
      <c r="J195" s="412" t="s">
        <v>803</v>
      </c>
      <c r="K195" s="412" t="s">
        <v>803</v>
      </c>
      <c r="L195" s="412" t="s">
        <v>803</v>
      </c>
      <c r="M195" s="413"/>
      <c r="N195" s="413" t="s">
        <v>803</v>
      </c>
    </row>
    <row r="196" spans="1:14" ht="15.75" customHeight="1">
      <c r="A196" s="388" t="s">
        <v>873</v>
      </c>
      <c r="B196" s="442" t="s">
        <v>914</v>
      </c>
      <c r="C196" s="442" t="s">
        <v>915</v>
      </c>
      <c r="D196" s="442" t="s">
        <v>874</v>
      </c>
      <c r="E196" s="409">
        <v>4722</v>
      </c>
      <c r="F196" s="413" t="s">
        <v>803</v>
      </c>
      <c r="G196" s="413" t="s">
        <v>803</v>
      </c>
      <c r="H196" s="413" t="s">
        <v>803</v>
      </c>
      <c r="I196" s="413" t="s">
        <v>803</v>
      </c>
      <c r="J196" s="412" t="s">
        <v>803</v>
      </c>
      <c r="K196" s="412" t="s">
        <v>803</v>
      </c>
      <c r="L196" s="412" t="s">
        <v>803</v>
      </c>
      <c r="M196" s="413"/>
      <c r="N196" s="413" t="s">
        <v>803</v>
      </c>
    </row>
    <row r="197" spans="1:14" ht="15.75" customHeight="1">
      <c r="A197" s="388" t="s">
        <v>905</v>
      </c>
      <c r="B197" s="442" t="s">
        <v>914</v>
      </c>
      <c r="C197" s="442" t="s">
        <v>915</v>
      </c>
      <c r="D197" s="442" t="s">
        <v>906</v>
      </c>
      <c r="E197" s="413" t="s">
        <v>803</v>
      </c>
      <c r="F197" s="413" t="s">
        <v>803</v>
      </c>
      <c r="G197" s="413" t="s">
        <v>803</v>
      </c>
      <c r="H197" s="413" t="s">
        <v>803</v>
      </c>
      <c r="I197" s="413" t="s">
        <v>803</v>
      </c>
      <c r="J197" s="412" t="s">
        <v>803</v>
      </c>
      <c r="K197" s="412" t="s">
        <v>803</v>
      </c>
      <c r="L197" s="412" t="s">
        <v>803</v>
      </c>
      <c r="M197" s="413"/>
      <c r="N197" s="413" t="s">
        <v>803</v>
      </c>
    </row>
    <row r="198" spans="1:14" ht="15.75" customHeight="1">
      <c r="A198" s="388" t="s">
        <v>907</v>
      </c>
      <c r="B198" s="442" t="s">
        <v>914</v>
      </c>
      <c r="C198" s="442" t="s">
        <v>915</v>
      </c>
      <c r="D198" s="442" t="s">
        <v>908</v>
      </c>
      <c r="E198" s="409">
        <v>2212</v>
      </c>
      <c r="F198" s="409">
        <v>2347</v>
      </c>
      <c r="G198" s="409">
        <v>2476</v>
      </c>
      <c r="H198" s="409">
        <v>2608</v>
      </c>
      <c r="I198" s="409">
        <v>2754</v>
      </c>
      <c r="J198" s="411">
        <v>2921</v>
      </c>
      <c r="K198" s="411">
        <v>3051</v>
      </c>
      <c r="L198" s="411">
        <v>3148</v>
      </c>
      <c r="M198" s="409"/>
      <c r="N198" s="409">
        <v>3347.0996611126802</v>
      </c>
    </row>
    <row r="199" spans="1:14" ht="15.75" customHeight="1">
      <c r="A199" s="388" t="s">
        <v>875</v>
      </c>
      <c r="B199" s="442" t="s">
        <v>914</v>
      </c>
      <c r="C199" s="442" t="s">
        <v>915</v>
      </c>
      <c r="D199" s="442" t="s">
        <v>876</v>
      </c>
      <c r="E199" s="413" t="s">
        <v>803</v>
      </c>
      <c r="F199" s="413" t="s">
        <v>803</v>
      </c>
      <c r="G199" s="413" t="s">
        <v>803</v>
      </c>
      <c r="H199" s="413" t="s">
        <v>803</v>
      </c>
      <c r="I199" s="409">
        <v>1213</v>
      </c>
      <c r="J199" s="411">
        <v>1242</v>
      </c>
      <c r="K199" s="411">
        <v>1282</v>
      </c>
      <c r="L199" s="411">
        <v>1371</v>
      </c>
      <c r="M199" s="409"/>
      <c r="N199" s="409">
        <v>1620</v>
      </c>
    </row>
    <row r="200" spans="1:14" ht="15.75" customHeight="1">
      <c r="A200" s="388" t="s">
        <v>877</v>
      </c>
      <c r="B200" s="442" t="s">
        <v>914</v>
      </c>
      <c r="C200" s="442" t="s">
        <v>915</v>
      </c>
      <c r="D200" s="442" t="s">
        <v>878</v>
      </c>
      <c r="E200" s="409">
        <v>26</v>
      </c>
      <c r="F200" s="413" t="s">
        <v>803</v>
      </c>
      <c r="G200" s="413" t="s">
        <v>803</v>
      </c>
      <c r="H200" s="413" t="s">
        <v>803</v>
      </c>
      <c r="I200" s="413" t="s">
        <v>803</v>
      </c>
      <c r="J200" s="412" t="s">
        <v>803</v>
      </c>
      <c r="K200" s="412" t="s">
        <v>803</v>
      </c>
      <c r="L200" s="412" t="s">
        <v>803</v>
      </c>
      <c r="M200" s="413"/>
      <c r="N200" s="413" t="s">
        <v>803</v>
      </c>
    </row>
    <row r="201" spans="1:14" ht="15.75" customHeight="1">
      <c r="A201" s="388" t="s">
        <v>879</v>
      </c>
      <c r="B201" s="442" t="s">
        <v>914</v>
      </c>
      <c r="C201" s="442" t="s">
        <v>915</v>
      </c>
      <c r="D201" s="442" t="s">
        <v>880</v>
      </c>
      <c r="E201" s="409">
        <v>53</v>
      </c>
      <c r="F201" s="413" t="s">
        <v>803</v>
      </c>
      <c r="G201" s="413" t="s">
        <v>803</v>
      </c>
      <c r="H201" s="413" t="s">
        <v>803</v>
      </c>
      <c r="I201" s="413" t="s">
        <v>803</v>
      </c>
      <c r="J201" s="412" t="s">
        <v>803</v>
      </c>
      <c r="K201" s="412" t="s">
        <v>803</v>
      </c>
      <c r="L201" s="412" t="s">
        <v>803</v>
      </c>
      <c r="M201" s="413"/>
      <c r="N201" s="413" t="s">
        <v>803</v>
      </c>
    </row>
    <row r="202" spans="1:14" ht="15.75" customHeight="1">
      <c r="A202" s="388" t="s">
        <v>881</v>
      </c>
      <c r="B202" s="442" t="s">
        <v>914</v>
      </c>
      <c r="C202" s="442" t="s">
        <v>915</v>
      </c>
      <c r="D202" s="442" t="s">
        <v>882</v>
      </c>
      <c r="E202" s="409">
        <v>2892</v>
      </c>
      <c r="F202" s="409">
        <v>3102</v>
      </c>
      <c r="G202" s="409">
        <v>3316</v>
      </c>
      <c r="H202" s="409">
        <v>3451</v>
      </c>
      <c r="I202" s="409">
        <v>3705</v>
      </c>
      <c r="J202" s="411">
        <v>4091</v>
      </c>
      <c r="K202" s="411">
        <v>4571</v>
      </c>
      <c r="L202" s="411">
        <v>4979</v>
      </c>
      <c r="M202" s="409"/>
      <c r="N202" s="409">
        <v>5763.25</v>
      </c>
    </row>
    <row r="203" spans="1:14" ht="15.75" customHeight="1">
      <c r="A203" s="388" t="s">
        <v>909</v>
      </c>
      <c r="B203" s="442" t="s">
        <v>914</v>
      </c>
      <c r="C203" s="442" t="s">
        <v>915</v>
      </c>
      <c r="D203" s="442" t="s">
        <v>910</v>
      </c>
      <c r="E203" s="409">
        <v>9541</v>
      </c>
      <c r="F203" s="409">
        <v>10466</v>
      </c>
      <c r="G203" s="409">
        <v>11492</v>
      </c>
      <c r="H203" s="409">
        <v>11544</v>
      </c>
      <c r="I203" s="409">
        <v>12142</v>
      </c>
      <c r="J203" s="411">
        <v>12747</v>
      </c>
      <c r="K203" s="412" t="s">
        <v>803</v>
      </c>
      <c r="L203" s="412" t="s">
        <v>803</v>
      </c>
      <c r="M203" s="413"/>
      <c r="N203" s="413" t="s">
        <v>803</v>
      </c>
    </row>
    <row r="204" spans="1:14" ht="15.75" customHeight="1">
      <c r="A204" s="388" t="s">
        <v>911</v>
      </c>
      <c r="B204" s="442" t="s">
        <v>914</v>
      </c>
      <c r="C204" s="442" t="s">
        <v>915</v>
      </c>
      <c r="D204" s="442" t="s">
        <v>912</v>
      </c>
      <c r="E204" s="409">
        <v>835</v>
      </c>
      <c r="F204" s="409">
        <v>891</v>
      </c>
      <c r="G204" s="409">
        <v>918</v>
      </c>
      <c r="H204" s="409">
        <v>1013</v>
      </c>
      <c r="I204" s="409">
        <v>1342</v>
      </c>
      <c r="J204" s="411">
        <v>1704</v>
      </c>
      <c r="K204" s="411">
        <v>2010.75</v>
      </c>
      <c r="L204" s="411">
        <v>2296</v>
      </c>
      <c r="M204" s="409"/>
      <c r="N204" s="409">
        <v>2901.5</v>
      </c>
    </row>
    <row r="205" spans="1:14" ht="15.75" customHeight="1">
      <c r="A205" s="388" t="s">
        <v>887</v>
      </c>
      <c r="B205" s="413"/>
      <c r="C205" s="413"/>
      <c r="D205" s="413"/>
      <c r="E205" s="413"/>
      <c r="F205" s="413"/>
      <c r="G205" s="413"/>
      <c r="H205" s="413"/>
      <c r="I205" s="413"/>
      <c r="J205" s="412"/>
      <c r="K205" s="412"/>
      <c r="L205" s="412"/>
      <c r="M205" s="413"/>
      <c r="N205" s="413"/>
    </row>
    <row r="206" spans="1:14" ht="15.75" customHeight="1">
      <c r="A206" s="388" t="s">
        <v>916</v>
      </c>
      <c r="B206" s="442" t="s">
        <v>917</v>
      </c>
      <c r="C206" s="442" t="s">
        <v>918</v>
      </c>
      <c r="D206" s="413"/>
      <c r="E206" s="409">
        <v>30304</v>
      </c>
      <c r="F206" s="409">
        <v>32225</v>
      </c>
      <c r="G206" s="409">
        <v>34034</v>
      </c>
      <c r="H206" s="409">
        <v>30669</v>
      </c>
      <c r="I206" s="409">
        <v>35495</v>
      </c>
      <c r="J206" s="411">
        <v>38671</v>
      </c>
      <c r="K206" s="411">
        <v>42886</v>
      </c>
      <c r="L206" s="411">
        <v>44476</v>
      </c>
      <c r="M206" s="409"/>
      <c r="N206" s="409">
        <v>49387.549619912294</v>
      </c>
    </row>
    <row r="207" spans="1:14" ht="15.75" customHeight="1">
      <c r="A207" s="388" t="s">
        <v>804</v>
      </c>
      <c r="B207" s="442" t="s">
        <v>917</v>
      </c>
      <c r="C207" s="442" t="s">
        <v>918</v>
      </c>
      <c r="D207" s="442" t="s">
        <v>805</v>
      </c>
      <c r="E207" s="409">
        <v>6724.7424054874209</v>
      </c>
      <c r="F207" s="409">
        <v>6933.5874887069331</v>
      </c>
      <c r="G207" s="409">
        <v>6747.0860745680066</v>
      </c>
      <c r="H207" s="409">
        <v>5469.4370266119568</v>
      </c>
      <c r="I207" s="409">
        <v>6243</v>
      </c>
      <c r="J207" s="411">
        <v>6732</v>
      </c>
      <c r="K207" s="411">
        <v>7245</v>
      </c>
      <c r="L207" s="411">
        <v>7479</v>
      </c>
      <c r="M207" s="409"/>
      <c r="N207" s="409">
        <v>7897.7325002692933</v>
      </c>
    </row>
    <row r="208" spans="1:14" ht="15.75" customHeight="1">
      <c r="A208" s="388" t="s">
        <v>806</v>
      </c>
      <c r="B208" s="442" t="s">
        <v>917</v>
      </c>
      <c r="C208" s="442" t="s">
        <v>918</v>
      </c>
      <c r="D208" s="442" t="s">
        <v>805</v>
      </c>
      <c r="E208" s="409">
        <v>22.19093982803399</v>
      </c>
      <c r="F208" s="409">
        <v>21.516175294668528</v>
      </c>
      <c r="G208" s="409">
        <v>19.824546261291669</v>
      </c>
      <c r="H208" s="409">
        <v>17.833763822139478</v>
      </c>
      <c r="I208" s="409">
        <v>17.588392731370615</v>
      </c>
      <c r="J208" s="411">
        <v>17.408393886891986</v>
      </c>
      <c r="K208" s="411">
        <v>16.893624959194142</v>
      </c>
      <c r="L208" s="411">
        <v>16.815810774350211</v>
      </c>
      <c r="M208" s="409"/>
      <c r="N208" s="409">
        <v>15.991343083531017</v>
      </c>
    </row>
    <row r="209" spans="1:14" ht="15.75" customHeight="1">
      <c r="A209" s="388" t="s">
        <v>897</v>
      </c>
      <c r="B209" s="442" t="s">
        <v>917</v>
      </c>
      <c r="C209" s="442" t="s">
        <v>918</v>
      </c>
      <c r="D209" s="442" t="s">
        <v>898</v>
      </c>
      <c r="E209" s="409">
        <v>5877</v>
      </c>
      <c r="F209" s="409">
        <v>6014</v>
      </c>
      <c r="G209" s="409">
        <v>5856</v>
      </c>
      <c r="H209" s="409">
        <v>4720</v>
      </c>
      <c r="I209" s="409">
        <v>5556</v>
      </c>
      <c r="J209" s="411">
        <v>6032</v>
      </c>
      <c r="K209" s="411">
        <v>6494</v>
      </c>
      <c r="L209" s="411">
        <v>7479</v>
      </c>
      <c r="M209" s="409"/>
      <c r="N209" s="409">
        <v>7062.060000280132</v>
      </c>
    </row>
    <row r="210" spans="1:14" ht="15.75" customHeight="1">
      <c r="A210" s="388" t="s">
        <v>809</v>
      </c>
      <c r="B210" s="442" t="s">
        <v>917</v>
      </c>
      <c r="C210" s="442" t="s">
        <v>918</v>
      </c>
      <c r="D210" s="442" t="s">
        <v>898</v>
      </c>
      <c r="E210" s="409">
        <v>19.393479408658923</v>
      </c>
      <c r="F210" s="409">
        <v>18.662529092319627</v>
      </c>
      <c r="G210" s="409">
        <v>17.206323088676029</v>
      </c>
      <c r="H210" s="409">
        <v>15.390133359418305</v>
      </c>
      <c r="I210" s="409">
        <v>15.652908860402874</v>
      </c>
      <c r="J210" s="411">
        <v>15.598251920043444</v>
      </c>
      <c r="K210" s="411">
        <v>15.142470736370843</v>
      </c>
      <c r="L210" s="411">
        <v>16.815810774350211</v>
      </c>
      <c r="M210" s="409"/>
      <c r="N210" s="409">
        <v>14.299271890648365</v>
      </c>
    </row>
    <row r="211" spans="1:14" ht="15.75" customHeight="1">
      <c r="A211" s="388" t="s">
        <v>816</v>
      </c>
      <c r="B211" s="442" t="s">
        <v>917</v>
      </c>
      <c r="C211" s="442" t="s">
        <v>918</v>
      </c>
      <c r="D211" s="442" t="s">
        <v>817</v>
      </c>
      <c r="E211" s="409">
        <v>19959.633999999998</v>
      </c>
      <c r="F211" s="409">
        <v>21699.260541289932</v>
      </c>
      <c r="G211" s="409">
        <v>23015.407613351399</v>
      </c>
      <c r="H211" s="409">
        <v>20215.826847592707</v>
      </c>
      <c r="I211" s="409">
        <v>10475</v>
      </c>
      <c r="J211" s="411">
        <v>10747</v>
      </c>
      <c r="K211" s="411">
        <v>11474</v>
      </c>
      <c r="L211" s="411">
        <v>11484</v>
      </c>
      <c r="M211" s="409"/>
      <c r="N211" s="409">
        <v>11858.148045284237</v>
      </c>
    </row>
    <row r="212" spans="1:14" ht="15.75" customHeight="1">
      <c r="A212" s="388" t="s">
        <v>806</v>
      </c>
      <c r="B212" s="442" t="s">
        <v>917</v>
      </c>
      <c r="C212" s="442" t="s">
        <v>918</v>
      </c>
      <c r="D212" s="442" t="s">
        <v>817</v>
      </c>
      <c r="E212" s="409">
        <v>65.864684530095033</v>
      </c>
      <c r="F212" s="409">
        <v>67.336727824018411</v>
      </c>
      <c r="G212" s="409">
        <v>67.624750582803657</v>
      </c>
      <c r="H212" s="409">
        <v>65.916159143084897</v>
      </c>
      <c r="I212" s="409">
        <v>29.511198760388787</v>
      </c>
      <c r="J212" s="411">
        <v>27.79085102531613</v>
      </c>
      <c r="K212" s="411">
        <v>26.754651867742385</v>
      </c>
      <c r="L212" s="411">
        <v>25.8206673261984</v>
      </c>
      <c r="M212" s="409"/>
      <c r="N212" s="409">
        <v>24.010399658506675</v>
      </c>
    </row>
    <row r="213" spans="1:14" ht="15.75" customHeight="1">
      <c r="A213" s="388" t="s">
        <v>901</v>
      </c>
      <c r="B213" s="442" t="s">
        <v>917</v>
      </c>
      <c r="C213" s="442" t="s">
        <v>918</v>
      </c>
      <c r="D213" s="442" t="s">
        <v>902</v>
      </c>
      <c r="E213" s="409">
        <v>9620</v>
      </c>
      <c r="F213" s="409">
        <v>9939</v>
      </c>
      <c r="G213" s="409">
        <v>10204</v>
      </c>
      <c r="H213" s="409">
        <v>9657</v>
      </c>
      <c r="I213" s="409">
        <v>10033</v>
      </c>
      <c r="J213" s="411">
        <v>10278</v>
      </c>
      <c r="K213" s="411">
        <v>10957</v>
      </c>
      <c r="L213" s="411">
        <v>11484</v>
      </c>
      <c r="M213" s="409"/>
      <c r="N213" s="409">
        <v>11456.812865947171</v>
      </c>
    </row>
    <row r="214" spans="1:14" ht="15.75" customHeight="1">
      <c r="A214" s="388" t="s">
        <v>809</v>
      </c>
      <c r="B214" s="442" t="s">
        <v>917</v>
      </c>
      <c r="C214" s="442" t="s">
        <v>918</v>
      </c>
      <c r="D214" s="442" t="s">
        <v>902</v>
      </c>
      <c r="E214" s="409">
        <v>31.744984160506863</v>
      </c>
      <c r="F214" s="409">
        <v>30.842513576415826</v>
      </c>
      <c r="G214" s="409">
        <v>29.981782922959393</v>
      </c>
      <c r="H214" s="409">
        <v>31.487821578792918</v>
      </c>
      <c r="I214" s="409">
        <v>28.265952951119875</v>
      </c>
      <c r="J214" s="411">
        <v>26.578055907527606</v>
      </c>
      <c r="K214" s="411">
        <v>25.549130252296788</v>
      </c>
      <c r="L214" s="411">
        <v>25.8206673261984</v>
      </c>
      <c r="M214" s="409"/>
      <c r="N214" s="409">
        <v>23.197775459845783</v>
      </c>
    </row>
    <row r="215" spans="1:14" ht="15.75" customHeight="1">
      <c r="A215" s="388" t="s">
        <v>822</v>
      </c>
      <c r="B215" s="442" t="s">
        <v>917</v>
      </c>
      <c r="C215" s="442" t="s">
        <v>918</v>
      </c>
      <c r="D215" s="442" t="s">
        <v>823</v>
      </c>
      <c r="E215" s="409">
        <v>3046.9335484580793</v>
      </c>
      <c r="F215" s="409">
        <v>3739.8664357641173</v>
      </c>
      <c r="G215" s="409">
        <v>4191.7008613097614</v>
      </c>
      <c r="H215" s="409">
        <v>5203.5318020495015</v>
      </c>
      <c r="I215" s="409">
        <v>5086</v>
      </c>
      <c r="J215" s="411">
        <v>5338</v>
      </c>
      <c r="K215" s="411">
        <v>5886</v>
      </c>
      <c r="L215" s="411">
        <v>6124</v>
      </c>
      <c r="M215" s="409"/>
      <c r="N215" s="409">
        <v>6380.1859791709239</v>
      </c>
    </row>
    <row r="216" spans="1:14" ht="15.75" customHeight="1">
      <c r="A216" s="388" t="s">
        <v>806</v>
      </c>
      <c r="B216" s="442" t="s">
        <v>917</v>
      </c>
      <c r="C216" s="442" t="s">
        <v>918</v>
      </c>
      <c r="D216" s="442" t="s">
        <v>823</v>
      </c>
      <c r="E216" s="409">
        <v>10.054558964024812</v>
      </c>
      <c r="F216" s="409">
        <v>11.605481569477478</v>
      </c>
      <c r="G216" s="409">
        <v>12.31621572929941</v>
      </c>
      <c r="H216" s="409">
        <v>16.966747536761883</v>
      </c>
      <c r="I216" s="409">
        <v>14.328778701225525</v>
      </c>
      <c r="J216" s="411">
        <v>13.803625455767888</v>
      </c>
      <c r="K216" s="411">
        <v>13.724758662500584</v>
      </c>
      <c r="L216" s="411">
        <v>13.769223851065743</v>
      </c>
      <c r="M216" s="409"/>
      <c r="N216" s="409">
        <v>12.918612136607264</v>
      </c>
    </row>
    <row r="217" spans="1:14" ht="15.75" customHeight="1">
      <c r="A217" s="388" t="s">
        <v>907</v>
      </c>
      <c r="B217" s="442" t="s">
        <v>917</v>
      </c>
      <c r="C217" s="442" t="s">
        <v>918</v>
      </c>
      <c r="D217" s="442" t="s">
        <v>908</v>
      </c>
      <c r="E217" s="409">
        <v>3064</v>
      </c>
      <c r="F217" s="409">
        <v>3221</v>
      </c>
      <c r="G217" s="409">
        <v>3812</v>
      </c>
      <c r="H217" s="409">
        <v>4587</v>
      </c>
      <c r="I217" s="409">
        <v>4775</v>
      </c>
      <c r="J217" s="411">
        <v>5001</v>
      </c>
      <c r="K217" s="411">
        <v>5511</v>
      </c>
      <c r="L217" s="411">
        <v>6124</v>
      </c>
      <c r="M217" s="409"/>
      <c r="N217" s="409">
        <v>6014.3956982234231</v>
      </c>
    </row>
    <row r="218" spans="1:14" ht="15.75" customHeight="1">
      <c r="A218" s="388" t="s">
        <v>809</v>
      </c>
      <c r="B218" s="442" t="s">
        <v>917</v>
      </c>
      <c r="C218" s="442" t="s">
        <v>918</v>
      </c>
      <c r="D218" s="442" t="s">
        <v>908</v>
      </c>
      <c r="E218" s="409">
        <v>10.110876451953537</v>
      </c>
      <c r="F218" s="409">
        <v>9.9953452288595805</v>
      </c>
      <c r="G218" s="409">
        <v>11.200564141740612</v>
      </c>
      <c r="H218" s="409">
        <v>14.956470703316052</v>
      </c>
      <c r="I218" s="409">
        <v>13.452598957599662</v>
      </c>
      <c r="J218" s="411">
        <v>12.93217139458509</v>
      </c>
      <c r="K218" s="411">
        <v>12.850347432728629</v>
      </c>
      <c r="L218" s="411">
        <v>13.769223851065743</v>
      </c>
      <c r="M218" s="409"/>
      <c r="N218" s="409">
        <v>12.17795931264124</v>
      </c>
    </row>
    <row r="219" spans="1:14" ht="15.75" customHeight="1">
      <c r="A219" s="388" t="s">
        <v>827</v>
      </c>
      <c r="B219" s="442" t="s">
        <v>917</v>
      </c>
      <c r="C219" s="442" t="s">
        <v>918</v>
      </c>
      <c r="D219" s="442" t="s">
        <v>828</v>
      </c>
      <c r="E219" s="413" t="s">
        <v>803</v>
      </c>
      <c r="F219" s="413" t="s">
        <v>803</v>
      </c>
      <c r="G219" s="413" t="s">
        <v>803</v>
      </c>
      <c r="H219" s="413" t="s">
        <v>803</v>
      </c>
      <c r="I219" s="409">
        <v>0</v>
      </c>
      <c r="J219" s="411">
        <v>1154</v>
      </c>
      <c r="K219" s="411">
        <v>1194</v>
      </c>
      <c r="L219" s="411">
        <v>1233</v>
      </c>
      <c r="M219" s="409"/>
      <c r="N219" s="409">
        <v>1450.8041368923386</v>
      </c>
    </row>
    <row r="220" spans="1:14" ht="15.75" customHeight="1">
      <c r="A220" s="388" t="s">
        <v>806</v>
      </c>
      <c r="B220" s="442" t="s">
        <v>917</v>
      </c>
      <c r="C220" s="442" t="s">
        <v>918</v>
      </c>
      <c r="D220" s="442" t="s">
        <v>828</v>
      </c>
      <c r="E220" s="413" t="s">
        <v>803</v>
      </c>
      <c r="F220" s="413" t="s">
        <v>803</v>
      </c>
      <c r="G220" s="413" t="s">
        <v>803</v>
      </c>
      <c r="H220" s="413" t="s">
        <v>803</v>
      </c>
      <c r="I220" s="409">
        <v>0</v>
      </c>
      <c r="J220" s="411">
        <v>2.984148328204598</v>
      </c>
      <c r="K220" s="411">
        <v>2.7841253555939001</v>
      </c>
      <c r="L220" s="411">
        <v>2.772281680007195</v>
      </c>
      <c r="M220" s="409"/>
      <c r="N220" s="409">
        <v>2.9375908463929887</v>
      </c>
    </row>
    <row r="221" spans="1:14" ht="15.75" customHeight="1">
      <c r="A221" s="388" t="s">
        <v>919</v>
      </c>
      <c r="B221" s="442" t="s">
        <v>917</v>
      </c>
      <c r="C221" s="442" t="s">
        <v>918</v>
      </c>
      <c r="D221" s="442" t="s">
        <v>920</v>
      </c>
      <c r="E221" s="413" t="s">
        <v>803</v>
      </c>
      <c r="F221" s="413" t="s">
        <v>803</v>
      </c>
      <c r="G221" s="413" t="s">
        <v>803</v>
      </c>
      <c r="H221" s="413" t="s">
        <v>803</v>
      </c>
      <c r="I221" s="409">
        <v>1044</v>
      </c>
      <c r="J221" s="411">
        <v>1102</v>
      </c>
      <c r="K221" s="411">
        <v>1138</v>
      </c>
      <c r="L221" s="411">
        <v>1233</v>
      </c>
      <c r="M221" s="409"/>
      <c r="N221" s="409">
        <v>1300.4428180151333</v>
      </c>
    </row>
    <row r="222" spans="1:14" ht="15.75" customHeight="1">
      <c r="A222" s="388" t="s">
        <v>809</v>
      </c>
      <c r="B222" s="442" t="s">
        <v>917</v>
      </c>
      <c r="C222" s="442" t="s">
        <v>918</v>
      </c>
      <c r="D222" s="442" t="s">
        <v>920</v>
      </c>
      <c r="E222" s="413" t="s">
        <v>803</v>
      </c>
      <c r="F222" s="413" t="s">
        <v>803</v>
      </c>
      <c r="G222" s="413" t="s">
        <v>803</v>
      </c>
      <c r="H222" s="413" t="s">
        <v>803</v>
      </c>
      <c r="I222" s="409">
        <v>2.9412593323003238</v>
      </c>
      <c r="J222" s="411">
        <v>2.8496806392387062</v>
      </c>
      <c r="K222" s="411">
        <v>2.6535466119479549</v>
      </c>
      <c r="L222" s="411">
        <v>2.772281680007195</v>
      </c>
      <c r="M222" s="409"/>
      <c r="N222" s="409">
        <v>2.6331389753558758</v>
      </c>
    </row>
    <row r="223" spans="1:14" ht="15.75" customHeight="1">
      <c r="A223" s="388" t="s">
        <v>832</v>
      </c>
      <c r="B223" s="442" t="s">
        <v>917</v>
      </c>
      <c r="C223" s="442" t="s">
        <v>918</v>
      </c>
      <c r="D223" s="442" t="s">
        <v>833</v>
      </c>
      <c r="E223" s="413" t="s">
        <v>803</v>
      </c>
      <c r="F223" s="413" t="s">
        <v>803</v>
      </c>
      <c r="G223" s="413" t="s">
        <v>803</v>
      </c>
      <c r="H223" s="413" t="s">
        <v>803</v>
      </c>
      <c r="I223" s="409">
        <v>13691</v>
      </c>
      <c r="J223" s="411">
        <v>14700</v>
      </c>
      <c r="K223" s="411">
        <v>17087</v>
      </c>
      <c r="L223" s="411">
        <v>18156</v>
      </c>
      <c r="M223" s="409"/>
      <c r="N223" s="409">
        <v>21600.363052583943</v>
      </c>
    </row>
    <row r="224" spans="1:14" ht="15.75" customHeight="1">
      <c r="A224" s="388" t="s">
        <v>806</v>
      </c>
      <c r="B224" s="442" t="s">
        <v>917</v>
      </c>
      <c r="C224" s="442" t="s">
        <v>918</v>
      </c>
      <c r="D224" s="442" t="s">
        <v>833</v>
      </c>
      <c r="E224" s="413" t="s">
        <v>803</v>
      </c>
      <c r="F224" s="413" t="s">
        <v>803</v>
      </c>
      <c r="G224" s="413" t="s">
        <v>803</v>
      </c>
      <c r="H224" s="413" t="s">
        <v>803</v>
      </c>
      <c r="I224" s="409">
        <v>38.571629807015071</v>
      </c>
      <c r="J224" s="411">
        <v>38.012981303819402</v>
      </c>
      <c r="K224" s="411">
        <v>39.842839154968985</v>
      </c>
      <c r="L224" s="411">
        <v>40.822016368378449</v>
      </c>
      <c r="M224" s="409"/>
      <c r="N224" s="409">
        <v>43.73645426594522</v>
      </c>
    </row>
    <row r="225" spans="1:14" ht="15.75" customHeight="1">
      <c r="A225" s="388" t="s">
        <v>921</v>
      </c>
      <c r="B225" s="442" t="s">
        <v>917</v>
      </c>
      <c r="C225" s="442" t="s">
        <v>918</v>
      </c>
      <c r="D225" s="442" t="s">
        <v>922</v>
      </c>
      <c r="E225" s="413" t="s">
        <v>803</v>
      </c>
      <c r="F225" s="413" t="s">
        <v>803</v>
      </c>
      <c r="G225" s="413" t="s">
        <v>803</v>
      </c>
      <c r="H225" s="413" t="s">
        <v>803</v>
      </c>
      <c r="I225" s="409">
        <v>283</v>
      </c>
      <c r="J225" s="411">
        <v>431</v>
      </c>
      <c r="K225" s="411">
        <v>600</v>
      </c>
      <c r="L225" s="411">
        <v>612.67755999999997</v>
      </c>
      <c r="M225" s="409"/>
      <c r="N225" s="409">
        <v>765.95484629353348</v>
      </c>
    </row>
    <row r="226" spans="1:14" ht="15.75" customHeight="1">
      <c r="A226" s="388" t="s">
        <v>809</v>
      </c>
      <c r="B226" s="442" t="s">
        <v>917</v>
      </c>
      <c r="C226" s="442" t="s">
        <v>918</v>
      </c>
      <c r="D226" s="442" t="s">
        <v>922</v>
      </c>
      <c r="E226" s="413" t="s">
        <v>803</v>
      </c>
      <c r="F226" s="413" t="s">
        <v>803</v>
      </c>
      <c r="G226" s="413" t="s">
        <v>803</v>
      </c>
      <c r="H226" s="413" t="s">
        <v>803</v>
      </c>
      <c r="I226" s="409">
        <v>0.79729539371742497</v>
      </c>
      <c r="J226" s="411">
        <v>1.1145302681596028</v>
      </c>
      <c r="K226" s="411">
        <v>1.3990579676351256</v>
      </c>
      <c r="L226" s="411">
        <v>1.3775464520190666</v>
      </c>
      <c r="M226" s="409"/>
      <c r="N226" s="409">
        <v>1.550906761295791</v>
      </c>
    </row>
    <row r="227" spans="1:14" ht="15.75" customHeight="1">
      <c r="A227" s="388" t="s">
        <v>923</v>
      </c>
      <c r="B227" s="442" t="s">
        <v>917</v>
      </c>
      <c r="C227" s="442" t="s">
        <v>918</v>
      </c>
      <c r="D227" s="442" t="s">
        <v>924</v>
      </c>
      <c r="E227" s="413" t="s">
        <v>803</v>
      </c>
      <c r="F227" s="413" t="s">
        <v>803</v>
      </c>
      <c r="G227" s="413" t="s">
        <v>803</v>
      </c>
      <c r="H227" s="413" t="s">
        <v>803</v>
      </c>
      <c r="I227" s="409">
        <v>12975</v>
      </c>
      <c r="J227" s="411">
        <v>13656</v>
      </c>
      <c r="K227" s="411">
        <v>15545</v>
      </c>
      <c r="L227" s="411">
        <v>15913.092334999999</v>
      </c>
      <c r="M227" s="409"/>
      <c r="N227" s="409">
        <v>18383.015701496002</v>
      </c>
    </row>
    <row r="228" spans="1:14" ht="15.75" customHeight="1">
      <c r="A228" s="388" t="s">
        <v>809</v>
      </c>
      <c r="B228" s="442" t="s">
        <v>917</v>
      </c>
      <c r="C228" s="442" t="s">
        <v>918</v>
      </c>
      <c r="D228" s="442" t="s">
        <v>924</v>
      </c>
      <c r="E228" s="413" t="s">
        <v>803</v>
      </c>
      <c r="F228" s="413" t="s">
        <v>803</v>
      </c>
      <c r="G228" s="413" t="s">
        <v>803</v>
      </c>
      <c r="H228" s="413" t="s">
        <v>803</v>
      </c>
      <c r="I228" s="409">
        <v>36.554444287927879</v>
      </c>
      <c r="J228" s="411">
        <v>35.313283856119575</v>
      </c>
      <c r="K228" s="411">
        <v>36.247260178146718</v>
      </c>
      <c r="L228" s="411">
        <v>35.779054624966271</v>
      </c>
      <c r="M228" s="409"/>
      <c r="N228" s="409">
        <v>37.221963517064744</v>
      </c>
    </row>
    <row r="229" spans="1:14" ht="15.75" customHeight="1">
      <c r="A229" s="388" t="s">
        <v>925</v>
      </c>
      <c r="B229" s="442" t="s">
        <v>917</v>
      </c>
      <c r="C229" s="442" t="s">
        <v>918</v>
      </c>
      <c r="D229" s="442" t="s">
        <v>926</v>
      </c>
      <c r="E229" s="413" t="s">
        <v>803</v>
      </c>
      <c r="F229" s="413" t="s">
        <v>803</v>
      </c>
      <c r="G229" s="413" t="s">
        <v>803</v>
      </c>
      <c r="H229" s="413" t="s">
        <v>803</v>
      </c>
      <c r="I229" s="409">
        <v>433</v>
      </c>
      <c r="J229" s="411">
        <v>613</v>
      </c>
      <c r="K229" s="411">
        <v>927</v>
      </c>
      <c r="L229" s="411">
        <v>1251.7994389999999</v>
      </c>
      <c r="M229" s="409"/>
      <c r="N229" s="409">
        <v>2104.1420882221728</v>
      </c>
    </row>
    <row r="230" spans="1:14" ht="15.75" customHeight="1">
      <c r="A230" s="388" t="s">
        <v>809</v>
      </c>
      <c r="B230" s="442" t="s">
        <v>917</v>
      </c>
      <c r="C230" s="442" t="s">
        <v>918</v>
      </c>
      <c r="D230" s="442" t="s">
        <v>926</v>
      </c>
      <c r="E230" s="413" t="s">
        <v>803</v>
      </c>
      <c r="F230" s="413" t="s">
        <v>803</v>
      </c>
      <c r="G230" s="413" t="s">
        <v>803</v>
      </c>
      <c r="H230" s="413" t="s">
        <v>803</v>
      </c>
      <c r="I230" s="409">
        <v>1.2198901253697705</v>
      </c>
      <c r="J230" s="411">
        <v>1.585167179540224</v>
      </c>
      <c r="K230" s="411">
        <v>2.161544559996269</v>
      </c>
      <c r="L230" s="411">
        <v>2.8145504069610578</v>
      </c>
      <c r="M230" s="409"/>
      <c r="N230" s="409">
        <v>4.2604707146147121</v>
      </c>
    </row>
    <row r="231" spans="1:14" ht="15.75" customHeight="1">
      <c r="A231" s="388" t="s">
        <v>927</v>
      </c>
      <c r="B231" s="442" t="s">
        <v>917</v>
      </c>
      <c r="C231" s="442" t="s">
        <v>918</v>
      </c>
      <c r="D231" s="442" t="s">
        <v>928</v>
      </c>
      <c r="E231" s="413" t="s">
        <v>803</v>
      </c>
      <c r="F231" s="413" t="s">
        <v>803</v>
      </c>
      <c r="G231" s="413" t="s">
        <v>803</v>
      </c>
      <c r="H231" s="413" t="s">
        <v>803</v>
      </c>
      <c r="I231" s="409">
        <v>0</v>
      </c>
      <c r="J231" s="411">
        <v>0</v>
      </c>
      <c r="K231" s="411">
        <v>15</v>
      </c>
      <c r="L231" s="411">
        <v>15.898012</v>
      </c>
      <c r="M231" s="409"/>
      <c r="N231" s="409">
        <v>26.077773336501654</v>
      </c>
    </row>
    <row r="232" spans="1:14" ht="15.75" customHeight="1">
      <c r="A232" s="388" t="s">
        <v>809</v>
      </c>
      <c r="B232" s="442" t="s">
        <v>917</v>
      </c>
      <c r="C232" s="442" t="s">
        <v>918</v>
      </c>
      <c r="D232" s="442" t="s">
        <v>928</v>
      </c>
      <c r="E232" s="413" t="s">
        <v>803</v>
      </c>
      <c r="F232" s="413" t="s">
        <v>803</v>
      </c>
      <c r="G232" s="413" t="s">
        <v>803</v>
      </c>
      <c r="H232" s="413" t="s">
        <v>803</v>
      </c>
      <c r="I232" s="409">
        <v>0</v>
      </c>
      <c r="J232" s="411">
        <v>0</v>
      </c>
      <c r="K232" s="411">
        <v>3.4976449190878139E-2</v>
      </c>
      <c r="L232" s="411">
        <v>3.5745147944959081E-2</v>
      </c>
      <c r="M232" s="409"/>
      <c r="N232" s="409">
        <v>5.280232272545772E-2</v>
      </c>
    </row>
    <row r="233" spans="1:14" ht="15.75" customHeight="1">
      <c r="A233" s="388" t="s">
        <v>887</v>
      </c>
      <c r="B233" s="413"/>
      <c r="C233" s="413"/>
      <c r="D233" s="413"/>
      <c r="E233" s="413"/>
      <c r="F233" s="413"/>
      <c r="G233" s="413"/>
      <c r="H233" s="413"/>
      <c r="I233" s="413"/>
      <c r="J233" s="412"/>
      <c r="K233" s="412"/>
      <c r="L233" s="412"/>
      <c r="M233" s="413"/>
      <c r="N233" s="413"/>
    </row>
    <row r="234" spans="1:14" ht="15.75" customHeight="1">
      <c r="A234" s="388" t="s">
        <v>929</v>
      </c>
      <c r="B234" s="442" t="s">
        <v>930</v>
      </c>
      <c r="C234" s="442" t="s">
        <v>931</v>
      </c>
      <c r="D234" s="413"/>
      <c r="E234" s="413" t="s">
        <v>803</v>
      </c>
      <c r="F234" s="413" t="s">
        <v>803</v>
      </c>
      <c r="G234" s="413" t="s">
        <v>803</v>
      </c>
      <c r="H234" s="413" t="s">
        <v>803</v>
      </c>
      <c r="I234" s="413" t="s">
        <v>803</v>
      </c>
      <c r="J234" s="412" t="s">
        <v>803</v>
      </c>
      <c r="K234" s="412" t="s">
        <v>803</v>
      </c>
      <c r="L234" s="412" t="s">
        <v>803</v>
      </c>
      <c r="M234" s="413"/>
      <c r="N234" s="413" t="s">
        <v>803</v>
      </c>
    </row>
    <row r="235" spans="1:14" ht="15.75" customHeight="1">
      <c r="A235" s="388" t="s">
        <v>804</v>
      </c>
      <c r="B235" s="442" t="s">
        <v>930</v>
      </c>
      <c r="C235" s="442" t="s">
        <v>931</v>
      </c>
      <c r="D235" s="442" t="s">
        <v>805</v>
      </c>
      <c r="E235" s="409">
        <v>3.1402219688537931</v>
      </c>
      <c r="F235" s="409">
        <v>2.9503787144646032</v>
      </c>
      <c r="G235" s="409">
        <v>0.22403110059918463</v>
      </c>
      <c r="H235" s="409">
        <v>-17.465274121018922</v>
      </c>
      <c r="I235" s="409">
        <v>10.4</v>
      </c>
      <c r="J235" s="411">
        <v>11.7</v>
      </c>
      <c r="K235" s="411">
        <v>11</v>
      </c>
      <c r="L235" s="411">
        <v>4.7</v>
      </c>
      <c r="M235" s="409"/>
      <c r="N235" s="409">
        <v>3.9294082205890577</v>
      </c>
    </row>
    <row r="236" spans="1:14" ht="15.75" customHeight="1">
      <c r="A236" s="388" t="s">
        <v>806</v>
      </c>
      <c r="B236" s="442" t="s">
        <v>930</v>
      </c>
      <c r="C236" s="442" t="s">
        <v>931</v>
      </c>
      <c r="D236" s="442" t="s">
        <v>805</v>
      </c>
      <c r="E236" s="413" t="s">
        <v>803</v>
      </c>
      <c r="F236" s="413" t="s">
        <v>803</v>
      </c>
      <c r="G236" s="413" t="s">
        <v>803</v>
      </c>
      <c r="H236" s="413" t="s">
        <v>803</v>
      </c>
      <c r="I236" s="413" t="s">
        <v>803</v>
      </c>
      <c r="J236" s="412" t="s">
        <v>803</v>
      </c>
      <c r="K236" s="412" t="s">
        <v>803</v>
      </c>
      <c r="L236" s="412" t="s">
        <v>803</v>
      </c>
      <c r="M236" s="413"/>
      <c r="N236" s="413" t="s">
        <v>803</v>
      </c>
    </row>
    <row r="237" spans="1:14" ht="15.75" customHeight="1">
      <c r="A237" s="388" t="s">
        <v>816</v>
      </c>
      <c r="B237" s="442" t="s">
        <v>930</v>
      </c>
      <c r="C237" s="442" t="s">
        <v>931</v>
      </c>
      <c r="D237" s="442" t="s">
        <v>817</v>
      </c>
      <c r="E237" s="409">
        <v>9.5</v>
      </c>
      <c r="F237" s="409">
        <v>8.8387532191966685</v>
      </c>
      <c r="G237" s="409">
        <v>9.7611515374054658</v>
      </c>
      <c r="H237" s="409">
        <v>-5.6969515546529959</v>
      </c>
      <c r="I237" s="409">
        <v>4.2</v>
      </c>
      <c r="J237" s="411">
        <v>2.8</v>
      </c>
      <c r="K237" s="411">
        <v>6.9</v>
      </c>
      <c r="L237" s="411">
        <v>0.2</v>
      </c>
      <c r="M237" s="409"/>
      <c r="N237" s="409">
        <v>2.1693964498099931</v>
      </c>
    </row>
    <row r="238" spans="1:14" ht="15.75" customHeight="1">
      <c r="A238" s="388" t="s">
        <v>806</v>
      </c>
      <c r="B238" s="442" t="s">
        <v>930</v>
      </c>
      <c r="C238" s="442" t="s">
        <v>931</v>
      </c>
      <c r="D238" s="442" t="s">
        <v>817</v>
      </c>
      <c r="E238" s="413" t="s">
        <v>803</v>
      </c>
      <c r="F238" s="413" t="s">
        <v>803</v>
      </c>
      <c r="G238" s="413" t="s">
        <v>803</v>
      </c>
      <c r="H238" s="413" t="s">
        <v>803</v>
      </c>
      <c r="I238" s="413" t="s">
        <v>803</v>
      </c>
      <c r="J238" s="412" t="s">
        <v>803</v>
      </c>
      <c r="K238" s="412" t="s">
        <v>803</v>
      </c>
      <c r="L238" s="412" t="s">
        <v>803</v>
      </c>
      <c r="M238" s="413"/>
      <c r="N238" s="413" t="s">
        <v>803</v>
      </c>
    </row>
    <row r="239" spans="1:14" ht="15.75" customHeight="1">
      <c r="A239" s="388" t="s">
        <v>822</v>
      </c>
      <c r="B239" s="442" t="s">
        <v>930</v>
      </c>
      <c r="C239" s="442" t="s">
        <v>931</v>
      </c>
      <c r="D239" s="442" t="s">
        <v>823</v>
      </c>
      <c r="E239" s="413" t="s">
        <v>803</v>
      </c>
      <c r="F239" s="413" t="s">
        <v>803</v>
      </c>
      <c r="G239" s="413" t="s">
        <v>803</v>
      </c>
      <c r="H239" s="413" t="s">
        <v>803</v>
      </c>
      <c r="I239" s="409">
        <v>4.8</v>
      </c>
      <c r="J239" s="411">
        <v>5.6</v>
      </c>
      <c r="K239" s="411">
        <v>10.5</v>
      </c>
      <c r="L239" s="411">
        <v>4.2</v>
      </c>
      <c r="M239" s="409"/>
      <c r="N239" s="409">
        <v>4.2272299850387824</v>
      </c>
    </row>
    <row r="240" spans="1:14" ht="15.75" customHeight="1">
      <c r="A240" s="388" t="s">
        <v>806</v>
      </c>
      <c r="B240" s="442" t="s">
        <v>930</v>
      </c>
      <c r="C240" s="442" t="s">
        <v>931</v>
      </c>
      <c r="D240" s="442" t="s">
        <v>823</v>
      </c>
      <c r="E240" s="413" t="s">
        <v>803</v>
      </c>
      <c r="F240" s="413" t="s">
        <v>803</v>
      </c>
      <c r="G240" s="413" t="s">
        <v>803</v>
      </c>
      <c r="H240" s="413" t="s">
        <v>803</v>
      </c>
      <c r="I240" s="413" t="s">
        <v>803</v>
      </c>
      <c r="J240" s="412" t="s">
        <v>803</v>
      </c>
      <c r="K240" s="412" t="s">
        <v>803</v>
      </c>
      <c r="L240" s="412" t="s">
        <v>803</v>
      </c>
      <c r="M240" s="413"/>
      <c r="N240" s="413" t="s">
        <v>803</v>
      </c>
    </row>
    <row r="241" spans="1:14" ht="15.75" customHeight="1">
      <c r="A241" s="388" t="s">
        <v>827</v>
      </c>
      <c r="B241" s="442" t="s">
        <v>930</v>
      </c>
      <c r="C241" s="442" t="s">
        <v>931</v>
      </c>
      <c r="D241" s="442" t="s">
        <v>828</v>
      </c>
      <c r="E241" s="413" t="s">
        <v>803</v>
      </c>
      <c r="F241" s="413" t="s">
        <v>803</v>
      </c>
      <c r="G241" s="413" t="s">
        <v>803</v>
      </c>
      <c r="H241" s="413" t="s">
        <v>803</v>
      </c>
      <c r="I241" s="409">
        <v>0</v>
      </c>
      <c r="J241" s="411">
        <v>0</v>
      </c>
      <c r="K241" s="411">
        <v>7.1</v>
      </c>
      <c r="L241" s="411">
        <v>2.7</v>
      </c>
      <c r="M241" s="409"/>
      <c r="N241" s="409">
        <v>8.2282904651588815</v>
      </c>
    </row>
    <row r="242" spans="1:14" ht="15.75" customHeight="1">
      <c r="A242" s="388" t="s">
        <v>806</v>
      </c>
      <c r="B242" s="442" t="s">
        <v>930</v>
      </c>
      <c r="C242" s="442" t="s">
        <v>931</v>
      </c>
      <c r="D242" s="442" t="s">
        <v>828</v>
      </c>
      <c r="E242" s="413" t="s">
        <v>803</v>
      </c>
      <c r="F242" s="413" t="s">
        <v>803</v>
      </c>
      <c r="G242" s="413" t="s">
        <v>803</v>
      </c>
      <c r="H242" s="413" t="s">
        <v>803</v>
      </c>
      <c r="I242" s="413" t="s">
        <v>803</v>
      </c>
      <c r="J242" s="412" t="s">
        <v>803</v>
      </c>
      <c r="K242" s="412" t="s">
        <v>803</v>
      </c>
      <c r="L242" s="412" t="s">
        <v>803</v>
      </c>
      <c r="M242" s="413"/>
      <c r="N242" s="413" t="s">
        <v>803</v>
      </c>
    </row>
    <row r="243" spans="1:14" ht="15.75" customHeight="1">
      <c r="A243" s="388" t="s">
        <v>832</v>
      </c>
      <c r="B243" s="442" t="s">
        <v>930</v>
      </c>
      <c r="C243" s="442" t="s">
        <v>931</v>
      </c>
      <c r="D243" s="442" t="s">
        <v>833</v>
      </c>
      <c r="E243" s="413" t="s">
        <v>803</v>
      </c>
      <c r="F243" s="413" t="s">
        <v>803</v>
      </c>
      <c r="G243" s="413" t="s">
        <v>803</v>
      </c>
      <c r="H243" s="413" t="s">
        <v>803</v>
      </c>
      <c r="I243" s="409">
        <v>28.9</v>
      </c>
      <c r="J243" s="411">
        <v>25.6</v>
      </c>
      <c r="K243" s="411">
        <v>17.600000000000001</v>
      </c>
      <c r="L243" s="411">
        <v>10</v>
      </c>
      <c r="M243" s="409"/>
      <c r="N243" s="409">
        <v>8.4410593441337802</v>
      </c>
    </row>
    <row r="244" spans="1:14" ht="15.75" customHeight="1">
      <c r="A244" s="388" t="s">
        <v>806</v>
      </c>
      <c r="B244" s="442" t="s">
        <v>930</v>
      </c>
      <c r="C244" s="442" t="s">
        <v>931</v>
      </c>
      <c r="D244" s="442" t="s">
        <v>833</v>
      </c>
      <c r="E244" s="413" t="s">
        <v>803</v>
      </c>
      <c r="F244" s="413" t="s">
        <v>803</v>
      </c>
      <c r="G244" s="413" t="s">
        <v>803</v>
      </c>
      <c r="H244" s="413" t="s">
        <v>803</v>
      </c>
      <c r="I244" s="413" t="s">
        <v>803</v>
      </c>
      <c r="J244" s="412" t="s">
        <v>803</v>
      </c>
      <c r="K244" s="412" t="s">
        <v>803</v>
      </c>
      <c r="L244" s="412" t="s">
        <v>803</v>
      </c>
      <c r="M244" s="413"/>
      <c r="N244" s="413" t="s">
        <v>803</v>
      </c>
    </row>
    <row r="245" spans="1:14" ht="15.75" customHeight="1">
      <c r="A245" s="388" t="s">
        <v>840</v>
      </c>
      <c r="B245" s="413"/>
      <c r="C245" s="413"/>
      <c r="D245" s="413"/>
      <c r="E245" s="413"/>
      <c r="F245" s="413"/>
      <c r="G245" s="413"/>
      <c r="H245" s="413"/>
      <c r="I245" s="413"/>
      <c r="J245" s="412"/>
      <c r="K245" s="412"/>
      <c r="L245" s="412"/>
      <c r="M245" s="413"/>
      <c r="N245" s="413"/>
    </row>
    <row r="246" spans="1:14" ht="15.75" customHeight="1">
      <c r="A246" s="388" t="s">
        <v>897</v>
      </c>
      <c r="B246" s="442" t="s">
        <v>930</v>
      </c>
      <c r="C246" s="442" t="s">
        <v>931</v>
      </c>
      <c r="D246" s="442" t="s">
        <v>898</v>
      </c>
      <c r="E246" s="409">
        <v>2.9</v>
      </c>
      <c r="F246" s="409">
        <v>2.4</v>
      </c>
      <c r="G246" s="409">
        <v>-0.4</v>
      </c>
      <c r="H246" s="409">
        <v>-18.5</v>
      </c>
      <c r="I246" s="409">
        <v>10.5</v>
      </c>
      <c r="J246" s="411">
        <v>12.9</v>
      </c>
      <c r="K246" s="411">
        <v>11.5</v>
      </c>
      <c r="L246" s="411">
        <v>4.8</v>
      </c>
      <c r="M246" s="409"/>
      <c r="N246" s="409">
        <v>3.2302425384070905</v>
      </c>
    </row>
    <row r="247" spans="1:14" ht="15.75" customHeight="1">
      <c r="A247" s="388" t="s">
        <v>899</v>
      </c>
      <c r="B247" s="442" t="s">
        <v>930</v>
      </c>
      <c r="C247" s="442" t="s">
        <v>931</v>
      </c>
      <c r="D247" s="442" t="s">
        <v>900</v>
      </c>
      <c r="E247" s="409">
        <v>14.5</v>
      </c>
      <c r="F247" s="409">
        <v>22</v>
      </c>
      <c r="G247" s="409">
        <v>19.100000000000001</v>
      </c>
      <c r="H247" s="409">
        <v>-0.5</v>
      </c>
      <c r="I247" s="409">
        <v>33.299999999999997</v>
      </c>
      <c r="J247" s="411">
        <v>39.6</v>
      </c>
      <c r="K247" s="412" t="s">
        <v>803</v>
      </c>
      <c r="L247" s="412" t="s">
        <v>803</v>
      </c>
      <c r="M247" s="413"/>
      <c r="N247" s="413" t="s">
        <v>803</v>
      </c>
    </row>
    <row r="248" spans="1:14" ht="15.75" customHeight="1">
      <c r="A248" s="388" t="s">
        <v>855</v>
      </c>
      <c r="B248" s="442" t="s">
        <v>930</v>
      </c>
      <c r="C248" s="442" t="s">
        <v>931</v>
      </c>
      <c r="D248" s="442" t="s">
        <v>856</v>
      </c>
      <c r="E248" s="413" t="s">
        <v>803</v>
      </c>
      <c r="F248" s="413" t="s">
        <v>803</v>
      </c>
      <c r="G248" s="413" t="s">
        <v>803</v>
      </c>
      <c r="H248" s="413" t="s">
        <v>803</v>
      </c>
      <c r="I248" s="413" t="s">
        <v>803</v>
      </c>
      <c r="J248" s="412" t="s">
        <v>803</v>
      </c>
      <c r="K248" s="412" t="s">
        <v>803</v>
      </c>
      <c r="L248" s="412" t="s">
        <v>803</v>
      </c>
      <c r="M248" s="413"/>
      <c r="N248" s="413" t="s">
        <v>803</v>
      </c>
    </row>
    <row r="249" spans="1:14" ht="15.75" customHeight="1">
      <c r="A249" s="388" t="s">
        <v>901</v>
      </c>
      <c r="B249" s="442" t="s">
        <v>930</v>
      </c>
      <c r="C249" s="442" t="s">
        <v>931</v>
      </c>
      <c r="D249" s="442" t="s">
        <v>902</v>
      </c>
      <c r="E249" s="409">
        <v>3.6</v>
      </c>
      <c r="F249" s="409">
        <v>3.3</v>
      </c>
      <c r="G249" s="409">
        <v>2.7</v>
      </c>
      <c r="H249" s="409">
        <v>-5.4</v>
      </c>
      <c r="I249" s="409">
        <v>3.9</v>
      </c>
      <c r="J249" s="411">
        <v>2.4</v>
      </c>
      <c r="K249" s="411">
        <v>6.6</v>
      </c>
      <c r="L249" s="411">
        <v>0.2</v>
      </c>
      <c r="M249" s="409"/>
      <c r="N249" s="409">
        <v>2.0602611905329469</v>
      </c>
    </row>
    <row r="250" spans="1:14" ht="15.75" customHeight="1">
      <c r="A250" s="388" t="s">
        <v>859</v>
      </c>
      <c r="B250" s="442" t="s">
        <v>930</v>
      </c>
      <c r="C250" s="442" t="s">
        <v>931</v>
      </c>
      <c r="D250" s="442" t="s">
        <v>860</v>
      </c>
      <c r="E250" s="409">
        <v>10.1</v>
      </c>
      <c r="F250" s="409">
        <v>8.9</v>
      </c>
      <c r="G250" s="409">
        <v>9.3000000000000007</v>
      </c>
      <c r="H250" s="409">
        <v>-11.1</v>
      </c>
      <c r="I250" s="409">
        <v>15.9</v>
      </c>
      <c r="J250" s="411">
        <v>14.3</v>
      </c>
      <c r="K250" s="412" t="s">
        <v>803</v>
      </c>
      <c r="L250" s="412" t="s">
        <v>803</v>
      </c>
      <c r="M250" s="413"/>
      <c r="N250" s="413" t="s">
        <v>803</v>
      </c>
    </row>
    <row r="251" spans="1:14" ht="15.75" customHeight="1">
      <c r="A251" s="388" t="s">
        <v>861</v>
      </c>
      <c r="B251" s="442" t="s">
        <v>930</v>
      </c>
      <c r="C251" s="442" t="s">
        <v>931</v>
      </c>
      <c r="D251" s="442" t="s">
        <v>862</v>
      </c>
      <c r="E251" s="413" t="s">
        <v>803</v>
      </c>
      <c r="F251" s="413" t="s">
        <v>803</v>
      </c>
      <c r="G251" s="413" t="s">
        <v>803</v>
      </c>
      <c r="H251" s="413" t="s">
        <v>803</v>
      </c>
      <c r="I251" s="413" t="s">
        <v>803</v>
      </c>
      <c r="J251" s="412" t="s">
        <v>803</v>
      </c>
      <c r="K251" s="412" t="s">
        <v>803</v>
      </c>
      <c r="L251" s="412" t="s">
        <v>803</v>
      </c>
      <c r="M251" s="413"/>
      <c r="N251" s="413" t="s">
        <v>803</v>
      </c>
    </row>
    <row r="252" spans="1:14" ht="15.75" customHeight="1">
      <c r="A252" s="388" t="s">
        <v>863</v>
      </c>
      <c r="B252" s="442" t="s">
        <v>930</v>
      </c>
      <c r="C252" s="442" t="s">
        <v>931</v>
      </c>
      <c r="D252" s="442" t="s">
        <v>864</v>
      </c>
      <c r="E252" s="413" t="s">
        <v>803</v>
      </c>
      <c r="F252" s="413" t="s">
        <v>803</v>
      </c>
      <c r="G252" s="413" t="s">
        <v>803</v>
      </c>
      <c r="H252" s="413" t="s">
        <v>803</v>
      </c>
      <c r="I252" s="413" t="s">
        <v>803</v>
      </c>
      <c r="J252" s="412" t="s">
        <v>803</v>
      </c>
      <c r="K252" s="412" t="s">
        <v>803</v>
      </c>
      <c r="L252" s="412" t="s">
        <v>803</v>
      </c>
      <c r="M252" s="413"/>
      <c r="N252" s="413" t="s">
        <v>803</v>
      </c>
    </row>
    <row r="253" spans="1:14" ht="15.75" customHeight="1">
      <c r="A253" s="388" t="s">
        <v>869</v>
      </c>
      <c r="B253" s="442" t="s">
        <v>930</v>
      </c>
      <c r="C253" s="442" t="s">
        <v>931</v>
      </c>
      <c r="D253" s="442" t="s">
        <v>870</v>
      </c>
      <c r="E253" s="413" t="s">
        <v>803</v>
      </c>
      <c r="F253" s="413" t="s">
        <v>803</v>
      </c>
      <c r="G253" s="413" t="s">
        <v>803</v>
      </c>
      <c r="H253" s="413" t="s">
        <v>803</v>
      </c>
      <c r="I253" s="413" t="s">
        <v>803</v>
      </c>
      <c r="J253" s="412" t="s">
        <v>803</v>
      </c>
      <c r="K253" s="412" t="s">
        <v>803</v>
      </c>
      <c r="L253" s="412" t="s">
        <v>803</v>
      </c>
      <c r="M253" s="413"/>
      <c r="N253" s="413" t="s">
        <v>803</v>
      </c>
    </row>
    <row r="254" spans="1:14" ht="15.75" customHeight="1">
      <c r="A254" s="388" t="s">
        <v>871</v>
      </c>
      <c r="B254" s="442" t="s">
        <v>930</v>
      </c>
      <c r="C254" s="442" t="s">
        <v>931</v>
      </c>
      <c r="D254" s="442" t="s">
        <v>872</v>
      </c>
      <c r="E254" s="409">
        <v>3</v>
      </c>
      <c r="F254" s="409">
        <v>2.4</v>
      </c>
      <c r="G254" s="409">
        <v>-0.3</v>
      </c>
      <c r="H254" s="409">
        <v>-17.5</v>
      </c>
      <c r="I254" s="409">
        <v>12.5</v>
      </c>
      <c r="J254" s="411">
        <v>13.7</v>
      </c>
      <c r="K254" s="412" t="s">
        <v>803</v>
      </c>
      <c r="L254" s="412" t="s">
        <v>803</v>
      </c>
      <c r="M254" s="413"/>
      <c r="N254" s="413" t="s">
        <v>803</v>
      </c>
    </row>
    <row r="255" spans="1:14" ht="15.75" customHeight="1">
      <c r="A255" s="388" t="s">
        <v>903</v>
      </c>
      <c r="B255" s="442" t="s">
        <v>930</v>
      </c>
      <c r="C255" s="442" t="s">
        <v>931</v>
      </c>
      <c r="D255" s="442" t="s">
        <v>904</v>
      </c>
      <c r="E255" s="413" t="s">
        <v>803</v>
      </c>
      <c r="F255" s="413" t="s">
        <v>803</v>
      </c>
      <c r="G255" s="413" t="s">
        <v>803</v>
      </c>
      <c r="H255" s="413" t="s">
        <v>803</v>
      </c>
      <c r="I255" s="413" t="s">
        <v>803</v>
      </c>
      <c r="J255" s="412" t="s">
        <v>803</v>
      </c>
      <c r="K255" s="412" t="s">
        <v>803</v>
      </c>
      <c r="L255" s="412" t="s">
        <v>803</v>
      </c>
      <c r="M255" s="413"/>
      <c r="N255" s="413" t="s">
        <v>803</v>
      </c>
    </row>
    <row r="256" spans="1:14" ht="15.75" customHeight="1">
      <c r="A256" s="388" t="s">
        <v>905</v>
      </c>
      <c r="B256" s="442" t="s">
        <v>930</v>
      </c>
      <c r="C256" s="442" t="s">
        <v>931</v>
      </c>
      <c r="D256" s="442" t="s">
        <v>906</v>
      </c>
      <c r="E256" s="413" t="s">
        <v>803</v>
      </c>
      <c r="F256" s="413" t="s">
        <v>803</v>
      </c>
      <c r="G256" s="413" t="s">
        <v>803</v>
      </c>
      <c r="H256" s="413" t="s">
        <v>803</v>
      </c>
      <c r="I256" s="413" t="s">
        <v>803</v>
      </c>
      <c r="J256" s="412" t="s">
        <v>803</v>
      </c>
      <c r="K256" s="412" t="s">
        <v>803</v>
      </c>
      <c r="L256" s="412" t="s">
        <v>803</v>
      </c>
      <c r="M256" s="413"/>
      <c r="N256" s="413" t="s">
        <v>803</v>
      </c>
    </row>
    <row r="257" spans="1:14" ht="15.75" customHeight="1">
      <c r="A257" s="388" t="s">
        <v>907</v>
      </c>
      <c r="B257" s="442" t="s">
        <v>930</v>
      </c>
      <c r="C257" s="442" t="s">
        <v>931</v>
      </c>
      <c r="D257" s="442" t="s">
        <v>908</v>
      </c>
      <c r="E257" s="409">
        <v>3.9</v>
      </c>
      <c r="F257" s="409">
        <v>7</v>
      </c>
      <c r="G257" s="409">
        <v>18.399999999999999</v>
      </c>
      <c r="H257" s="409">
        <v>20.3</v>
      </c>
      <c r="I257" s="409">
        <v>4.0999999999999996</v>
      </c>
      <c r="J257" s="411">
        <v>5.0999999999999996</v>
      </c>
      <c r="K257" s="411">
        <v>10.199999999999999</v>
      </c>
      <c r="L257" s="411">
        <v>3.9</v>
      </c>
      <c r="M257" s="409"/>
      <c r="N257" s="409">
        <v>5.5529150707350095</v>
      </c>
    </row>
    <row r="258" spans="1:14" ht="15.75" customHeight="1">
      <c r="A258" s="388" t="s">
        <v>875</v>
      </c>
      <c r="B258" s="442" t="s">
        <v>930</v>
      </c>
      <c r="C258" s="442" t="s">
        <v>931</v>
      </c>
      <c r="D258" s="442" t="s">
        <v>876</v>
      </c>
      <c r="E258" s="413" t="s">
        <v>803</v>
      </c>
      <c r="F258" s="413" t="s">
        <v>803</v>
      </c>
      <c r="G258" s="413" t="s">
        <v>803</v>
      </c>
      <c r="H258" s="413" t="s">
        <v>803</v>
      </c>
      <c r="I258" s="409">
        <v>25.1</v>
      </c>
      <c r="J258" s="411">
        <v>4.2</v>
      </c>
      <c r="K258" s="412" t="s">
        <v>803</v>
      </c>
      <c r="L258" s="412" t="s">
        <v>803</v>
      </c>
      <c r="M258" s="413"/>
      <c r="N258" s="413" t="s">
        <v>803</v>
      </c>
    </row>
    <row r="259" spans="1:14" ht="15.75" customHeight="1">
      <c r="A259" s="388" t="s">
        <v>881</v>
      </c>
      <c r="B259" s="442" t="s">
        <v>930</v>
      </c>
      <c r="C259" s="442" t="s">
        <v>931</v>
      </c>
      <c r="D259" s="442" t="s">
        <v>882</v>
      </c>
      <c r="E259" s="409">
        <v>5.0999999999999996</v>
      </c>
      <c r="F259" s="409">
        <v>8.9</v>
      </c>
      <c r="G259" s="409">
        <v>18.5</v>
      </c>
      <c r="H259" s="409">
        <v>17.7</v>
      </c>
      <c r="I259" s="409">
        <v>7.3</v>
      </c>
      <c r="J259" s="411">
        <v>9.4</v>
      </c>
      <c r="K259" s="412" t="s">
        <v>803</v>
      </c>
      <c r="L259" s="412" t="s">
        <v>803</v>
      </c>
      <c r="M259" s="413"/>
      <c r="N259" s="413" t="s">
        <v>803</v>
      </c>
    </row>
    <row r="260" spans="1:14" ht="15.75" customHeight="1">
      <c r="A260" s="388" t="s">
        <v>909</v>
      </c>
      <c r="B260" s="442" t="s">
        <v>930</v>
      </c>
      <c r="C260" s="442" t="s">
        <v>931</v>
      </c>
      <c r="D260" s="442" t="s">
        <v>910</v>
      </c>
      <c r="E260" s="409">
        <v>17</v>
      </c>
      <c r="F260" s="409">
        <v>14.2</v>
      </c>
      <c r="G260" s="409">
        <v>15.3</v>
      </c>
      <c r="H260" s="409">
        <v>-15.8</v>
      </c>
      <c r="I260" s="409">
        <v>26.8</v>
      </c>
      <c r="J260" s="411">
        <v>23.9</v>
      </c>
      <c r="K260" s="411">
        <v>15.150119541410593</v>
      </c>
      <c r="L260" s="411">
        <v>7.5059980173245808</v>
      </c>
      <c r="M260" s="409"/>
      <c r="N260" s="409">
        <v>3.3437290757686791</v>
      </c>
    </row>
    <row r="261" spans="1:14" ht="15.75" customHeight="1">
      <c r="A261" s="388" t="s">
        <v>911</v>
      </c>
      <c r="B261" s="442" t="s">
        <v>930</v>
      </c>
      <c r="C261" s="442" t="s">
        <v>931</v>
      </c>
      <c r="D261" s="442" t="s">
        <v>912</v>
      </c>
      <c r="E261" s="409">
        <v>3.7</v>
      </c>
      <c r="F261" s="409">
        <v>1.9</v>
      </c>
      <c r="G261" s="409">
        <v>0.5</v>
      </c>
      <c r="H261" s="409">
        <v>-10.7</v>
      </c>
      <c r="I261" s="409">
        <v>25.7</v>
      </c>
      <c r="J261" s="411">
        <v>18.3</v>
      </c>
      <c r="K261" s="411">
        <v>16.10782916089175</v>
      </c>
      <c r="L261" s="411">
        <v>4.2786435510059455</v>
      </c>
      <c r="M261" s="409"/>
      <c r="N261" s="409">
        <v>3.8717591561013398</v>
      </c>
    </row>
    <row r="262" spans="1:14" ht="15.75" customHeight="1">
      <c r="A262" s="388" t="s">
        <v>887</v>
      </c>
      <c r="B262" s="413"/>
      <c r="C262" s="413"/>
      <c r="D262" s="413"/>
      <c r="E262" s="413"/>
      <c r="F262" s="413"/>
      <c r="G262" s="413"/>
      <c r="H262" s="413"/>
      <c r="I262" s="413"/>
      <c r="J262" s="412"/>
      <c r="K262" s="412"/>
      <c r="L262" s="412"/>
      <c r="M262" s="413"/>
      <c r="N262" s="413"/>
    </row>
    <row r="263" spans="1:14" ht="15.75" customHeight="1">
      <c r="A263" s="388" t="s">
        <v>932</v>
      </c>
      <c r="B263" s="442" t="s">
        <v>933</v>
      </c>
      <c r="C263" s="442" t="s">
        <v>934</v>
      </c>
      <c r="D263" s="413"/>
      <c r="E263" s="413" t="s">
        <v>803</v>
      </c>
      <c r="F263" s="413" t="s">
        <v>803</v>
      </c>
      <c r="G263" s="413" t="s">
        <v>803</v>
      </c>
      <c r="H263" s="413" t="s">
        <v>803</v>
      </c>
      <c r="I263" s="413" t="s">
        <v>803</v>
      </c>
      <c r="J263" s="412" t="s">
        <v>803</v>
      </c>
      <c r="K263" s="412" t="s">
        <v>803</v>
      </c>
      <c r="L263" s="412" t="s">
        <v>803</v>
      </c>
      <c r="M263" s="413"/>
      <c r="N263" s="413" t="s">
        <v>803</v>
      </c>
    </row>
    <row r="264" spans="1:14" ht="15.75" customHeight="1">
      <c r="A264" s="388" t="s">
        <v>804</v>
      </c>
      <c r="B264" s="442" t="s">
        <v>933</v>
      </c>
      <c r="C264" s="442" t="s">
        <v>934</v>
      </c>
      <c r="D264" s="442" t="s">
        <v>805</v>
      </c>
      <c r="E264" s="413" t="s">
        <v>803</v>
      </c>
      <c r="F264" s="413" t="s">
        <v>803</v>
      </c>
      <c r="G264" s="413" t="s">
        <v>803</v>
      </c>
      <c r="H264" s="413" t="s">
        <v>803</v>
      </c>
      <c r="I264" s="413" t="s">
        <v>803</v>
      </c>
      <c r="J264" s="411">
        <v>1070</v>
      </c>
      <c r="K264" s="411">
        <v>1111</v>
      </c>
      <c r="L264" s="411">
        <v>1043</v>
      </c>
      <c r="M264" s="413"/>
      <c r="N264" s="413" t="s">
        <v>803</v>
      </c>
    </row>
    <row r="265" spans="1:14" ht="15.75" customHeight="1">
      <c r="A265" s="388" t="s">
        <v>806</v>
      </c>
      <c r="B265" s="442" t="s">
        <v>933</v>
      </c>
      <c r="C265" s="442" t="s">
        <v>934</v>
      </c>
      <c r="D265" s="442" t="s">
        <v>805</v>
      </c>
      <c r="E265" s="413" t="s">
        <v>803</v>
      </c>
      <c r="F265" s="413" t="s">
        <v>803</v>
      </c>
      <c r="G265" s="413" t="s">
        <v>803</v>
      </c>
      <c r="H265" s="413" t="s">
        <v>803</v>
      </c>
      <c r="I265" s="413" t="s">
        <v>803</v>
      </c>
      <c r="J265" s="412" t="s">
        <v>803</v>
      </c>
      <c r="K265" s="412" t="s">
        <v>803</v>
      </c>
      <c r="L265" s="412" t="s">
        <v>803</v>
      </c>
      <c r="M265" s="413"/>
      <c r="N265" s="413" t="s">
        <v>803</v>
      </c>
    </row>
    <row r="266" spans="1:14" ht="15.75" customHeight="1">
      <c r="A266" s="388" t="s">
        <v>816</v>
      </c>
      <c r="B266" s="442" t="s">
        <v>933</v>
      </c>
      <c r="C266" s="442" t="s">
        <v>934</v>
      </c>
      <c r="D266" s="442" t="s">
        <v>817</v>
      </c>
      <c r="E266" s="413" t="s">
        <v>803</v>
      </c>
      <c r="F266" s="413" t="s">
        <v>803</v>
      </c>
      <c r="G266" s="413" t="s">
        <v>803</v>
      </c>
      <c r="H266" s="413" t="s">
        <v>803</v>
      </c>
      <c r="I266" s="413" t="s">
        <v>803</v>
      </c>
      <c r="J266" s="411">
        <v>459</v>
      </c>
      <c r="K266" s="411">
        <v>462</v>
      </c>
      <c r="L266" s="411">
        <v>410</v>
      </c>
      <c r="M266" s="413"/>
      <c r="N266" s="413" t="s">
        <v>803</v>
      </c>
    </row>
    <row r="267" spans="1:14" ht="15.75" customHeight="1">
      <c r="A267" s="388" t="s">
        <v>806</v>
      </c>
      <c r="B267" s="442" t="s">
        <v>933</v>
      </c>
      <c r="C267" s="442" t="s">
        <v>934</v>
      </c>
      <c r="D267" s="442" t="s">
        <v>817</v>
      </c>
      <c r="E267" s="413" t="s">
        <v>803</v>
      </c>
      <c r="F267" s="413" t="s">
        <v>803</v>
      </c>
      <c r="G267" s="413" t="s">
        <v>803</v>
      </c>
      <c r="H267" s="413" t="s">
        <v>803</v>
      </c>
      <c r="I267" s="413" t="s">
        <v>803</v>
      </c>
      <c r="J267" s="412" t="s">
        <v>803</v>
      </c>
      <c r="K267" s="412" t="s">
        <v>803</v>
      </c>
      <c r="L267" s="412" t="s">
        <v>803</v>
      </c>
      <c r="M267" s="413"/>
      <c r="N267" s="413" t="s">
        <v>803</v>
      </c>
    </row>
    <row r="268" spans="1:14" ht="15.75" customHeight="1">
      <c r="A268" s="388" t="s">
        <v>822</v>
      </c>
      <c r="B268" s="442" t="s">
        <v>933</v>
      </c>
      <c r="C268" s="442" t="s">
        <v>934</v>
      </c>
      <c r="D268" s="442" t="s">
        <v>823</v>
      </c>
      <c r="E268" s="413" t="s">
        <v>803</v>
      </c>
      <c r="F268" s="413" t="s">
        <v>803</v>
      </c>
      <c r="G268" s="413" t="s">
        <v>803</v>
      </c>
      <c r="H268" s="413" t="s">
        <v>803</v>
      </c>
      <c r="I268" s="413" t="s">
        <v>803</v>
      </c>
      <c r="J268" s="411">
        <v>232</v>
      </c>
      <c r="K268" s="411">
        <v>257</v>
      </c>
      <c r="L268" s="411">
        <v>243</v>
      </c>
      <c r="M268" s="413"/>
      <c r="N268" s="413" t="s">
        <v>803</v>
      </c>
    </row>
    <row r="269" spans="1:14" ht="15.75" customHeight="1">
      <c r="A269" s="388" t="s">
        <v>806</v>
      </c>
      <c r="B269" s="442" t="s">
        <v>933</v>
      </c>
      <c r="C269" s="442" t="s">
        <v>934</v>
      </c>
      <c r="D269" s="442" t="s">
        <v>823</v>
      </c>
      <c r="E269" s="413" t="s">
        <v>803</v>
      </c>
      <c r="F269" s="413" t="s">
        <v>803</v>
      </c>
      <c r="G269" s="413" t="s">
        <v>803</v>
      </c>
      <c r="H269" s="413" t="s">
        <v>803</v>
      </c>
      <c r="I269" s="413" t="s">
        <v>803</v>
      </c>
      <c r="J269" s="412" t="s">
        <v>803</v>
      </c>
      <c r="K269" s="412" t="s">
        <v>803</v>
      </c>
      <c r="L269" s="412" t="s">
        <v>803</v>
      </c>
      <c r="M269" s="413"/>
      <c r="N269" s="413" t="s">
        <v>803</v>
      </c>
    </row>
    <row r="270" spans="1:14" ht="15.75" customHeight="1">
      <c r="A270" s="388" t="s">
        <v>827</v>
      </c>
      <c r="B270" s="442" t="s">
        <v>933</v>
      </c>
      <c r="C270" s="442" t="s">
        <v>934</v>
      </c>
      <c r="D270" s="442" t="s">
        <v>828</v>
      </c>
      <c r="E270" s="413" t="s">
        <v>803</v>
      </c>
      <c r="F270" s="413" t="s">
        <v>803</v>
      </c>
      <c r="G270" s="413" t="s">
        <v>803</v>
      </c>
      <c r="H270" s="413" t="s">
        <v>803</v>
      </c>
      <c r="I270" s="413" t="s">
        <v>803</v>
      </c>
      <c r="J270" s="411">
        <v>44</v>
      </c>
      <c r="K270" s="411">
        <v>58</v>
      </c>
      <c r="L270" s="411">
        <v>48</v>
      </c>
      <c r="M270" s="413"/>
      <c r="N270" s="413" t="s">
        <v>803</v>
      </c>
    </row>
    <row r="271" spans="1:14" ht="15.75" customHeight="1">
      <c r="A271" s="388" t="s">
        <v>806</v>
      </c>
      <c r="B271" s="442" t="s">
        <v>933</v>
      </c>
      <c r="C271" s="442" t="s">
        <v>934</v>
      </c>
      <c r="D271" s="442" t="s">
        <v>828</v>
      </c>
      <c r="E271" s="413" t="s">
        <v>803</v>
      </c>
      <c r="F271" s="413" t="s">
        <v>803</v>
      </c>
      <c r="G271" s="413" t="s">
        <v>803</v>
      </c>
      <c r="H271" s="413" t="s">
        <v>803</v>
      </c>
      <c r="I271" s="413" t="s">
        <v>803</v>
      </c>
      <c r="J271" s="412" t="s">
        <v>803</v>
      </c>
      <c r="K271" s="412" t="s">
        <v>803</v>
      </c>
      <c r="L271" s="412" t="s">
        <v>803</v>
      </c>
      <c r="M271" s="413"/>
      <c r="N271" s="413" t="s">
        <v>803</v>
      </c>
    </row>
    <row r="272" spans="1:14" ht="15.75" customHeight="1">
      <c r="A272" s="388" t="s">
        <v>832</v>
      </c>
      <c r="B272" s="442" t="s">
        <v>933</v>
      </c>
      <c r="C272" s="442" t="s">
        <v>934</v>
      </c>
      <c r="D272" s="442" t="s">
        <v>833</v>
      </c>
      <c r="E272" s="413" t="s">
        <v>803</v>
      </c>
      <c r="F272" s="413" t="s">
        <v>803</v>
      </c>
      <c r="G272" s="413" t="s">
        <v>803</v>
      </c>
      <c r="H272" s="413" t="s">
        <v>803</v>
      </c>
      <c r="I272" s="413" t="s">
        <v>803</v>
      </c>
      <c r="J272" s="411">
        <v>573</v>
      </c>
      <c r="K272" s="411">
        <v>666</v>
      </c>
      <c r="L272" s="411">
        <v>614</v>
      </c>
      <c r="M272" s="413"/>
      <c r="N272" s="413" t="s">
        <v>803</v>
      </c>
    </row>
    <row r="273" spans="1:14" ht="15.75" customHeight="1">
      <c r="A273" s="388" t="s">
        <v>806</v>
      </c>
      <c r="B273" s="442" t="s">
        <v>933</v>
      </c>
      <c r="C273" s="442" t="s">
        <v>934</v>
      </c>
      <c r="D273" s="442" t="s">
        <v>833</v>
      </c>
      <c r="E273" s="413" t="s">
        <v>803</v>
      </c>
      <c r="F273" s="413" t="s">
        <v>803</v>
      </c>
      <c r="G273" s="413" t="s">
        <v>803</v>
      </c>
      <c r="H273" s="413" t="s">
        <v>803</v>
      </c>
      <c r="I273" s="413" t="s">
        <v>803</v>
      </c>
      <c r="J273" s="412" t="s">
        <v>803</v>
      </c>
      <c r="K273" s="412" t="s">
        <v>803</v>
      </c>
      <c r="L273" s="412" t="s">
        <v>803</v>
      </c>
      <c r="M273" s="413"/>
      <c r="N273" s="413" t="s">
        <v>803</v>
      </c>
    </row>
    <row r="274" spans="1:14" ht="15.75" customHeight="1">
      <c r="A274" s="388" t="s">
        <v>836</v>
      </c>
      <c r="B274" s="442" t="s">
        <v>933</v>
      </c>
      <c r="C274" s="442" t="s">
        <v>934</v>
      </c>
      <c r="D274" s="442" t="s">
        <v>837</v>
      </c>
      <c r="E274" s="413" t="s">
        <v>803</v>
      </c>
      <c r="F274" s="413" t="s">
        <v>803</v>
      </c>
      <c r="G274" s="413" t="s">
        <v>803</v>
      </c>
      <c r="H274" s="413" t="s">
        <v>803</v>
      </c>
      <c r="I274" s="413" t="s">
        <v>803</v>
      </c>
      <c r="J274" s="412" t="s">
        <v>803</v>
      </c>
      <c r="K274" s="412" t="s">
        <v>803</v>
      </c>
      <c r="L274" s="411">
        <v>44</v>
      </c>
      <c r="M274" s="413"/>
      <c r="N274" s="413" t="s">
        <v>803</v>
      </c>
    </row>
    <row r="275" spans="1:14" ht="15.75" customHeight="1">
      <c r="A275" s="388" t="s">
        <v>806</v>
      </c>
      <c r="B275" s="442" t="s">
        <v>933</v>
      </c>
      <c r="C275" s="442" t="s">
        <v>934</v>
      </c>
      <c r="D275" s="442" t="s">
        <v>837</v>
      </c>
      <c r="E275" s="413" t="s">
        <v>803</v>
      </c>
      <c r="F275" s="413" t="s">
        <v>803</v>
      </c>
      <c r="G275" s="413" t="s">
        <v>803</v>
      </c>
      <c r="H275" s="413" t="s">
        <v>803</v>
      </c>
      <c r="I275" s="413" t="s">
        <v>803</v>
      </c>
      <c r="J275" s="412" t="s">
        <v>803</v>
      </c>
      <c r="K275" s="412" t="s">
        <v>803</v>
      </c>
      <c r="L275" s="412" t="s">
        <v>803</v>
      </c>
      <c r="M275" s="413"/>
      <c r="N275" s="413" t="s">
        <v>803</v>
      </c>
    </row>
    <row r="276" spans="1:14" ht="15.75" customHeight="1">
      <c r="A276" s="388" t="s">
        <v>840</v>
      </c>
      <c r="B276" s="413"/>
      <c r="C276" s="413"/>
      <c r="D276" s="413"/>
      <c r="E276" s="413"/>
      <c r="F276" s="413"/>
      <c r="G276" s="413"/>
      <c r="H276" s="413"/>
      <c r="I276" s="413"/>
      <c r="J276" s="412"/>
      <c r="K276" s="412"/>
      <c r="L276" s="412"/>
      <c r="M276" s="413"/>
      <c r="N276" s="413"/>
    </row>
    <row r="277" spans="1:14" ht="15.75" customHeight="1">
      <c r="A277" s="388" t="s">
        <v>855</v>
      </c>
      <c r="B277" s="442" t="s">
        <v>933</v>
      </c>
      <c r="C277" s="442" t="s">
        <v>934</v>
      </c>
      <c r="D277" s="442" t="s">
        <v>856</v>
      </c>
      <c r="E277" s="413" t="s">
        <v>803</v>
      </c>
      <c r="F277" s="413" t="s">
        <v>803</v>
      </c>
      <c r="G277" s="413" t="s">
        <v>803</v>
      </c>
      <c r="H277" s="413" t="s">
        <v>803</v>
      </c>
      <c r="I277" s="413" t="s">
        <v>803</v>
      </c>
      <c r="J277" s="412" t="s">
        <v>803</v>
      </c>
      <c r="K277" s="412" t="s">
        <v>803</v>
      </c>
      <c r="L277" s="412" t="s">
        <v>803</v>
      </c>
      <c r="M277" s="413"/>
      <c r="N277" s="413" t="s">
        <v>803</v>
      </c>
    </row>
    <row r="278" spans="1:14" ht="15.75" customHeight="1">
      <c r="A278" s="388" t="s">
        <v>859</v>
      </c>
      <c r="B278" s="442" t="s">
        <v>933</v>
      </c>
      <c r="C278" s="442" t="s">
        <v>934</v>
      </c>
      <c r="D278" s="442" t="s">
        <v>860</v>
      </c>
      <c r="E278" s="409">
        <v>903</v>
      </c>
      <c r="F278" s="409">
        <v>928</v>
      </c>
      <c r="G278" s="409">
        <v>994</v>
      </c>
      <c r="H278" s="409">
        <v>823</v>
      </c>
      <c r="I278" s="409">
        <v>1021</v>
      </c>
      <c r="J278" s="411">
        <v>1007</v>
      </c>
      <c r="K278" s="411">
        <v>462</v>
      </c>
      <c r="L278" s="412" t="s">
        <v>803</v>
      </c>
      <c r="M278" s="413"/>
      <c r="N278" s="413" t="s">
        <v>803</v>
      </c>
    </row>
    <row r="279" spans="1:14" ht="15.75" customHeight="1">
      <c r="A279" s="388" t="s">
        <v>861</v>
      </c>
      <c r="B279" s="442" t="s">
        <v>933</v>
      </c>
      <c r="C279" s="442" t="s">
        <v>934</v>
      </c>
      <c r="D279" s="442" t="s">
        <v>862</v>
      </c>
      <c r="E279" s="413" t="s">
        <v>803</v>
      </c>
      <c r="F279" s="413" t="s">
        <v>803</v>
      </c>
      <c r="G279" s="413" t="s">
        <v>803</v>
      </c>
      <c r="H279" s="413" t="s">
        <v>803</v>
      </c>
      <c r="I279" s="413" t="s">
        <v>803</v>
      </c>
      <c r="J279" s="412" t="s">
        <v>803</v>
      </c>
      <c r="K279" s="412" t="s">
        <v>803</v>
      </c>
      <c r="L279" s="412" t="s">
        <v>803</v>
      </c>
      <c r="M279" s="413"/>
      <c r="N279" s="413" t="s">
        <v>803</v>
      </c>
    </row>
    <row r="280" spans="1:14" ht="15.75" customHeight="1">
      <c r="A280" s="388" t="s">
        <v>863</v>
      </c>
      <c r="B280" s="442" t="s">
        <v>933</v>
      </c>
      <c r="C280" s="442" t="s">
        <v>934</v>
      </c>
      <c r="D280" s="442" t="s">
        <v>864</v>
      </c>
      <c r="E280" s="413" t="s">
        <v>803</v>
      </c>
      <c r="F280" s="413" t="s">
        <v>803</v>
      </c>
      <c r="G280" s="413" t="s">
        <v>803</v>
      </c>
      <c r="H280" s="413" t="s">
        <v>803</v>
      </c>
      <c r="I280" s="413" t="s">
        <v>803</v>
      </c>
      <c r="J280" s="412" t="s">
        <v>803</v>
      </c>
      <c r="K280" s="412" t="s">
        <v>803</v>
      </c>
      <c r="L280" s="412" t="s">
        <v>803</v>
      </c>
      <c r="M280" s="413"/>
      <c r="N280" s="413" t="s">
        <v>803</v>
      </c>
    </row>
    <row r="281" spans="1:14" ht="15.75" customHeight="1">
      <c r="A281" s="388" t="s">
        <v>869</v>
      </c>
      <c r="B281" s="442" t="s">
        <v>933</v>
      </c>
      <c r="C281" s="442" t="s">
        <v>934</v>
      </c>
      <c r="D281" s="442" t="s">
        <v>870</v>
      </c>
      <c r="E281" s="413" t="s">
        <v>803</v>
      </c>
      <c r="F281" s="413" t="s">
        <v>803</v>
      </c>
      <c r="G281" s="413" t="s">
        <v>803</v>
      </c>
      <c r="H281" s="413" t="s">
        <v>803</v>
      </c>
      <c r="I281" s="413" t="s">
        <v>803</v>
      </c>
      <c r="J281" s="412" t="s">
        <v>803</v>
      </c>
      <c r="K281" s="412" t="s">
        <v>803</v>
      </c>
      <c r="L281" s="412" t="s">
        <v>803</v>
      </c>
      <c r="M281" s="413"/>
      <c r="N281" s="413" t="s">
        <v>803</v>
      </c>
    </row>
    <row r="282" spans="1:14" ht="15.75" customHeight="1">
      <c r="A282" s="388" t="s">
        <v>871</v>
      </c>
      <c r="B282" s="442" t="s">
        <v>933</v>
      </c>
      <c r="C282" s="442" t="s">
        <v>934</v>
      </c>
      <c r="D282" s="442" t="s">
        <v>872</v>
      </c>
      <c r="E282" s="409">
        <v>1136</v>
      </c>
      <c r="F282" s="409">
        <v>1127</v>
      </c>
      <c r="G282" s="409">
        <v>994</v>
      </c>
      <c r="H282" s="409">
        <v>823</v>
      </c>
      <c r="I282" s="409">
        <v>997</v>
      </c>
      <c r="J282" s="411">
        <v>1073</v>
      </c>
      <c r="K282" s="411">
        <v>1111</v>
      </c>
      <c r="L282" s="412" t="s">
        <v>803</v>
      </c>
      <c r="M282" s="413"/>
      <c r="N282" s="413" t="s">
        <v>803</v>
      </c>
    </row>
    <row r="283" spans="1:14" ht="15.75" customHeight="1">
      <c r="A283" s="388" t="s">
        <v>875</v>
      </c>
      <c r="B283" s="442" t="s">
        <v>933</v>
      </c>
      <c r="C283" s="442" t="s">
        <v>934</v>
      </c>
      <c r="D283" s="442" t="s">
        <v>876</v>
      </c>
      <c r="E283" s="413" t="s">
        <v>803</v>
      </c>
      <c r="F283" s="413" t="s">
        <v>803</v>
      </c>
      <c r="G283" s="413" t="s">
        <v>803</v>
      </c>
      <c r="H283" s="413" t="s">
        <v>803</v>
      </c>
      <c r="I283" s="409">
        <v>2</v>
      </c>
      <c r="J283" s="411">
        <v>56</v>
      </c>
      <c r="K283" s="412" t="s">
        <v>803</v>
      </c>
      <c r="L283" s="412" t="s">
        <v>803</v>
      </c>
      <c r="M283" s="413"/>
      <c r="N283" s="413" t="s">
        <v>803</v>
      </c>
    </row>
    <row r="284" spans="1:14" ht="15.75" customHeight="1">
      <c r="A284" s="388" t="s">
        <v>881</v>
      </c>
      <c r="B284" s="442" t="s">
        <v>933</v>
      </c>
      <c r="C284" s="442" t="s">
        <v>934</v>
      </c>
      <c r="D284" s="442" t="s">
        <v>882</v>
      </c>
      <c r="E284" s="409">
        <v>107</v>
      </c>
      <c r="F284" s="409">
        <v>157</v>
      </c>
      <c r="G284" s="409">
        <v>188</v>
      </c>
      <c r="H284" s="409">
        <v>218</v>
      </c>
      <c r="I284" s="409">
        <v>228</v>
      </c>
      <c r="J284" s="411">
        <v>242</v>
      </c>
      <c r="K284" s="412" t="s">
        <v>803</v>
      </c>
      <c r="L284" s="412" t="s">
        <v>803</v>
      </c>
      <c r="M284" s="413"/>
      <c r="N284" s="413" t="s">
        <v>803</v>
      </c>
    </row>
    <row r="285" spans="1:14" ht="15.75" customHeight="1">
      <c r="A285" s="388" t="s">
        <v>887</v>
      </c>
      <c r="B285" s="413"/>
      <c r="C285" s="413"/>
      <c r="D285" s="413"/>
      <c r="E285" s="413"/>
      <c r="F285" s="413"/>
      <c r="G285" s="413"/>
      <c r="H285" s="413"/>
      <c r="I285" s="413"/>
      <c r="J285" s="412"/>
      <c r="K285" s="412"/>
      <c r="L285" s="412"/>
      <c r="M285" s="413"/>
      <c r="N285" s="413"/>
    </row>
    <row r="286" spans="1:14" ht="15.75" customHeight="1">
      <c r="A286" s="388" t="s">
        <v>935</v>
      </c>
      <c r="B286" s="442" t="s">
        <v>936</v>
      </c>
      <c r="C286" s="442" t="s">
        <v>937</v>
      </c>
      <c r="D286" s="413"/>
      <c r="E286" s="413" t="s">
        <v>803</v>
      </c>
      <c r="F286" s="413" t="s">
        <v>803</v>
      </c>
      <c r="G286" s="413" t="s">
        <v>803</v>
      </c>
      <c r="H286" s="413" t="s">
        <v>803</v>
      </c>
      <c r="I286" s="413" t="s">
        <v>803</v>
      </c>
      <c r="J286" s="412" t="s">
        <v>803</v>
      </c>
      <c r="K286" s="412" t="s">
        <v>803</v>
      </c>
      <c r="L286" s="412" t="s">
        <v>803</v>
      </c>
      <c r="M286" s="413"/>
      <c r="N286" s="413" t="s">
        <v>803</v>
      </c>
    </row>
    <row r="287" spans="1:14" ht="15.75" customHeight="1">
      <c r="A287" s="388" t="s">
        <v>804</v>
      </c>
      <c r="B287" s="442" t="s">
        <v>936</v>
      </c>
      <c r="C287" s="442" t="s">
        <v>937</v>
      </c>
      <c r="D287" s="442" t="s">
        <v>805</v>
      </c>
      <c r="E287" s="409">
        <v>35.473940471770419</v>
      </c>
      <c r="F287" s="409">
        <v>32.471319202546304</v>
      </c>
      <c r="G287" s="409">
        <v>32.292422109020585</v>
      </c>
      <c r="H287" s="409">
        <v>30.293016515407082</v>
      </c>
      <c r="I287" s="409">
        <v>30.120508638717634</v>
      </c>
      <c r="J287" s="411">
        <v>28.482486195037396</v>
      </c>
      <c r="K287" s="411">
        <v>26.40446659279694</v>
      </c>
      <c r="L287" s="411">
        <v>29.248654609809201</v>
      </c>
      <c r="M287" s="409"/>
      <c r="N287" s="409">
        <v>29.684694928882294</v>
      </c>
    </row>
    <row r="288" spans="1:14" ht="15.75" customHeight="1">
      <c r="A288" s="388" t="s">
        <v>806</v>
      </c>
      <c r="B288" s="442" t="s">
        <v>936</v>
      </c>
      <c r="C288" s="442" t="s">
        <v>937</v>
      </c>
      <c r="D288" s="442" t="s">
        <v>805</v>
      </c>
      <c r="E288" s="413" t="s">
        <v>803</v>
      </c>
      <c r="F288" s="413" t="s">
        <v>803</v>
      </c>
      <c r="G288" s="413" t="s">
        <v>803</v>
      </c>
      <c r="H288" s="413" t="s">
        <v>803</v>
      </c>
      <c r="I288" s="413" t="s">
        <v>803</v>
      </c>
      <c r="J288" s="412" t="s">
        <v>803</v>
      </c>
      <c r="K288" s="412" t="s">
        <v>803</v>
      </c>
      <c r="L288" s="412" t="s">
        <v>803</v>
      </c>
      <c r="M288" s="413"/>
      <c r="N288" s="413" t="s">
        <v>803</v>
      </c>
    </row>
    <row r="289" spans="1:14" ht="15.75" customHeight="1">
      <c r="A289" s="388" t="s">
        <v>816</v>
      </c>
      <c r="B289" s="442" t="s">
        <v>936</v>
      </c>
      <c r="C289" s="442" t="s">
        <v>937</v>
      </c>
      <c r="D289" s="442" t="s">
        <v>817</v>
      </c>
      <c r="E289" s="413" t="s">
        <v>803</v>
      </c>
      <c r="F289" s="413" t="s">
        <v>803</v>
      </c>
      <c r="G289" s="413" t="s">
        <v>803</v>
      </c>
      <c r="H289" s="413" t="s">
        <v>803</v>
      </c>
      <c r="I289" s="413" t="s">
        <v>803</v>
      </c>
      <c r="J289" s="412" t="s">
        <v>803</v>
      </c>
      <c r="K289" s="411">
        <v>35.651988201859474</v>
      </c>
      <c r="L289" s="411">
        <v>33.669743085352785</v>
      </c>
      <c r="M289" s="409"/>
      <c r="N289" s="409">
        <v>36.578217713990618</v>
      </c>
    </row>
    <row r="290" spans="1:14" ht="15.75" customHeight="1">
      <c r="A290" s="388" t="s">
        <v>806</v>
      </c>
      <c r="B290" s="442" t="s">
        <v>936</v>
      </c>
      <c r="C290" s="442" t="s">
        <v>937</v>
      </c>
      <c r="D290" s="442" t="s">
        <v>817</v>
      </c>
      <c r="E290" s="413" t="s">
        <v>803</v>
      </c>
      <c r="F290" s="413" t="s">
        <v>803</v>
      </c>
      <c r="G290" s="413" t="s">
        <v>803</v>
      </c>
      <c r="H290" s="413" t="s">
        <v>803</v>
      </c>
      <c r="I290" s="413" t="s">
        <v>803</v>
      </c>
      <c r="J290" s="412" t="s">
        <v>803</v>
      </c>
      <c r="K290" s="412" t="s">
        <v>803</v>
      </c>
      <c r="L290" s="412" t="s">
        <v>803</v>
      </c>
      <c r="M290" s="413"/>
      <c r="N290" s="413" t="s">
        <v>803</v>
      </c>
    </row>
    <row r="291" spans="1:14" ht="15.75" customHeight="1">
      <c r="A291" s="388" t="s">
        <v>822</v>
      </c>
      <c r="B291" s="442" t="s">
        <v>936</v>
      </c>
      <c r="C291" s="442" t="s">
        <v>937</v>
      </c>
      <c r="D291" s="442" t="s">
        <v>823</v>
      </c>
      <c r="E291" s="413" t="s">
        <v>803</v>
      </c>
      <c r="F291" s="413" t="s">
        <v>803</v>
      </c>
      <c r="G291" s="413" t="s">
        <v>803</v>
      </c>
      <c r="H291" s="409">
        <v>38.734464413412617</v>
      </c>
      <c r="I291" s="409">
        <v>39.485002917252238</v>
      </c>
      <c r="J291" s="411">
        <v>37.054154269478246</v>
      </c>
      <c r="K291" s="411">
        <v>37.222975157172655</v>
      </c>
      <c r="L291" s="411">
        <v>36.048146559865813</v>
      </c>
      <c r="M291" s="409"/>
      <c r="N291" s="409">
        <v>36.176719069316562</v>
      </c>
    </row>
    <row r="292" spans="1:14" ht="15.75" customHeight="1">
      <c r="A292" s="388" t="s">
        <v>806</v>
      </c>
      <c r="B292" s="442" t="s">
        <v>936</v>
      </c>
      <c r="C292" s="442" t="s">
        <v>937</v>
      </c>
      <c r="D292" s="442" t="s">
        <v>823</v>
      </c>
      <c r="E292" s="413" t="s">
        <v>803</v>
      </c>
      <c r="F292" s="413" t="s">
        <v>803</v>
      </c>
      <c r="G292" s="413" t="s">
        <v>803</v>
      </c>
      <c r="H292" s="413" t="s">
        <v>803</v>
      </c>
      <c r="I292" s="413" t="s">
        <v>803</v>
      </c>
      <c r="J292" s="412" t="s">
        <v>803</v>
      </c>
      <c r="K292" s="412" t="s">
        <v>803</v>
      </c>
      <c r="L292" s="412" t="s">
        <v>803</v>
      </c>
      <c r="M292" s="413"/>
      <c r="N292" s="413" t="s">
        <v>803</v>
      </c>
    </row>
    <row r="293" spans="1:14" ht="15.75" customHeight="1">
      <c r="A293" s="388" t="s">
        <v>827</v>
      </c>
      <c r="B293" s="442" t="s">
        <v>936</v>
      </c>
      <c r="C293" s="442" t="s">
        <v>937</v>
      </c>
      <c r="D293" s="442" t="s">
        <v>828</v>
      </c>
      <c r="E293" s="413" t="s">
        <v>803</v>
      </c>
      <c r="F293" s="413" t="s">
        <v>803</v>
      </c>
      <c r="G293" s="413" t="s">
        <v>803</v>
      </c>
      <c r="H293" s="413" t="s">
        <v>803</v>
      </c>
      <c r="I293" s="413" t="s">
        <v>803</v>
      </c>
      <c r="J293" s="411">
        <v>37.582666937702214</v>
      </c>
      <c r="K293" s="411">
        <v>33.020997355539372</v>
      </c>
      <c r="L293" s="411">
        <v>30.065933877547547</v>
      </c>
      <c r="M293" s="409"/>
      <c r="N293" s="409">
        <v>36.545931106004595</v>
      </c>
    </row>
    <row r="294" spans="1:14" ht="15.75" customHeight="1">
      <c r="A294" s="388" t="s">
        <v>806</v>
      </c>
      <c r="B294" s="442" t="s">
        <v>936</v>
      </c>
      <c r="C294" s="442" t="s">
        <v>937</v>
      </c>
      <c r="D294" s="442" t="s">
        <v>828</v>
      </c>
      <c r="E294" s="413" t="s">
        <v>803</v>
      </c>
      <c r="F294" s="413" t="s">
        <v>803</v>
      </c>
      <c r="G294" s="413" t="s">
        <v>803</v>
      </c>
      <c r="H294" s="413" t="s">
        <v>803</v>
      </c>
      <c r="I294" s="413" t="s">
        <v>803</v>
      </c>
      <c r="J294" s="412" t="s">
        <v>803</v>
      </c>
      <c r="K294" s="412" t="s">
        <v>803</v>
      </c>
      <c r="L294" s="412" t="s">
        <v>803</v>
      </c>
      <c r="M294" s="413"/>
      <c r="N294" s="413" t="s">
        <v>803</v>
      </c>
    </row>
    <row r="295" spans="1:14" ht="15.75" customHeight="1">
      <c r="A295" s="388" t="s">
        <v>832</v>
      </c>
      <c r="B295" s="442" t="s">
        <v>936</v>
      </c>
      <c r="C295" s="442" t="s">
        <v>937</v>
      </c>
      <c r="D295" s="442" t="s">
        <v>833</v>
      </c>
      <c r="E295" s="413" t="s">
        <v>803</v>
      </c>
      <c r="F295" s="413" t="s">
        <v>803</v>
      </c>
      <c r="G295" s="413" t="s">
        <v>803</v>
      </c>
      <c r="H295" s="413" t="s">
        <v>803</v>
      </c>
      <c r="I295" s="413" t="s">
        <v>803</v>
      </c>
      <c r="J295" s="412" t="s">
        <v>803</v>
      </c>
      <c r="K295" s="411">
        <v>76.782505482300849</v>
      </c>
      <c r="L295" s="411">
        <v>73.616399421957539</v>
      </c>
      <c r="M295" s="409"/>
      <c r="N295" s="409">
        <v>76.648710860797976</v>
      </c>
    </row>
    <row r="296" spans="1:14" ht="15.75" customHeight="1">
      <c r="A296" s="388" t="s">
        <v>806</v>
      </c>
      <c r="B296" s="442" t="s">
        <v>936</v>
      </c>
      <c r="C296" s="442" t="s">
        <v>937</v>
      </c>
      <c r="D296" s="442" t="s">
        <v>833</v>
      </c>
      <c r="E296" s="413" t="s">
        <v>803</v>
      </c>
      <c r="F296" s="413" t="s">
        <v>803</v>
      </c>
      <c r="G296" s="413" t="s">
        <v>803</v>
      </c>
      <c r="H296" s="413" t="s">
        <v>803</v>
      </c>
      <c r="I296" s="413" t="s">
        <v>803</v>
      </c>
      <c r="J296" s="412" t="s">
        <v>803</v>
      </c>
      <c r="K296" s="412" t="s">
        <v>803</v>
      </c>
      <c r="L296" s="412" t="s">
        <v>803</v>
      </c>
      <c r="M296" s="413"/>
      <c r="N296" s="413" t="s">
        <v>803</v>
      </c>
    </row>
    <row r="297" spans="1:14" ht="15.75" customHeight="1">
      <c r="A297" s="388" t="s">
        <v>887</v>
      </c>
      <c r="B297" s="413"/>
      <c r="C297" s="413"/>
      <c r="D297" s="413"/>
      <c r="E297" s="413"/>
      <c r="F297" s="413"/>
      <c r="G297" s="413"/>
      <c r="H297" s="413"/>
      <c r="I297" s="413"/>
      <c r="J297" s="412"/>
      <c r="K297" s="412"/>
      <c r="L297" s="412"/>
      <c r="M297" s="413"/>
      <c r="N297" s="413"/>
    </row>
    <row r="298" spans="1:14" ht="15.75" customHeight="1">
      <c r="A298" s="388" t="s">
        <v>938</v>
      </c>
      <c r="B298" s="442" t="s">
        <v>386</v>
      </c>
      <c r="C298" s="442" t="s">
        <v>939</v>
      </c>
      <c r="D298" s="413"/>
      <c r="E298" s="409">
        <v>2327.9</v>
      </c>
      <c r="F298" s="409">
        <v>2240</v>
      </c>
      <c r="G298" s="409">
        <v>2353</v>
      </c>
      <c r="H298" s="409">
        <v>2138</v>
      </c>
      <c r="I298" s="409">
        <v>2379</v>
      </c>
      <c r="J298" s="411">
        <v>2830</v>
      </c>
      <c r="K298" s="411">
        <v>2947</v>
      </c>
      <c r="L298" s="411">
        <v>4052</v>
      </c>
      <c r="M298" s="413"/>
      <c r="N298" s="413" t="s">
        <v>803</v>
      </c>
    </row>
    <row r="299" spans="1:14" ht="15.75" customHeight="1">
      <c r="A299" s="388" t="s">
        <v>804</v>
      </c>
      <c r="B299" s="442" t="s">
        <v>386</v>
      </c>
      <c r="C299" s="442" t="s">
        <v>939</v>
      </c>
      <c r="D299" s="442" t="s">
        <v>805</v>
      </c>
      <c r="E299" s="413" t="s">
        <v>803</v>
      </c>
      <c r="F299" s="413" t="s">
        <v>803</v>
      </c>
      <c r="G299" s="409">
        <v>1681.3616499999998</v>
      </c>
      <c r="H299" s="413" t="s">
        <v>803</v>
      </c>
      <c r="I299" s="409">
        <v>1765</v>
      </c>
      <c r="J299" s="411">
        <v>2131</v>
      </c>
      <c r="K299" s="411">
        <v>2231</v>
      </c>
      <c r="L299" s="411">
        <v>2180</v>
      </c>
      <c r="M299" s="409"/>
      <c r="N299" s="409">
        <v>2443.2823911047899</v>
      </c>
    </row>
    <row r="300" spans="1:14" ht="15.75" customHeight="1">
      <c r="A300" s="388" t="s">
        <v>806</v>
      </c>
      <c r="B300" s="442" t="s">
        <v>386</v>
      </c>
      <c r="C300" s="442" t="s">
        <v>939</v>
      </c>
      <c r="D300" s="442" t="s">
        <v>805</v>
      </c>
      <c r="E300" s="413" t="s">
        <v>803</v>
      </c>
      <c r="F300" s="413" t="s">
        <v>803</v>
      </c>
      <c r="G300" s="409">
        <v>71.456083722906911</v>
      </c>
      <c r="H300" s="413" t="s">
        <v>803</v>
      </c>
      <c r="I300" s="409">
        <v>74.190836485918453</v>
      </c>
      <c r="J300" s="411">
        <v>75.300353356890454</v>
      </c>
      <c r="K300" s="411">
        <v>75.704105870376651</v>
      </c>
      <c r="L300" s="411">
        <v>53.800592300098714</v>
      </c>
      <c r="M300" s="413"/>
      <c r="N300" s="413" t="s">
        <v>803</v>
      </c>
    </row>
    <row r="301" spans="1:14" ht="15.75" customHeight="1">
      <c r="A301" s="388" t="s">
        <v>807</v>
      </c>
      <c r="B301" s="442" t="s">
        <v>386</v>
      </c>
      <c r="C301" s="442" t="s">
        <v>939</v>
      </c>
      <c r="D301" s="442" t="s">
        <v>808</v>
      </c>
      <c r="E301" s="413" t="s">
        <v>803</v>
      </c>
      <c r="F301" s="413" t="s">
        <v>803</v>
      </c>
      <c r="G301" s="413" t="s">
        <v>803</v>
      </c>
      <c r="H301" s="413" t="s">
        <v>803</v>
      </c>
      <c r="I301" s="413" t="s">
        <v>803</v>
      </c>
      <c r="J301" s="412" t="s">
        <v>803</v>
      </c>
      <c r="K301" s="412" t="s">
        <v>803</v>
      </c>
      <c r="L301" s="412" t="s">
        <v>803</v>
      </c>
      <c r="M301" s="413"/>
      <c r="N301" s="413" t="s">
        <v>803</v>
      </c>
    </row>
    <row r="302" spans="1:14" ht="15.75" customHeight="1">
      <c r="A302" s="388" t="s">
        <v>809</v>
      </c>
      <c r="B302" s="442" t="s">
        <v>386</v>
      </c>
      <c r="C302" s="442" t="s">
        <v>939</v>
      </c>
      <c r="D302" s="442" t="s">
        <v>808</v>
      </c>
      <c r="E302" s="413" t="s">
        <v>803</v>
      </c>
      <c r="F302" s="413" t="s">
        <v>803</v>
      </c>
      <c r="G302" s="413" t="s">
        <v>803</v>
      </c>
      <c r="H302" s="413" t="s">
        <v>803</v>
      </c>
      <c r="I302" s="413" t="s">
        <v>803</v>
      </c>
      <c r="J302" s="412" t="s">
        <v>803</v>
      </c>
      <c r="K302" s="412" t="s">
        <v>803</v>
      </c>
      <c r="L302" s="412" t="s">
        <v>803</v>
      </c>
      <c r="M302" s="413"/>
      <c r="N302" s="413" t="s">
        <v>803</v>
      </c>
    </row>
    <row r="303" spans="1:14" ht="15.75" customHeight="1">
      <c r="A303" s="388" t="s">
        <v>810</v>
      </c>
      <c r="B303" s="442" t="s">
        <v>386</v>
      </c>
      <c r="C303" s="442" t="s">
        <v>939</v>
      </c>
      <c r="D303" s="442" t="s">
        <v>811</v>
      </c>
      <c r="E303" s="413" t="s">
        <v>803</v>
      </c>
      <c r="F303" s="413" t="s">
        <v>803</v>
      </c>
      <c r="G303" s="413" t="s">
        <v>803</v>
      </c>
      <c r="H303" s="413" t="s">
        <v>803</v>
      </c>
      <c r="I303" s="413" t="s">
        <v>803</v>
      </c>
      <c r="J303" s="412" t="s">
        <v>803</v>
      </c>
      <c r="K303" s="412" t="s">
        <v>803</v>
      </c>
      <c r="L303" s="412" t="s">
        <v>803</v>
      </c>
      <c r="M303" s="413"/>
      <c r="N303" s="413" t="s">
        <v>803</v>
      </c>
    </row>
    <row r="304" spans="1:14" ht="15.75" customHeight="1">
      <c r="A304" s="388" t="s">
        <v>809</v>
      </c>
      <c r="B304" s="442" t="s">
        <v>386</v>
      </c>
      <c r="C304" s="442" t="s">
        <v>939</v>
      </c>
      <c r="D304" s="442" t="s">
        <v>811</v>
      </c>
      <c r="E304" s="413" t="s">
        <v>803</v>
      </c>
      <c r="F304" s="413" t="s">
        <v>803</v>
      </c>
      <c r="G304" s="413" t="s">
        <v>803</v>
      </c>
      <c r="H304" s="413" t="s">
        <v>803</v>
      </c>
      <c r="I304" s="413" t="s">
        <v>803</v>
      </c>
      <c r="J304" s="412" t="s">
        <v>803</v>
      </c>
      <c r="K304" s="412" t="s">
        <v>803</v>
      </c>
      <c r="L304" s="412" t="s">
        <v>803</v>
      </c>
      <c r="M304" s="413"/>
      <c r="N304" s="413" t="s">
        <v>803</v>
      </c>
    </row>
    <row r="305" spans="1:14" ht="15.75" customHeight="1">
      <c r="A305" s="388" t="s">
        <v>812</v>
      </c>
      <c r="B305" s="442" t="s">
        <v>386</v>
      </c>
      <c r="C305" s="442" t="s">
        <v>939</v>
      </c>
      <c r="D305" s="442" t="s">
        <v>813</v>
      </c>
      <c r="E305" s="409">
        <v>1720.1345550620263</v>
      </c>
      <c r="F305" s="409">
        <v>1673.2787588435549</v>
      </c>
      <c r="G305" s="409">
        <v>1673.8169999750087</v>
      </c>
      <c r="H305" s="409">
        <v>1455.8827196417251</v>
      </c>
      <c r="I305" s="409">
        <v>1737.9683734841062</v>
      </c>
      <c r="J305" s="411">
        <v>2100.5177702203327</v>
      </c>
      <c r="K305" s="411">
        <v>2228.5740292993173</v>
      </c>
      <c r="L305" s="411">
        <v>2140.0868453973994</v>
      </c>
      <c r="M305" s="409"/>
      <c r="N305" s="409">
        <v>2420.6905108394353</v>
      </c>
    </row>
    <row r="306" spans="1:14" ht="15.75" customHeight="1">
      <c r="A306" s="388" t="s">
        <v>809</v>
      </c>
      <c r="B306" s="442" t="s">
        <v>386</v>
      </c>
      <c r="C306" s="442" t="s">
        <v>939</v>
      </c>
      <c r="D306" s="442" t="s">
        <v>813</v>
      </c>
      <c r="E306" s="409">
        <v>73.89211542858483</v>
      </c>
      <c r="F306" s="409">
        <v>74.699944591230135</v>
      </c>
      <c r="G306" s="409">
        <v>71.13544411283506</v>
      </c>
      <c r="H306" s="409">
        <v>68.095543481839343</v>
      </c>
      <c r="I306" s="409">
        <v>73.054576439012465</v>
      </c>
      <c r="J306" s="411">
        <v>74.223242763969353</v>
      </c>
      <c r="K306" s="411">
        <v>75.621785860173645</v>
      </c>
      <c r="L306" s="411">
        <v>52.815568741298108</v>
      </c>
      <c r="M306" s="413"/>
      <c r="N306" s="413" t="s">
        <v>803</v>
      </c>
    </row>
    <row r="307" spans="1:14" ht="15.75" customHeight="1">
      <c r="A307" s="388" t="s">
        <v>814</v>
      </c>
      <c r="B307" s="442" t="s">
        <v>386</v>
      </c>
      <c r="C307" s="442" t="s">
        <v>939</v>
      </c>
      <c r="D307" s="442" t="s">
        <v>815</v>
      </c>
      <c r="E307" s="413" t="s">
        <v>803</v>
      </c>
      <c r="F307" s="413" t="s">
        <v>803</v>
      </c>
      <c r="G307" s="413" t="s">
        <v>803</v>
      </c>
      <c r="H307" s="413" t="s">
        <v>803</v>
      </c>
      <c r="I307" s="413" t="s">
        <v>803</v>
      </c>
      <c r="J307" s="412" t="s">
        <v>803</v>
      </c>
      <c r="K307" s="412" t="s">
        <v>803</v>
      </c>
      <c r="L307" s="411">
        <v>37.183816151461258</v>
      </c>
      <c r="M307" s="409"/>
      <c r="N307" s="409">
        <v>40.810271817386585</v>
      </c>
    </row>
    <row r="308" spans="1:14" ht="15.75" customHeight="1">
      <c r="A308" s="388" t="s">
        <v>809</v>
      </c>
      <c r="B308" s="442" t="s">
        <v>386</v>
      </c>
      <c r="C308" s="442" t="s">
        <v>939</v>
      </c>
      <c r="D308" s="442" t="s">
        <v>815</v>
      </c>
      <c r="E308" s="413" t="s">
        <v>803</v>
      </c>
      <c r="F308" s="413" t="s">
        <v>803</v>
      </c>
      <c r="G308" s="413" t="s">
        <v>803</v>
      </c>
      <c r="H308" s="413" t="s">
        <v>803</v>
      </c>
      <c r="I308" s="413" t="s">
        <v>803</v>
      </c>
      <c r="J308" s="412" t="s">
        <v>803</v>
      </c>
      <c r="K308" s="412" t="s">
        <v>803</v>
      </c>
      <c r="L308" s="411">
        <v>0.91766574904889575</v>
      </c>
      <c r="M308" s="413"/>
      <c r="N308" s="413" t="s">
        <v>803</v>
      </c>
    </row>
    <row r="309" spans="1:14" ht="15.75" customHeight="1">
      <c r="A309" s="388" t="s">
        <v>816</v>
      </c>
      <c r="B309" s="442" t="s">
        <v>386</v>
      </c>
      <c r="C309" s="442" t="s">
        <v>939</v>
      </c>
      <c r="D309" s="442" t="s">
        <v>817</v>
      </c>
      <c r="E309" s="409">
        <v>87.398606878099997</v>
      </c>
      <c r="F309" s="409">
        <v>67.936610147442551</v>
      </c>
      <c r="G309" s="409">
        <v>70.900519668778642</v>
      </c>
      <c r="H309" s="409">
        <v>66.114201895387552</v>
      </c>
      <c r="I309" s="409">
        <v>66</v>
      </c>
      <c r="J309" s="411">
        <v>74</v>
      </c>
      <c r="K309" s="411">
        <v>90</v>
      </c>
      <c r="L309" s="411">
        <v>221</v>
      </c>
      <c r="M309" s="409"/>
      <c r="N309" s="409">
        <v>237.79361703091772</v>
      </c>
    </row>
    <row r="310" spans="1:14" ht="15.75" customHeight="1">
      <c r="A310" s="388" t="s">
        <v>806</v>
      </c>
      <c r="B310" s="442" t="s">
        <v>386</v>
      </c>
      <c r="C310" s="442" t="s">
        <v>939</v>
      </c>
      <c r="D310" s="442" t="s">
        <v>817</v>
      </c>
      <c r="E310" s="409">
        <v>3.7543969619871986</v>
      </c>
      <c r="F310" s="409">
        <v>3.0328843815822566</v>
      </c>
      <c r="G310" s="409">
        <v>3.0131967560041919</v>
      </c>
      <c r="H310" s="409">
        <v>3.0923387228899699</v>
      </c>
      <c r="I310" s="409">
        <v>2.7742749054224465</v>
      </c>
      <c r="J310" s="411">
        <v>2.6148409893992932</v>
      </c>
      <c r="K310" s="411">
        <v>3.0539531727180185</v>
      </c>
      <c r="L310" s="411">
        <v>5.4540967423494573</v>
      </c>
      <c r="M310" s="413"/>
      <c r="N310" s="413" t="s">
        <v>803</v>
      </c>
    </row>
    <row r="311" spans="1:14" ht="15.75" customHeight="1">
      <c r="A311" s="388" t="s">
        <v>807</v>
      </c>
      <c r="B311" s="442" t="s">
        <v>386</v>
      </c>
      <c r="C311" s="442" t="s">
        <v>939</v>
      </c>
      <c r="D311" s="442" t="s">
        <v>818</v>
      </c>
      <c r="E311" s="413" t="s">
        <v>803</v>
      </c>
      <c r="F311" s="413" t="s">
        <v>803</v>
      </c>
      <c r="G311" s="413" t="s">
        <v>803</v>
      </c>
      <c r="H311" s="413" t="s">
        <v>803</v>
      </c>
      <c r="I311" s="413" t="s">
        <v>803</v>
      </c>
      <c r="J311" s="412" t="s">
        <v>803</v>
      </c>
      <c r="K311" s="412" t="s">
        <v>803</v>
      </c>
      <c r="L311" s="412" t="s">
        <v>803</v>
      </c>
      <c r="M311" s="413"/>
      <c r="N311" s="413" t="s">
        <v>803</v>
      </c>
    </row>
    <row r="312" spans="1:14" ht="15.75" customHeight="1">
      <c r="A312" s="388" t="s">
        <v>809</v>
      </c>
      <c r="B312" s="442" t="s">
        <v>386</v>
      </c>
      <c r="C312" s="442" t="s">
        <v>939</v>
      </c>
      <c r="D312" s="442" t="s">
        <v>818</v>
      </c>
      <c r="E312" s="413" t="s">
        <v>803</v>
      </c>
      <c r="F312" s="413" t="s">
        <v>803</v>
      </c>
      <c r="G312" s="413" t="s">
        <v>803</v>
      </c>
      <c r="H312" s="413" t="s">
        <v>803</v>
      </c>
      <c r="I312" s="413" t="s">
        <v>803</v>
      </c>
      <c r="J312" s="412" t="s">
        <v>803</v>
      </c>
      <c r="K312" s="412" t="s">
        <v>803</v>
      </c>
      <c r="L312" s="412" t="s">
        <v>803</v>
      </c>
      <c r="M312" s="413"/>
      <c r="N312" s="413" t="s">
        <v>803</v>
      </c>
    </row>
    <row r="313" spans="1:14" ht="15.75" customHeight="1">
      <c r="A313" s="388" t="s">
        <v>819</v>
      </c>
      <c r="B313" s="442" t="s">
        <v>386</v>
      </c>
      <c r="C313" s="442" t="s">
        <v>939</v>
      </c>
      <c r="D313" s="442" t="s">
        <v>820</v>
      </c>
      <c r="E313" s="413" t="s">
        <v>803</v>
      </c>
      <c r="F313" s="413" t="s">
        <v>803</v>
      </c>
      <c r="G313" s="413" t="s">
        <v>803</v>
      </c>
      <c r="H313" s="413" t="s">
        <v>803</v>
      </c>
      <c r="I313" s="413" t="s">
        <v>803</v>
      </c>
      <c r="J313" s="412" t="s">
        <v>803</v>
      </c>
      <c r="K313" s="412" t="s">
        <v>803</v>
      </c>
      <c r="L313" s="412" t="s">
        <v>803</v>
      </c>
      <c r="M313" s="413"/>
      <c r="N313" s="413" t="s">
        <v>803</v>
      </c>
    </row>
    <row r="314" spans="1:14" ht="15.75" customHeight="1">
      <c r="A314" s="388" t="s">
        <v>809</v>
      </c>
      <c r="B314" s="442" t="s">
        <v>386</v>
      </c>
      <c r="C314" s="442" t="s">
        <v>939</v>
      </c>
      <c r="D314" s="442" t="s">
        <v>820</v>
      </c>
      <c r="E314" s="413" t="s">
        <v>803</v>
      </c>
      <c r="F314" s="413" t="s">
        <v>803</v>
      </c>
      <c r="G314" s="413" t="s">
        <v>803</v>
      </c>
      <c r="H314" s="413" t="s">
        <v>803</v>
      </c>
      <c r="I314" s="413" t="s">
        <v>803</v>
      </c>
      <c r="J314" s="412" t="s">
        <v>803</v>
      </c>
      <c r="K314" s="412" t="s">
        <v>803</v>
      </c>
      <c r="L314" s="412" t="s">
        <v>803</v>
      </c>
      <c r="M314" s="413"/>
      <c r="N314" s="413" t="s">
        <v>803</v>
      </c>
    </row>
    <row r="315" spans="1:14" ht="15.75" customHeight="1">
      <c r="A315" s="388" t="s">
        <v>810</v>
      </c>
      <c r="B315" s="442" t="s">
        <v>386</v>
      </c>
      <c r="C315" s="442" t="s">
        <v>939</v>
      </c>
      <c r="D315" s="442" t="s">
        <v>821</v>
      </c>
      <c r="E315" s="413" t="s">
        <v>803</v>
      </c>
      <c r="F315" s="413" t="s">
        <v>803</v>
      </c>
      <c r="G315" s="413" t="s">
        <v>803</v>
      </c>
      <c r="H315" s="413" t="s">
        <v>803</v>
      </c>
      <c r="I315" s="413" t="s">
        <v>803</v>
      </c>
      <c r="J315" s="412" t="s">
        <v>803</v>
      </c>
      <c r="K315" s="412" t="s">
        <v>803</v>
      </c>
      <c r="L315" s="412" t="s">
        <v>803</v>
      </c>
      <c r="M315" s="413"/>
      <c r="N315" s="413" t="s">
        <v>803</v>
      </c>
    </row>
    <row r="316" spans="1:14" ht="15.75" customHeight="1">
      <c r="A316" s="388" t="s">
        <v>809</v>
      </c>
      <c r="B316" s="442" t="s">
        <v>386</v>
      </c>
      <c r="C316" s="442" t="s">
        <v>939</v>
      </c>
      <c r="D316" s="442" t="s">
        <v>821</v>
      </c>
      <c r="E316" s="413" t="s">
        <v>803</v>
      </c>
      <c r="F316" s="413" t="s">
        <v>803</v>
      </c>
      <c r="G316" s="413" t="s">
        <v>803</v>
      </c>
      <c r="H316" s="413" t="s">
        <v>803</v>
      </c>
      <c r="I316" s="413" t="s">
        <v>803</v>
      </c>
      <c r="J316" s="412" t="s">
        <v>803</v>
      </c>
      <c r="K316" s="412" t="s">
        <v>803</v>
      </c>
      <c r="L316" s="412" t="s">
        <v>803</v>
      </c>
      <c r="M316" s="413"/>
      <c r="N316" s="413" t="s">
        <v>803</v>
      </c>
    </row>
    <row r="317" spans="1:14" ht="15.75" customHeight="1">
      <c r="A317" s="388" t="s">
        <v>822</v>
      </c>
      <c r="B317" s="442" t="s">
        <v>386</v>
      </c>
      <c r="C317" s="442" t="s">
        <v>939</v>
      </c>
      <c r="D317" s="442" t="s">
        <v>823</v>
      </c>
      <c r="E317" s="413" t="s">
        <v>803</v>
      </c>
      <c r="F317" s="409">
        <v>64.126089819072121</v>
      </c>
      <c r="G317" s="409">
        <v>64.371052015058694</v>
      </c>
      <c r="H317" s="409">
        <v>62.180234451834323</v>
      </c>
      <c r="I317" s="409">
        <v>58</v>
      </c>
      <c r="J317" s="411">
        <v>72</v>
      </c>
      <c r="K317" s="411">
        <v>80</v>
      </c>
      <c r="L317" s="411">
        <v>128</v>
      </c>
      <c r="M317" s="409"/>
      <c r="N317" s="409">
        <v>156.60076165054568</v>
      </c>
    </row>
    <row r="318" spans="1:14" ht="15.75" customHeight="1">
      <c r="A318" s="388" t="s">
        <v>806</v>
      </c>
      <c r="B318" s="442" t="s">
        <v>386</v>
      </c>
      <c r="C318" s="442" t="s">
        <v>939</v>
      </c>
      <c r="D318" s="442" t="s">
        <v>823</v>
      </c>
      <c r="E318" s="413" t="s">
        <v>803</v>
      </c>
      <c r="F318" s="409">
        <v>2.8627718669228628</v>
      </c>
      <c r="G318" s="409">
        <v>2.7357013181070418</v>
      </c>
      <c r="H318" s="409">
        <v>2.9083365038276106</v>
      </c>
      <c r="I318" s="409">
        <v>2.4379991593106349</v>
      </c>
      <c r="J318" s="411">
        <v>2.5441696113074204</v>
      </c>
      <c r="K318" s="411">
        <v>2.7146250424160163</v>
      </c>
      <c r="L318" s="411">
        <v>3.15893385982231</v>
      </c>
      <c r="M318" s="413"/>
      <c r="N318" s="413" t="s">
        <v>803</v>
      </c>
    </row>
    <row r="319" spans="1:14" ht="15.75" customHeight="1">
      <c r="A319" s="388" t="s">
        <v>807</v>
      </c>
      <c r="B319" s="442" t="s">
        <v>386</v>
      </c>
      <c r="C319" s="442" t="s">
        <v>939</v>
      </c>
      <c r="D319" s="442" t="s">
        <v>824</v>
      </c>
      <c r="E319" s="413" t="s">
        <v>803</v>
      </c>
      <c r="F319" s="413" t="s">
        <v>803</v>
      </c>
      <c r="G319" s="413" t="s">
        <v>803</v>
      </c>
      <c r="H319" s="413" t="s">
        <v>803</v>
      </c>
      <c r="I319" s="413" t="s">
        <v>803</v>
      </c>
      <c r="J319" s="412" t="s">
        <v>803</v>
      </c>
      <c r="K319" s="411">
        <v>10.880732116299511</v>
      </c>
      <c r="L319" s="411">
        <v>12.009139133642199</v>
      </c>
      <c r="M319" s="409"/>
      <c r="N319" s="409">
        <v>14.350831037984159</v>
      </c>
    </row>
    <row r="320" spans="1:14" ht="15.75" customHeight="1">
      <c r="A320" s="388" t="s">
        <v>809</v>
      </c>
      <c r="B320" s="442" t="s">
        <v>386</v>
      </c>
      <c r="C320" s="442" t="s">
        <v>939</v>
      </c>
      <c r="D320" s="442" t="s">
        <v>824</v>
      </c>
      <c r="E320" s="413" t="s">
        <v>803</v>
      </c>
      <c r="F320" s="413" t="s">
        <v>803</v>
      </c>
      <c r="G320" s="413" t="s">
        <v>803</v>
      </c>
      <c r="H320" s="413" t="s">
        <v>803</v>
      </c>
      <c r="I320" s="413" t="s">
        <v>803</v>
      </c>
      <c r="J320" s="412" t="s">
        <v>803</v>
      </c>
      <c r="K320" s="411">
        <v>0.36921384853408584</v>
      </c>
      <c r="L320" s="411">
        <v>0.29637559559827736</v>
      </c>
      <c r="M320" s="413"/>
      <c r="N320" s="413" t="s">
        <v>803</v>
      </c>
    </row>
    <row r="321" spans="1:14" ht="15.75" customHeight="1">
      <c r="A321" s="388" t="s">
        <v>819</v>
      </c>
      <c r="B321" s="442" t="s">
        <v>386</v>
      </c>
      <c r="C321" s="442" t="s">
        <v>939</v>
      </c>
      <c r="D321" s="442" t="s">
        <v>825</v>
      </c>
      <c r="E321" s="413" t="s">
        <v>803</v>
      </c>
      <c r="F321" s="413" t="s">
        <v>803</v>
      </c>
      <c r="G321" s="413" t="s">
        <v>803</v>
      </c>
      <c r="H321" s="413" t="s">
        <v>803</v>
      </c>
      <c r="I321" s="409">
        <v>-45</v>
      </c>
      <c r="J321" s="411">
        <v>-7</v>
      </c>
      <c r="K321" s="411">
        <v>100</v>
      </c>
      <c r="L321" s="411">
        <v>85</v>
      </c>
      <c r="M321" s="409"/>
      <c r="N321" s="413" t="s">
        <v>803</v>
      </c>
    </row>
    <row r="322" spans="1:14" ht="15.75" customHeight="1">
      <c r="A322" s="388" t="s">
        <v>809</v>
      </c>
      <c r="B322" s="442" t="s">
        <v>386</v>
      </c>
      <c r="C322" s="442" t="s">
        <v>939</v>
      </c>
      <c r="D322" s="442" t="s">
        <v>825</v>
      </c>
      <c r="E322" s="413" t="s">
        <v>803</v>
      </c>
      <c r="F322" s="413" t="s">
        <v>803</v>
      </c>
      <c r="G322" s="413" t="s">
        <v>803</v>
      </c>
      <c r="H322" s="413" t="s">
        <v>803</v>
      </c>
      <c r="I322" s="409">
        <v>-1.8915510718789408</v>
      </c>
      <c r="J322" s="411">
        <v>-0.24734982332155478</v>
      </c>
      <c r="K322" s="411">
        <v>3.3932813030200202</v>
      </c>
      <c r="L322" s="411">
        <v>2.0977295162882528</v>
      </c>
      <c r="M322" s="413"/>
      <c r="N322" s="413" t="s">
        <v>803</v>
      </c>
    </row>
    <row r="323" spans="1:14" ht="15.75" customHeight="1">
      <c r="A323" s="388" t="s">
        <v>810</v>
      </c>
      <c r="B323" s="442" t="s">
        <v>386</v>
      </c>
      <c r="C323" s="442" t="s">
        <v>939</v>
      </c>
      <c r="D323" s="442" t="s">
        <v>826</v>
      </c>
      <c r="E323" s="413" t="s">
        <v>803</v>
      </c>
      <c r="F323" s="413" t="s">
        <v>803</v>
      </c>
      <c r="G323" s="413" t="s">
        <v>803</v>
      </c>
      <c r="H323" s="413" t="s">
        <v>803</v>
      </c>
      <c r="I323" s="413" t="s">
        <v>803</v>
      </c>
      <c r="J323" s="412" t="s">
        <v>803</v>
      </c>
      <c r="K323" s="412" t="s">
        <v>803</v>
      </c>
      <c r="L323" s="412" t="s">
        <v>803</v>
      </c>
      <c r="M323" s="413"/>
      <c r="N323" s="413" t="s">
        <v>803</v>
      </c>
    </row>
    <row r="324" spans="1:14" ht="15.75" customHeight="1">
      <c r="A324" s="388" t="s">
        <v>809</v>
      </c>
      <c r="B324" s="442" t="s">
        <v>386</v>
      </c>
      <c r="C324" s="442" t="s">
        <v>939</v>
      </c>
      <c r="D324" s="442" t="s">
        <v>826</v>
      </c>
      <c r="E324" s="413" t="s">
        <v>803</v>
      </c>
      <c r="F324" s="413" t="s">
        <v>803</v>
      </c>
      <c r="G324" s="413" t="s">
        <v>803</v>
      </c>
      <c r="H324" s="413" t="s">
        <v>803</v>
      </c>
      <c r="I324" s="413" t="s">
        <v>803</v>
      </c>
      <c r="J324" s="412" t="s">
        <v>803</v>
      </c>
      <c r="K324" s="412" t="s">
        <v>803</v>
      </c>
      <c r="L324" s="412" t="s">
        <v>803</v>
      </c>
      <c r="M324" s="413"/>
      <c r="N324" s="413" t="s">
        <v>803</v>
      </c>
    </row>
    <row r="325" spans="1:14" ht="15.75" customHeight="1">
      <c r="A325" s="388" t="s">
        <v>827</v>
      </c>
      <c r="B325" s="442" t="s">
        <v>386</v>
      </c>
      <c r="C325" s="442" t="s">
        <v>939</v>
      </c>
      <c r="D325" s="442" t="s">
        <v>828</v>
      </c>
      <c r="E325" s="413" t="s">
        <v>803</v>
      </c>
      <c r="F325" s="413" t="s">
        <v>803</v>
      </c>
      <c r="G325" s="413" t="s">
        <v>803</v>
      </c>
      <c r="H325" s="413" t="s">
        <v>803</v>
      </c>
      <c r="I325" s="409">
        <v>1</v>
      </c>
      <c r="J325" s="411">
        <v>35</v>
      </c>
      <c r="K325" s="411">
        <v>34</v>
      </c>
      <c r="L325" s="411">
        <v>36</v>
      </c>
      <c r="M325" s="409"/>
      <c r="N325" s="409">
        <v>38.184009418902619</v>
      </c>
    </row>
    <row r="326" spans="1:14" ht="15.75" customHeight="1">
      <c r="A326" s="388" t="s">
        <v>806</v>
      </c>
      <c r="B326" s="442" t="s">
        <v>386</v>
      </c>
      <c r="C326" s="442" t="s">
        <v>939</v>
      </c>
      <c r="D326" s="442" t="s">
        <v>828</v>
      </c>
      <c r="E326" s="413" t="s">
        <v>803</v>
      </c>
      <c r="F326" s="413" t="s">
        <v>803</v>
      </c>
      <c r="G326" s="413" t="s">
        <v>803</v>
      </c>
      <c r="H326" s="413" t="s">
        <v>803</v>
      </c>
      <c r="I326" s="409">
        <v>4.2034468263976464E-2</v>
      </c>
      <c r="J326" s="411">
        <v>1.2367491166077738</v>
      </c>
      <c r="K326" s="411">
        <v>1.153715643026807</v>
      </c>
      <c r="L326" s="411">
        <v>0.88845014807502465</v>
      </c>
      <c r="M326" s="413"/>
      <c r="N326" s="413" t="s">
        <v>803</v>
      </c>
    </row>
    <row r="327" spans="1:14" ht="15.75" customHeight="1">
      <c r="A327" s="388" t="s">
        <v>819</v>
      </c>
      <c r="B327" s="442" t="s">
        <v>386</v>
      </c>
      <c r="C327" s="442" t="s">
        <v>939</v>
      </c>
      <c r="D327" s="442" t="s">
        <v>829</v>
      </c>
      <c r="E327" s="413" t="s">
        <v>803</v>
      </c>
      <c r="F327" s="413" t="s">
        <v>803</v>
      </c>
      <c r="G327" s="413" t="s">
        <v>803</v>
      </c>
      <c r="H327" s="413" t="s">
        <v>803</v>
      </c>
      <c r="I327" s="413" t="s">
        <v>803</v>
      </c>
      <c r="J327" s="412" t="s">
        <v>803</v>
      </c>
      <c r="K327" s="412" t="s">
        <v>803</v>
      </c>
      <c r="L327" s="412" t="s">
        <v>803</v>
      </c>
      <c r="M327" s="413"/>
      <c r="N327" s="413" t="s">
        <v>803</v>
      </c>
    </row>
    <row r="328" spans="1:14" ht="15.75" customHeight="1">
      <c r="A328" s="388" t="s">
        <v>809</v>
      </c>
      <c r="B328" s="442" t="s">
        <v>386</v>
      </c>
      <c r="C328" s="442" t="s">
        <v>939</v>
      </c>
      <c r="D328" s="442" t="s">
        <v>829</v>
      </c>
      <c r="E328" s="413" t="s">
        <v>803</v>
      </c>
      <c r="F328" s="413" t="s">
        <v>803</v>
      </c>
      <c r="G328" s="413" t="s">
        <v>803</v>
      </c>
      <c r="H328" s="413" t="s">
        <v>803</v>
      </c>
      <c r="I328" s="413" t="s">
        <v>803</v>
      </c>
      <c r="J328" s="412" t="s">
        <v>803</v>
      </c>
      <c r="K328" s="412" t="s">
        <v>803</v>
      </c>
      <c r="L328" s="412" t="s">
        <v>803</v>
      </c>
      <c r="M328" s="413"/>
      <c r="N328" s="413" t="s">
        <v>803</v>
      </c>
    </row>
    <row r="329" spans="1:14" ht="15.75" customHeight="1">
      <c r="A329" s="388" t="s">
        <v>810</v>
      </c>
      <c r="B329" s="442" t="s">
        <v>386</v>
      </c>
      <c r="C329" s="442" t="s">
        <v>939</v>
      </c>
      <c r="D329" s="442" t="s">
        <v>830</v>
      </c>
      <c r="E329" s="413" t="s">
        <v>803</v>
      </c>
      <c r="F329" s="413" t="s">
        <v>803</v>
      </c>
      <c r="G329" s="413" t="s">
        <v>803</v>
      </c>
      <c r="H329" s="413" t="s">
        <v>803</v>
      </c>
      <c r="I329" s="413" t="s">
        <v>803</v>
      </c>
      <c r="J329" s="412" t="s">
        <v>803</v>
      </c>
      <c r="K329" s="412" t="s">
        <v>803</v>
      </c>
      <c r="L329" s="412" t="s">
        <v>803</v>
      </c>
      <c r="M329" s="413"/>
      <c r="N329" s="413" t="s">
        <v>803</v>
      </c>
    </row>
    <row r="330" spans="1:14" ht="15.75" customHeight="1">
      <c r="A330" s="388" t="s">
        <v>809</v>
      </c>
      <c r="B330" s="442" t="s">
        <v>386</v>
      </c>
      <c r="C330" s="442" t="s">
        <v>939</v>
      </c>
      <c r="D330" s="442" t="s">
        <v>830</v>
      </c>
      <c r="E330" s="413" t="s">
        <v>803</v>
      </c>
      <c r="F330" s="413" t="s">
        <v>803</v>
      </c>
      <c r="G330" s="413" t="s">
        <v>803</v>
      </c>
      <c r="H330" s="413" t="s">
        <v>803</v>
      </c>
      <c r="I330" s="413" t="s">
        <v>803</v>
      </c>
      <c r="J330" s="412" t="s">
        <v>803</v>
      </c>
      <c r="K330" s="412" t="s">
        <v>803</v>
      </c>
      <c r="L330" s="412" t="s">
        <v>803</v>
      </c>
      <c r="M330" s="413"/>
      <c r="N330" s="413" t="s">
        <v>803</v>
      </c>
    </row>
    <row r="331" spans="1:14" ht="15.75" customHeight="1">
      <c r="A331" s="388" t="s">
        <v>807</v>
      </c>
      <c r="B331" s="442" t="s">
        <v>386</v>
      </c>
      <c r="C331" s="442" t="s">
        <v>939</v>
      </c>
      <c r="D331" s="442" t="s">
        <v>831</v>
      </c>
      <c r="E331" s="413" t="s">
        <v>803</v>
      </c>
      <c r="F331" s="413" t="s">
        <v>803</v>
      </c>
      <c r="G331" s="413" t="s">
        <v>803</v>
      </c>
      <c r="H331" s="413" t="s">
        <v>803</v>
      </c>
      <c r="I331" s="413" t="s">
        <v>803</v>
      </c>
      <c r="J331" s="412" t="s">
        <v>803</v>
      </c>
      <c r="K331" s="412" t="s">
        <v>803</v>
      </c>
      <c r="L331" s="412" t="s">
        <v>803</v>
      </c>
      <c r="M331" s="413"/>
      <c r="N331" s="413" t="s">
        <v>803</v>
      </c>
    </row>
    <row r="332" spans="1:14" ht="15.75" customHeight="1">
      <c r="A332" s="388" t="s">
        <v>809</v>
      </c>
      <c r="B332" s="442" t="s">
        <v>386</v>
      </c>
      <c r="C332" s="442" t="s">
        <v>939</v>
      </c>
      <c r="D332" s="442" t="s">
        <v>831</v>
      </c>
      <c r="E332" s="413" t="s">
        <v>803</v>
      </c>
      <c r="F332" s="413" t="s">
        <v>803</v>
      </c>
      <c r="G332" s="413" t="s">
        <v>803</v>
      </c>
      <c r="H332" s="413" t="s">
        <v>803</v>
      </c>
      <c r="I332" s="413" t="s">
        <v>803</v>
      </c>
      <c r="J332" s="412" t="s">
        <v>803</v>
      </c>
      <c r="K332" s="412" t="s">
        <v>803</v>
      </c>
      <c r="L332" s="412" t="s">
        <v>803</v>
      </c>
      <c r="M332" s="413"/>
      <c r="N332" s="413" t="s">
        <v>803</v>
      </c>
    </row>
    <row r="333" spans="1:14" ht="15.75" customHeight="1">
      <c r="A333" s="388" t="s">
        <v>832</v>
      </c>
      <c r="B333" s="442" t="s">
        <v>386</v>
      </c>
      <c r="C333" s="442" t="s">
        <v>939</v>
      </c>
      <c r="D333" s="442" t="s">
        <v>833</v>
      </c>
      <c r="E333" s="413" t="s">
        <v>803</v>
      </c>
      <c r="F333" s="413" t="s">
        <v>803</v>
      </c>
      <c r="G333" s="413" t="s">
        <v>803</v>
      </c>
      <c r="H333" s="413" t="s">
        <v>803</v>
      </c>
      <c r="I333" s="409">
        <v>0</v>
      </c>
      <c r="J333" s="411">
        <v>0</v>
      </c>
      <c r="K333" s="411">
        <v>0</v>
      </c>
      <c r="L333" s="412" t="s">
        <v>803</v>
      </c>
      <c r="M333" s="413"/>
      <c r="N333" s="413" t="s">
        <v>803</v>
      </c>
    </row>
    <row r="334" spans="1:14" ht="15.75" customHeight="1">
      <c r="A334" s="388" t="s">
        <v>806</v>
      </c>
      <c r="B334" s="442" t="s">
        <v>386</v>
      </c>
      <c r="C334" s="442" t="s">
        <v>939</v>
      </c>
      <c r="D334" s="442" t="s">
        <v>833</v>
      </c>
      <c r="E334" s="413" t="s">
        <v>803</v>
      </c>
      <c r="F334" s="413" t="s">
        <v>803</v>
      </c>
      <c r="G334" s="413" t="s">
        <v>803</v>
      </c>
      <c r="H334" s="413" t="s">
        <v>803</v>
      </c>
      <c r="I334" s="409">
        <v>0</v>
      </c>
      <c r="J334" s="411">
        <v>0</v>
      </c>
      <c r="K334" s="411">
        <v>0</v>
      </c>
      <c r="L334" s="412" t="s">
        <v>803</v>
      </c>
      <c r="M334" s="413"/>
      <c r="N334" s="413" t="s">
        <v>803</v>
      </c>
    </row>
    <row r="335" spans="1:14" ht="15.75" customHeight="1">
      <c r="A335" s="388" t="s">
        <v>807</v>
      </c>
      <c r="B335" s="442" t="s">
        <v>386</v>
      </c>
      <c r="C335" s="442" t="s">
        <v>939</v>
      </c>
      <c r="D335" s="442" t="s">
        <v>834</v>
      </c>
      <c r="E335" s="413" t="s">
        <v>803</v>
      </c>
      <c r="F335" s="413" t="s">
        <v>803</v>
      </c>
      <c r="G335" s="413" t="s">
        <v>803</v>
      </c>
      <c r="H335" s="413" t="s">
        <v>803</v>
      </c>
      <c r="I335" s="413" t="s">
        <v>803</v>
      </c>
      <c r="J335" s="412" t="s">
        <v>803</v>
      </c>
      <c r="K335" s="412" t="s">
        <v>803</v>
      </c>
      <c r="L335" s="412" t="s">
        <v>803</v>
      </c>
      <c r="M335" s="413"/>
      <c r="N335" s="413" t="s">
        <v>803</v>
      </c>
    </row>
    <row r="336" spans="1:14" ht="15.75" customHeight="1">
      <c r="A336" s="388" t="s">
        <v>809</v>
      </c>
      <c r="B336" s="442" t="s">
        <v>386</v>
      </c>
      <c r="C336" s="442" t="s">
        <v>939</v>
      </c>
      <c r="D336" s="442" t="s">
        <v>834</v>
      </c>
      <c r="E336" s="413" t="s">
        <v>803</v>
      </c>
      <c r="F336" s="413" t="s">
        <v>803</v>
      </c>
      <c r="G336" s="413" t="s">
        <v>803</v>
      </c>
      <c r="H336" s="413" t="s">
        <v>803</v>
      </c>
      <c r="I336" s="413" t="s">
        <v>803</v>
      </c>
      <c r="J336" s="412" t="s">
        <v>803</v>
      </c>
      <c r="K336" s="412" t="s">
        <v>803</v>
      </c>
      <c r="L336" s="412" t="s">
        <v>803</v>
      </c>
      <c r="M336" s="413"/>
      <c r="N336" s="413" t="s">
        <v>803</v>
      </c>
    </row>
    <row r="337" spans="1:14" ht="15.75" customHeight="1">
      <c r="A337" s="388" t="s">
        <v>810</v>
      </c>
      <c r="B337" s="442" t="s">
        <v>386</v>
      </c>
      <c r="C337" s="442" t="s">
        <v>939</v>
      </c>
      <c r="D337" s="442" t="s">
        <v>835</v>
      </c>
      <c r="E337" s="413" t="s">
        <v>803</v>
      </c>
      <c r="F337" s="413" t="s">
        <v>803</v>
      </c>
      <c r="G337" s="413" t="s">
        <v>803</v>
      </c>
      <c r="H337" s="413" t="s">
        <v>803</v>
      </c>
      <c r="I337" s="413" t="s">
        <v>803</v>
      </c>
      <c r="J337" s="412" t="s">
        <v>803</v>
      </c>
      <c r="K337" s="412" t="s">
        <v>803</v>
      </c>
      <c r="L337" s="412" t="s">
        <v>803</v>
      </c>
      <c r="M337" s="413"/>
      <c r="N337" s="413" t="s">
        <v>803</v>
      </c>
    </row>
    <row r="338" spans="1:14" ht="15.75" customHeight="1">
      <c r="A338" s="388" t="s">
        <v>809</v>
      </c>
      <c r="B338" s="442" t="s">
        <v>386</v>
      </c>
      <c r="C338" s="442" t="s">
        <v>939</v>
      </c>
      <c r="D338" s="442" t="s">
        <v>835</v>
      </c>
      <c r="E338" s="413" t="s">
        <v>803</v>
      </c>
      <c r="F338" s="413" t="s">
        <v>803</v>
      </c>
      <c r="G338" s="413" t="s">
        <v>803</v>
      </c>
      <c r="H338" s="413" t="s">
        <v>803</v>
      </c>
      <c r="I338" s="413" t="s">
        <v>803</v>
      </c>
      <c r="J338" s="412" t="s">
        <v>803</v>
      </c>
      <c r="K338" s="412" t="s">
        <v>803</v>
      </c>
      <c r="L338" s="412" t="s">
        <v>803</v>
      </c>
      <c r="M338" s="413"/>
      <c r="N338" s="413" t="s">
        <v>803</v>
      </c>
    </row>
    <row r="339" spans="1:14" ht="15.75" customHeight="1">
      <c r="A339" s="388" t="s">
        <v>836</v>
      </c>
      <c r="B339" s="442" t="s">
        <v>386</v>
      </c>
      <c r="C339" s="442" t="s">
        <v>939</v>
      </c>
      <c r="D339" s="442" t="s">
        <v>837</v>
      </c>
      <c r="E339" s="413" t="s">
        <v>803</v>
      </c>
      <c r="F339" s="413" t="s">
        <v>803</v>
      </c>
      <c r="G339" s="413" t="s">
        <v>803</v>
      </c>
      <c r="H339" s="413" t="s">
        <v>803</v>
      </c>
      <c r="I339" s="413" t="s">
        <v>803</v>
      </c>
      <c r="J339" s="412" t="s">
        <v>803</v>
      </c>
      <c r="K339" s="412" t="s">
        <v>803</v>
      </c>
      <c r="L339" s="411">
        <v>1002.1085526662555</v>
      </c>
      <c r="M339" s="409"/>
      <c r="N339" s="409">
        <v>1580.0423760852902</v>
      </c>
    </row>
    <row r="340" spans="1:14" ht="15.75" customHeight="1">
      <c r="A340" s="388" t="s">
        <v>806</v>
      </c>
      <c r="B340" s="442" t="s">
        <v>386</v>
      </c>
      <c r="C340" s="442" t="s">
        <v>939</v>
      </c>
      <c r="D340" s="442" t="s">
        <v>837</v>
      </c>
      <c r="E340" s="413" t="s">
        <v>803</v>
      </c>
      <c r="F340" s="413" t="s">
        <v>803</v>
      </c>
      <c r="G340" s="413" t="s">
        <v>803</v>
      </c>
      <c r="H340" s="413" t="s">
        <v>803</v>
      </c>
      <c r="I340" s="413" t="s">
        <v>803</v>
      </c>
      <c r="J340" s="412" t="s">
        <v>803</v>
      </c>
      <c r="K340" s="412" t="s">
        <v>803</v>
      </c>
      <c r="L340" s="411">
        <v>24.731208111210648</v>
      </c>
      <c r="M340" s="413"/>
      <c r="N340" s="413" t="s">
        <v>803</v>
      </c>
    </row>
    <row r="341" spans="1:14" ht="15.75" customHeight="1">
      <c r="A341" s="388" t="s">
        <v>838</v>
      </c>
      <c r="B341" s="442" t="s">
        <v>386</v>
      </c>
      <c r="C341" s="442" t="s">
        <v>939</v>
      </c>
      <c r="D341" s="442" t="s">
        <v>839</v>
      </c>
      <c r="E341" s="413" t="s">
        <v>803</v>
      </c>
      <c r="F341" s="413" t="s">
        <v>803</v>
      </c>
      <c r="G341" s="413" t="s">
        <v>803</v>
      </c>
      <c r="H341" s="413" t="s">
        <v>803</v>
      </c>
      <c r="I341" s="413" t="s">
        <v>803</v>
      </c>
      <c r="J341" s="412" t="s">
        <v>803</v>
      </c>
      <c r="K341" s="412" t="s">
        <v>803</v>
      </c>
      <c r="L341" s="411">
        <v>1487</v>
      </c>
      <c r="M341" s="413"/>
      <c r="N341" s="413" t="s">
        <v>803</v>
      </c>
    </row>
    <row r="342" spans="1:14" ht="15.75" customHeight="1">
      <c r="A342" s="388" t="s">
        <v>806</v>
      </c>
      <c r="B342" s="442" t="s">
        <v>386</v>
      </c>
      <c r="C342" s="442" t="s">
        <v>939</v>
      </c>
      <c r="D342" s="442" t="s">
        <v>839</v>
      </c>
      <c r="E342" s="413" t="s">
        <v>803</v>
      </c>
      <c r="F342" s="413" t="s">
        <v>803</v>
      </c>
      <c r="G342" s="413" t="s">
        <v>803</v>
      </c>
      <c r="H342" s="413" t="s">
        <v>803</v>
      </c>
      <c r="I342" s="413" t="s">
        <v>803</v>
      </c>
      <c r="J342" s="412" t="s">
        <v>803</v>
      </c>
      <c r="K342" s="412" t="s">
        <v>803</v>
      </c>
      <c r="L342" s="411">
        <v>36.697926949654494</v>
      </c>
      <c r="M342" s="413"/>
      <c r="N342" s="413" t="s">
        <v>803</v>
      </c>
    </row>
    <row r="343" spans="1:14" ht="15.75" customHeight="1">
      <c r="A343" s="388" t="s">
        <v>840</v>
      </c>
      <c r="B343" s="413"/>
      <c r="C343" s="413"/>
      <c r="D343" s="413"/>
      <c r="E343" s="413"/>
      <c r="F343" s="413"/>
      <c r="G343" s="413"/>
      <c r="H343" s="413"/>
      <c r="I343" s="413"/>
      <c r="J343" s="412"/>
      <c r="K343" s="412"/>
      <c r="L343" s="412"/>
      <c r="M343" s="413"/>
      <c r="N343" s="413"/>
    </row>
    <row r="344" spans="1:14" ht="15.75" customHeight="1">
      <c r="A344" s="388" t="s">
        <v>859</v>
      </c>
      <c r="B344" s="442" t="s">
        <v>386</v>
      </c>
      <c r="C344" s="442" t="s">
        <v>939</v>
      </c>
      <c r="D344" s="442" t="s">
        <v>860</v>
      </c>
      <c r="E344" s="409">
        <v>86</v>
      </c>
      <c r="F344" s="409">
        <v>67</v>
      </c>
      <c r="G344" s="409">
        <v>71</v>
      </c>
      <c r="H344" s="409">
        <v>65</v>
      </c>
      <c r="I344" s="409">
        <v>66</v>
      </c>
      <c r="J344" s="412" t="s">
        <v>803</v>
      </c>
      <c r="K344" s="412" t="s">
        <v>803</v>
      </c>
      <c r="L344" s="412" t="s">
        <v>803</v>
      </c>
      <c r="M344" s="413"/>
      <c r="N344" s="413" t="s">
        <v>803</v>
      </c>
    </row>
    <row r="345" spans="1:14" ht="15.75" customHeight="1">
      <c r="A345" s="388" t="s">
        <v>871</v>
      </c>
      <c r="B345" s="442" t="s">
        <v>386</v>
      </c>
      <c r="C345" s="442" t="s">
        <v>939</v>
      </c>
      <c r="D345" s="442" t="s">
        <v>872</v>
      </c>
      <c r="E345" s="409">
        <v>1707</v>
      </c>
      <c r="F345" s="409">
        <v>1688</v>
      </c>
      <c r="G345" s="409">
        <v>1677</v>
      </c>
      <c r="H345" s="409">
        <v>1484</v>
      </c>
      <c r="I345" s="409">
        <v>1765</v>
      </c>
      <c r="J345" s="412" t="s">
        <v>803</v>
      </c>
      <c r="K345" s="412" t="s">
        <v>803</v>
      </c>
      <c r="L345" s="412" t="s">
        <v>803</v>
      </c>
      <c r="M345" s="413"/>
      <c r="N345" s="413" t="s">
        <v>803</v>
      </c>
    </row>
    <row r="346" spans="1:14" ht="15.75" customHeight="1">
      <c r="A346" s="388" t="s">
        <v>875</v>
      </c>
      <c r="B346" s="442" t="s">
        <v>386</v>
      </c>
      <c r="C346" s="442" t="s">
        <v>939</v>
      </c>
      <c r="D346" s="442" t="s">
        <v>876</v>
      </c>
      <c r="E346" s="413" t="s">
        <v>803</v>
      </c>
      <c r="F346" s="413" t="s">
        <v>803</v>
      </c>
      <c r="G346" s="413" t="s">
        <v>803</v>
      </c>
      <c r="H346" s="413" t="s">
        <v>803</v>
      </c>
      <c r="I346" s="413" t="s">
        <v>803</v>
      </c>
      <c r="J346" s="412" t="s">
        <v>803</v>
      </c>
      <c r="K346" s="412" t="s">
        <v>803</v>
      </c>
      <c r="L346" s="412" t="s">
        <v>803</v>
      </c>
      <c r="M346" s="413"/>
      <c r="N346" s="413" t="s">
        <v>803</v>
      </c>
    </row>
    <row r="347" spans="1:14" ht="15.75" customHeight="1">
      <c r="A347" s="388" t="s">
        <v>881</v>
      </c>
      <c r="B347" s="442" t="s">
        <v>386</v>
      </c>
      <c r="C347" s="442" t="s">
        <v>939</v>
      </c>
      <c r="D347" s="442" t="s">
        <v>882</v>
      </c>
      <c r="E347" s="409">
        <v>57</v>
      </c>
      <c r="F347" s="409">
        <v>63</v>
      </c>
      <c r="G347" s="409">
        <v>65</v>
      </c>
      <c r="H347" s="409">
        <v>61</v>
      </c>
      <c r="I347" s="409">
        <v>58</v>
      </c>
      <c r="J347" s="412" t="s">
        <v>803</v>
      </c>
      <c r="K347" s="412" t="s">
        <v>803</v>
      </c>
      <c r="L347" s="412" t="s">
        <v>803</v>
      </c>
      <c r="M347" s="413"/>
      <c r="N347" s="413" t="s">
        <v>803</v>
      </c>
    </row>
    <row r="348" spans="1:14" ht="15.75" customHeight="1">
      <c r="A348" s="388" t="s">
        <v>887</v>
      </c>
      <c r="B348" s="413"/>
      <c r="C348" s="413"/>
      <c r="D348" s="413"/>
      <c r="E348" s="413"/>
      <c r="F348" s="413"/>
      <c r="G348" s="413"/>
      <c r="H348" s="413"/>
      <c r="I348" s="413"/>
      <c r="J348" s="412"/>
      <c r="K348" s="412"/>
      <c r="L348" s="412"/>
      <c r="M348" s="413"/>
      <c r="N348" s="413"/>
    </row>
    <row r="349" spans="1:14" ht="15.75" customHeight="1">
      <c r="A349" s="388" t="s">
        <v>940</v>
      </c>
      <c r="B349" s="442" t="s">
        <v>941</v>
      </c>
      <c r="C349" s="442" t="s">
        <v>942</v>
      </c>
      <c r="D349" s="413"/>
      <c r="E349" s="409">
        <v>415.5</v>
      </c>
      <c r="F349" s="409">
        <v>1214</v>
      </c>
      <c r="G349" s="409">
        <v>1264</v>
      </c>
      <c r="H349" s="409">
        <v>1264</v>
      </c>
      <c r="I349" s="409">
        <v>508</v>
      </c>
      <c r="J349" s="411">
        <v>631</v>
      </c>
      <c r="K349" s="411">
        <v>1977</v>
      </c>
      <c r="L349" s="411">
        <v>733</v>
      </c>
      <c r="M349" s="409"/>
      <c r="N349" s="409">
        <v>2169.2473730881916</v>
      </c>
    </row>
    <row r="350" spans="1:14" ht="15.75" customHeight="1">
      <c r="A350" s="388" t="s">
        <v>804</v>
      </c>
      <c r="B350" s="442" t="s">
        <v>941</v>
      </c>
      <c r="C350" s="442" t="s">
        <v>942</v>
      </c>
      <c r="D350" s="442" t="s">
        <v>805</v>
      </c>
      <c r="E350" s="409">
        <v>91.906000000000006</v>
      </c>
      <c r="F350" s="409">
        <v>314.79418132582913</v>
      </c>
      <c r="G350" s="409">
        <v>312.28864282961308</v>
      </c>
      <c r="H350" s="409">
        <v>243.68834674044729</v>
      </c>
      <c r="I350" s="409">
        <v>133</v>
      </c>
      <c r="J350" s="411">
        <v>151</v>
      </c>
      <c r="K350" s="411">
        <v>168</v>
      </c>
      <c r="L350" s="411">
        <v>158</v>
      </c>
      <c r="M350" s="409"/>
      <c r="N350" s="409">
        <v>145.37257377860604</v>
      </c>
    </row>
    <row r="351" spans="1:14" ht="15.75" customHeight="1">
      <c r="A351" s="388" t="s">
        <v>806</v>
      </c>
      <c r="B351" s="442" t="s">
        <v>941</v>
      </c>
      <c r="C351" s="442" t="s">
        <v>942</v>
      </c>
      <c r="D351" s="442" t="s">
        <v>805</v>
      </c>
      <c r="E351" s="409">
        <v>22.119374247894104</v>
      </c>
      <c r="F351" s="409">
        <v>25.930327951056768</v>
      </c>
      <c r="G351" s="409">
        <v>24.706379970697238</v>
      </c>
      <c r="H351" s="409">
        <v>19.279141356048044</v>
      </c>
      <c r="I351" s="409">
        <v>26.181102362204726</v>
      </c>
      <c r="J351" s="411">
        <v>23.930269413629158</v>
      </c>
      <c r="K351" s="411">
        <v>8.4977238239757202</v>
      </c>
      <c r="L351" s="411">
        <v>21.555252387448839</v>
      </c>
      <c r="M351" s="409"/>
      <c r="N351" s="409">
        <v>6.7015212548880596</v>
      </c>
    </row>
    <row r="352" spans="1:14" ht="15.75" customHeight="1">
      <c r="A352" s="388" t="s">
        <v>816</v>
      </c>
      <c r="B352" s="442" t="s">
        <v>941</v>
      </c>
      <c r="C352" s="442" t="s">
        <v>942</v>
      </c>
      <c r="D352" s="442" t="s">
        <v>817</v>
      </c>
      <c r="E352" s="409">
        <v>135.86666666666665</v>
      </c>
      <c r="F352" s="409">
        <v>485.21706238501679</v>
      </c>
      <c r="G352" s="409">
        <v>599.80700717415095</v>
      </c>
      <c r="H352" s="409">
        <v>565.53265647759997</v>
      </c>
      <c r="I352" s="409">
        <v>110</v>
      </c>
      <c r="J352" s="411">
        <v>126</v>
      </c>
      <c r="K352" s="411">
        <v>145</v>
      </c>
      <c r="L352" s="411">
        <v>139</v>
      </c>
      <c r="M352" s="409"/>
      <c r="N352" s="409">
        <v>130.98014814556504</v>
      </c>
    </row>
    <row r="353" spans="1:14" ht="15.75" customHeight="1">
      <c r="A353" s="388" t="s">
        <v>806</v>
      </c>
      <c r="B353" s="442" t="s">
        <v>941</v>
      </c>
      <c r="C353" s="442" t="s">
        <v>942</v>
      </c>
      <c r="D353" s="442" t="s">
        <v>817</v>
      </c>
      <c r="E353" s="409">
        <v>32.699558764540711</v>
      </c>
      <c r="F353" s="409">
        <v>39.968456539128233</v>
      </c>
      <c r="G353" s="409">
        <v>47.453086010613205</v>
      </c>
      <c r="H353" s="409">
        <v>44.741507632721515</v>
      </c>
      <c r="I353" s="409">
        <v>21.653543307086615</v>
      </c>
      <c r="J353" s="411">
        <v>19.968304278922346</v>
      </c>
      <c r="K353" s="411">
        <v>7.3343449671219023</v>
      </c>
      <c r="L353" s="411">
        <v>18.963165075034105</v>
      </c>
      <c r="M353" s="409"/>
      <c r="N353" s="409">
        <v>6.0380457190135317</v>
      </c>
    </row>
    <row r="354" spans="1:14" ht="15.75" customHeight="1">
      <c r="A354" s="388" t="s">
        <v>822</v>
      </c>
      <c r="B354" s="442" t="s">
        <v>941</v>
      </c>
      <c r="C354" s="442" t="s">
        <v>942</v>
      </c>
      <c r="D354" s="442" t="s">
        <v>823</v>
      </c>
      <c r="E354" s="409">
        <v>51.253975952521891</v>
      </c>
      <c r="F354" s="409">
        <v>152.76627974554336</v>
      </c>
      <c r="G354" s="409">
        <v>217.72268279048259</v>
      </c>
      <c r="H354" s="409">
        <v>270.75368654771677</v>
      </c>
      <c r="I354" s="409">
        <v>64</v>
      </c>
      <c r="J354" s="411">
        <v>72</v>
      </c>
      <c r="K354" s="411">
        <v>86</v>
      </c>
      <c r="L354" s="411">
        <v>84</v>
      </c>
      <c r="M354" s="409"/>
      <c r="N354" s="409">
        <v>79.591197464082754</v>
      </c>
    </row>
    <row r="355" spans="1:14" ht="15.75" customHeight="1">
      <c r="A355" s="388" t="s">
        <v>806</v>
      </c>
      <c r="B355" s="442" t="s">
        <v>941</v>
      </c>
      <c r="C355" s="442" t="s">
        <v>942</v>
      </c>
      <c r="D355" s="442" t="s">
        <v>823</v>
      </c>
      <c r="E355" s="409">
        <v>12.335493610715256</v>
      </c>
      <c r="F355" s="409">
        <v>12.583713323356125</v>
      </c>
      <c r="G355" s="409">
        <v>17.224895790386281</v>
      </c>
      <c r="H355" s="409">
        <v>21.420386593964935</v>
      </c>
      <c r="I355" s="409">
        <v>12.598425196850394</v>
      </c>
      <c r="J355" s="411">
        <v>11.410459587955627</v>
      </c>
      <c r="K355" s="411">
        <v>4.3500252908447141</v>
      </c>
      <c r="L355" s="411">
        <v>11.459754433833561</v>
      </c>
      <c r="M355" s="409"/>
      <c r="N355" s="409">
        <v>3.6690696714213304</v>
      </c>
    </row>
    <row r="356" spans="1:14" ht="15.75" customHeight="1">
      <c r="A356" s="388" t="s">
        <v>827</v>
      </c>
      <c r="B356" s="442" t="s">
        <v>941</v>
      </c>
      <c r="C356" s="442" t="s">
        <v>942</v>
      </c>
      <c r="D356" s="442" t="s">
        <v>828</v>
      </c>
      <c r="E356" s="413" t="s">
        <v>803</v>
      </c>
      <c r="F356" s="413" t="s">
        <v>803</v>
      </c>
      <c r="G356" s="413" t="s">
        <v>803</v>
      </c>
      <c r="H356" s="413" t="s">
        <v>803</v>
      </c>
      <c r="I356" s="409">
        <v>1</v>
      </c>
      <c r="J356" s="411">
        <v>52</v>
      </c>
      <c r="K356" s="411">
        <v>58</v>
      </c>
      <c r="L356" s="411">
        <v>51</v>
      </c>
      <c r="M356" s="409"/>
      <c r="N356" s="409">
        <v>53.923295076955831</v>
      </c>
    </row>
    <row r="357" spans="1:14" ht="15.75" customHeight="1">
      <c r="A357" s="388" t="s">
        <v>806</v>
      </c>
      <c r="B357" s="442" t="s">
        <v>941</v>
      </c>
      <c r="C357" s="442" t="s">
        <v>942</v>
      </c>
      <c r="D357" s="442" t="s">
        <v>828</v>
      </c>
      <c r="E357" s="413" t="s">
        <v>803</v>
      </c>
      <c r="F357" s="413" t="s">
        <v>803</v>
      </c>
      <c r="G357" s="413" t="s">
        <v>803</v>
      </c>
      <c r="H357" s="413" t="s">
        <v>803</v>
      </c>
      <c r="I357" s="409">
        <v>0.19685039370078741</v>
      </c>
      <c r="J357" s="411">
        <v>8.2408874801901746</v>
      </c>
      <c r="K357" s="411">
        <v>2.9337379868487607</v>
      </c>
      <c r="L357" s="411">
        <v>6.9577080491132337</v>
      </c>
      <c r="M357" s="409"/>
      <c r="N357" s="409">
        <v>2.4858066325644255</v>
      </c>
    </row>
    <row r="358" spans="1:14" ht="15.75" customHeight="1">
      <c r="A358" s="388" t="s">
        <v>832</v>
      </c>
      <c r="B358" s="442" t="s">
        <v>941</v>
      </c>
      <c r="C358" s="442" t="s">
        <v>942</v>
      </c>
      <c r="D358" s="442" t="s">
        <v>833</v>
      </c>
      <c r="E358" s="413" t="s">
        <v>803</v>
      </c>
      <c r="F358" s="413" t="s">
        <v>803</v>
      </c>
      <c r="G358" s="413" t="s">
        <v>803</v>
      </c>
      <c r="H358" s="413" t="s">
        <v>803</v>
      </c>
      <c r="I358" s="409">
        <v>142</v>
      </c>
      <c r="J358" s="411">
        <v>160</v>
      </c>
      <c r="K358" s="411">
        <v>190</v>
      </c>
      <c r="L358" s="411">
        <v>200</v>
      </c>
      <c r="M358" s="409"/>
      <c r="N358" s="409">
        <v>203.26153727508014</v>
      </c>
    </row>
    <row r="359" spans="1:14" ht="15.75" customHeight="1">
      <c r="A359" s="388" t="s">
        <v>806</v>
      </c>
      <c r="B359" s="442" t="s">
        <v>941</v>
      </c>
      <c r="C359" s="442" t="s">
        <v>942</v>
      </c>
      <c r="D359" s="442" t="s">
        <v>833</v>
      </c>
      <c r="E359" s="413" t="s">
        <v>803</v>
      </c>
      <c r="F359" s="413" t="s">
        <v>803</v>
      </c>
      <c r="G359" s="413" t="s">
        <v>803</v>
      </c>
      <c r="H359" s="413" t="s">
        <v>803</v>
      </c>
      <c r="I359" s="409">
        <v>27.952755905511811</v>
      </c>
      <c r="J359" s="411">
        <v>25.356576862123614</v>
      </c>
      <c r="K359" s="411">
        <v>9.6105209914011134</v>
      </c>
      <c r="L359" s="411">
        <v>27.285129604365622</v>
      </c>
      <c r="M359" s="409"/>
      <c r="N359" s="409">
        <v>9.3701409897623726</v>
      </c>
    </row>
    <row r="360" spans="1:14" ht="15.75" customHeight="1">
      <c r="A360" s="388" t="s">
        <v>836</v>
      </c>
      <c r="B360" s="442" t="s">
        <v>941</v>
      </c>
      <c r="C360" s="442" t="s">
        <v>942</v>
      </c>
      <c r="D360" s="442" t="s">
        <v>837</v>
      </c>
      <c r="E360" s="413" t="s">
        <v>803</v>
      </c>
      <c r="F360" s="413" t="s">
        <v>803</v>
      </c>
      <c r="G360" s="413" t="s">
        <v>803</v>
      </c>
      <c r="H360" s="413" t="s">
        <v>803</v>
      </c>
      <c r="I360" s="413" t="s">
        <v>803</v>
      </c>
      <c r="J360" s="412" t="s">
        <v>803</v>
      </c>
      <c r="K360" s="412" t="s">
        <v>803</v>
      </c>
      <c r="L360" s="411">
        <v>59</v>
      </c>
      <c r="M360" s="409"/>
      <c r="N360" s="409">
        <v>97.934629508521823</v>
      </c>
    </row>
    <row r="361" spans="1:14" ht="15.75" customHeight="1">
      <c r="A361" s="388" t="s">
        <v>806</v>
      </c>
      <c r="B361" s="442" t="s">
        <v>941</v>
      </c>
      <c r="C361" s="442" t="s">
        <v>942</v>
      </c>
      <c r="D361" s="442" t="s">
        <v>837</v>
      </c>
      <c r="E361" s="413" t="s">
        <v>803</v>
      </c>
      <c r="F361" s="413" t="s">
        <v>803</v>
      </c>
      <c r="G361" s="413" t="s">
        <v>803</v>
      </c>
      <c r="H361" s="413" t="s">
        <v>803</v>
      </c>
      <c r="I361" s="413" t="s">
        <v>803</v>
      </c>
      <c r="J361" s="412" t="s">
        <v>803</v>
      </c>
      <c r="K361" s="412" t="s">
        <v>803</v>
      </c>
      <c r="L361" s="411">
        <v>8.0491132332878585</v>
      </c>
      <c r="M361" s="409"/>
      <c r="N361" s="409">
        <v>4.51468240660353</v>
      </c>
    </row>
    <row r="362" spans="1:14" ht="15.75" customHeight="1">
      <c r="A362" s="388" t="s">
        <v>838</v>
      </c>
      <c r="B362" s="442" t="s">
        <v>941</v>
      </c>
      <c r="C362" s="442" t="s">
        <v>942</v>
      </c>
      <c r="D362" s="442" t="s">
        <v>839</v>
      </c>
      <c r="E362" s="413" t="s">
        <v>803</v>
      </c>
      <c r="F362" s="413" t="s">
        <v>803</v>
      </c>
      <c r="G362" s="413" t="s">
        <v>803</v>
      </c>
      <c r="H362" s="413" t="s">
        <v>803</v>
      </c>
      <c r="I362" s="413" t="s">
        <v>803</v>
      </c>
      <c r="J362" s="412" t="s">
        <v>803</v>
      </c>
      <c r="K362" s="412" t="s">
        <v>803</v>
      </c>
      <c r="L362" s="412" t="s">
        <v>803</v>
      </c>
      <c r="M362" s="413"/>
      <c r="N362" s="413" t="s">
        <v>803</v>
      </c>
    </row>
    <row r="363" spans="1:14" ht="15.75" customHeight="1">
      <c r="A363" s="388" t="s">
        <v>806</v>
      </c>
      <c r="B363" s="442" t="s">
        <v>941</v>
      </c>
      <c r="C363" s="442" t="s">
        <v>942</v>
      </c>
      <c r="D363" s="442" t="s">
        <v>839</v>
      </c>
      <c r="E363" s="413" t="s">
        <v>803</v>
      </c>
      <c r="F363" s="413" t="s">
        <v>803</v>
      </c>
      <c r="G363" s="413" t="s">
        <v>803</v>
      </c>
      <c r="H363" s="413" t="s">
        <v>803</v>
      </c>
      <c r="I363" s="413" t="s">
        <v>803</v>
      </c>
      <c r="J363" s="412" t="s">
        <v>803</v>
      </c>
      <c r="K363" s="412" t="s">
        <v>803</v>
      </c>
      <c r="L363" s="412" t="s">
        <v>803</v>
      </c>
      <c r="M363" s="413"/>
      <c r="N363" s="413" t="s">
        <v>803</v>
      </c>
    </row>
    <row r="364" spans="1:14" ht="15.75" customHeight="1">
      <c r="A364" s="388" t="s">
        <v>840</v>
      </c>
      <c r="B364" s="413"/>
      <c r="C364" s="413"/>
      <c r="D364" s="413"/>
      <c r="E364" s="413"/>
      <c r="F364" s="413"/>
      <c r="G364" s="413"/>
      <c r="H364" s="413"/>
      <c r="I364" s="413"/>
      <c r="J364" s="412"/>
      <c r="K364" s="412"/>
      <c r="L364" s="412"/>
      <c r="M364" s="413"/>
      <c r="N364" s="413"/>
    </row>
    <row r="365" spans="1:14" ht="15.75" customHeight="1">
      <c r="A365" s="388" t="s">
        <v>859</v>
      </c>
      <c r="B365" s="442" t="s">
        <v>941</v>
      </c>
      <c r="C365" s="442" t="s">
        <v>942</v>
      </c>
      <c r="D365" s="442" t="s">
        <v>860</v>
      </c>
      <c r="E365" s="409">
        <v>143</v>
      </c>
      <c r="F365" s="409">
        <v>577</v>
      </c>
      <c r="G365" s="409">
        <v>600</v>
      </c>
      <c r="H365" s="409">
        <v>588</v>
      </c>
      <c r="I365" s="409">
        <v>185</v>
      </c>
      <c r="J365" s="411">
        <v>177</v>
      </c>
      <c r="K365" s="412" t="s">
        <v>803</v>
      </c>
      <c r="L365" s="412" t="s">
        <v>803</v>
      </c>
      <c r="M365" s="413"/>
      <c r="N365" s="413" t="s">
        <v>803</v>
      </c>
    </row>
    <row r="366" spans="1:14" ht="15.75" customHeight="1">
      <c r="A366" s="388" t="s">
        <v>871</v>
      </c>
      <c r="B366" s="442" t="s">
        <v>941</v>
      </c>
      <c r="C366" s="442" t="s">
        <v>942</v>
      </c>
      <c r="D366" s="442" t="s">
        <v>872</v>
      </c>
      <c r="E366" s="409">
        <v>91</v>
      </c>
      <c r="F366" s="409">
        <v>314</v>
      </c>
      <c r="G366" s="409">
        <v>309</v>
      </c>
      <c r="H366" s="409">
        <v>284</v>
      </c>
      <c r="I366" s="409">
        <v>110</v>
      </c>
      <c r="J366" s="411">
        <v>127</v>
      </c>
      <c r="K366" s="412" t="s">
        <v>803</v>
      </c>
      <c r="L366" s="412" t="s">
        <v>803</v>
      </c>
      <c r="M366" s="413"/>
      <c r="N366" s="413" t="s">
        <v>803</v>
      </c>
    </row>
    <row r="367" spans="1:14" ht="15.75" customHeight="1">
      <c r="A367" s="388" t="s">
        <v>875</v>
      </c>
      <c r="B367" s="442" t="s">
        <v>941</v>
      </c>
      <c r="C367" s="442" t="s">
        <v>942</v>
      </c>
      <c r="D367" s="442" t="s">
        <v>876</v>
      </c>
      <c r="E367" s="413" t="s">
        <v>803</v>
      </c>
      <c r="F367" s="413" t="s">
        <v>803</v>
      </c>
      <c r="G367" s="413" t="s">
        <v>803</v>
      </c>
      <c r="H367" s="413" t="s">
        <v>803</v>
      </c>
      <c r="I367" s="413" t="s">
        <v>803</v>
      </c>
      <c r="J367" s="411">
        <v>31</v>
      </c>
      <c r="K367" s="412" t="s">
        <v>803</v>
      </c>
      <c r="L367" s="412" t="s">
        <v>803</v>
      </c>
      <c r="M367" s="413"/>
      <c r="N367" s="413" t="s">
        <v>803</v>
      </c>
    </row>
    <row r="368" spans="1:14" ht="15.75" customHeight="1">
      <c r="A368" s="388" t="s">
        <v>881</v>
      </c>
      <c r="B368" s="442" t="s">
        <v>941</v>
      </c>
      <c r="C368" s="442" t="s">
        <v>942</v>
      </c>
      <c r="D368" s="442" t="s">
        <v>882</v>
      </c>
      <c r="E368" s="409">
        <v>40</v>
      </c>
      <c r="F368" s="409">
        <v>193</v>
      </c>
      <c r="G368" s="409">
        <v>225</v>
      </c>
      <c r="H368" s="409">
        <v>273</v>
      </c>
      <c r="I368" s="409">
        <v>56</v>
      </c>
      <c r="J368" s="411">
        <v>72</v>
      </c>
      <c r="K368" s="411">
        <v>86</v>
      </c>
      <c r="L368" s="411">
        <v>84</v>
      </c>
      <c r="M368" s="413"/>
      <c r="N368" s="413" t="s">
        <v>803</v>
      </c>
    </row>
    <row r="369" spans="1:14" ht="15.75" customHeight="1">
      <c r="A369" s="388" t="s">
        <v>887</v>
      </c>
      <c r="B369" s="413"/>
      <c r="C369" s="413"/>
      <c r="D369" s="413"/>
      <c r="E369" s="413"/>
      <c r="F369" s="413"/>
      <c r="G369" s="413"/>
      <c r="H369" s="413"/>
      <c r="I369" s="413"/>
      <c r="J369" s="412"/>
      <c r="K369" s="412"/>
      <c r="L369" s="412"/>
      <c r="M369" s="413"/>
      <c r="N369" s="413"/>
    </row>
    <row r="370" spans="1:14" ht="15.75" customHeight="1">
      <c r="A370" s="388" t="s">
        <v>943</v>
      </c>
      <c r="B370" s="442" t="s">
        <v>944</v>
      </c>
      <c r="C370" s="442" t="s">
        <v>945</v>
      </c>
      <c r="D370" s="413"/>
      <c r="E370" s="409">
        <v>7.4</v>
      </c>
      <c r="F370" s="409">
        <v>793</v>
      </c>
      <c r="G370" s="409">
        <v>858</v>
      </c>
      <c r="H370" s="409">
        <v>857</v>
      </c>
      <c r="I370" s="409">
        <v>962</v>
      </c>
      <c r="J370" s="411">
        <v>1077</v>
      </c>
      <c r="K370" s="411">
        <v>1273</v>
      </c>
      <c r="L370" s="411">
        <v>1330</v>
      </c>
      <c r="M370" s="409"/>
      <c r="N370" s="409">
        <v>1403.8571544642814</v>
      </c>
    </row>
    <row r="371" spans="1:14" ht="15.75" customHeight="1">
      <c r="A371" s="388" t="s">
        <v>804</v>
      </c>
      <c r="B371" s="442" t="s">
        <v>944</v>
      </c>
      <c r="C371" s="442" t="s">
        <v>945</v>
      </c>
      <c r="D371" s="442" t="s">
        <v>805</v>
      </c>
      <c r="E371" s="413" t="s">
        <v>803</v>
      </c>
      <c r="F371" s="409">
        <v>227.32563142322635</v>
      </c>
      <c r="G371" s="409">
        <v>213.8765609187563</v>
      </c>
      <c r="H371" s="409">
        <v>168.55371378057845</v>
      </c>
      <c r="I371" s="409">
        <v>277</v>
      </c>
      <c r="J371" s="411">
        <v>282</v>
      </c>
      <c r="K371" s="411">
        <v>309</v>
      </c>
      <c r="L371" s="411">
        <v>307</v>
      </c>
      <c r="M371" s="409"/>
      <c r="N371" s="409">
        <v>319.90991205356772</v>
      </c>
    </row>
    <row r="372" spans="1:14" ht="15.75" customHeight="1">
      <c r="A372" s="388" t="s">
        <v>806</v>
      </c>
      <c r="B372" s="442" t="s">
        <v>944</v>
      </c>
      <c r="C372" s="442" t="s">
        <v>945</v>
      </c>
      <c r="D372" s="442" t="s">
        <v>805</v>
      </c>
      <c r="E372" s="413" t="s">
        <v>803</v>
      </c>
      <c r="F372" s="409">
        <v>28.666536118944055</v>
      </c>
      <c r="G372" s="409">
        <v>24.927338102419149</v>
      </c>
      <c r="H372" s="409">
        <v>19.667877920720937</v>
      </c>
      <c r="I372" s="409">
        <v>28.794178794178794</v>
      </c>
      <c r="J372" s="411">
        <v>26.18384401114206</v>
      </c>
      <c r="K372" s="411">
        <v>24.273369992144541</v>
      </c>
      <c r="L372" s="411">
        <v>23.082706766917294</v>
      </c>
      <c r="M372" s="409"/>
      <c r="N372" s="409">
        <v>22.787924756892153</v>
      </c>
    </row>
    <row r="373" spans="1:14" ht="15.75" customHeight="1">
      <c r="A373" s="388" t="s">
        <v>810</v>
      </c>
      <c r="B373" s="442" t="s">
        <v>944</v>
      </c>
      <c r="C373" s="442" t="s">
        <v>945</v>
      </c>
      <c r="D373" s="442" t="s">
        <v>811</v>
      </c>
      <c r="E373" s="413" t="s">
        <v>803</v>
      </c>
      <c r="F373" s="413" t="s">
        <v>803</v>
      </c>
      <c r="G373" s="413" t="s">
        <v>803</v>
      </c>
      <c r="H373" s="413" t="s">
        <v>803</v>
      </c>
      <c r="I373" s="413" t="s">
        <v>803</v>
      </c>
      <c r="J373" s="412" t="s">
        <v>803</v>
      </c>
      <c r="K373" s="412" t="s">
        <v>803</v>
      </c>
      <c r="L373" s="411">
        <v>307</v>
      </c>
      <c r="M373" s="413"/>
      <c r="N373" s="413" t="s">
        <v>803</v>
      </c>
    </row>
    <row r="374" spans="1:14" ht="15.75" customHeight="1">
      <c r="A374" s="388" t="s">
        <v>809</v>
      </c>
      <c r="B374" s="442" t="s">
        <v>944</v>
      </c>
      <c r="C374" s="442" t="s">
        <v>945</v>
      </c>
      <c r="D374" s="442" t="s">
        <v>811</v>
      </c>
      <c r="E374" s="413" t="s">
        <v>803</v>
      </c>
      <c r="F374" s="413" t="s">
        <v>803</v>
      </c>
      <c r="G374" s="413" t="s">
        <v>803</v>
      </c>
      <c r="H374" s="413" t="s">
        <v>803</v>
      </c>
      <c r="I374" s="413" t="s">
        <v>803</v>
      </c>
      <c r="J374" s="412" t="s">
        <v>803</v>
      </c>
      <c r="K374" s="412" t="s">
        <v>803</v>
      </c>
      <c r="L374" s="411">
        <v>23.082706766917294</v>
      </c>
      <c r="M374" s="413"/>
      <c r="N374" s="413" t="s">
        <v>803</v>
      </c>
    </row>
    <row r="375" spans="1:14" ht="15.75" customHeight="1">
      <c r="A375" s="388" t="s">
        <v>816</v>
      </c>
      <c r="B375" s="442" t="s">
        <v>944</v>
      </c>
      <c r="C375" s="442" t="s">
        <v>945</v>
      </c>
      <c r="D375" s="442" t="s">
        <v>817</v>
      </c>
      <c r="E375" s="413" t="s">
        <v>803</v>
      </c>
      <c r="F375" s="409">
        <v>437.92943777697423</v>
      </c>
      <c r="G375" s="409">
        <v>429.62586065741505</v>
      </c>
      <c r="H375" s="409">
        <v>364.61026005948577</v>
      </c>
      <c r="I375" s="409">
        <v>433</v>
      </c>
      <c r="J375" s="411">
        <v>467</v>
      </c>
      <c r="K375" s="411">
        <v>543</v>
      </c>
      <c r="L375" s="411">
        <v>558</v>
      </c>
      <c r="M375" s="409"/>
      <c r="N375" s="409">
        <v>564.30319150636171</v>
      </c>
    </row>
    <row r="376" spans="1:14" ht="15.75" customHeight="1">
      <c r="A376" s="388" t="s">
        <v>806</v>
      </c>
      <c r="B376" s="442" t="s">
        <v>944</v>
      </c>
      <c r="C376" s="442" t="s">
        <v>945</v>
      </c>
      <c r="D376" s="442" t="s">
        <v>817</v>
      </c>
      <c r="E376" s="413" t="s">
        <v>803</v>
      </c>
      <c r="F376" s="409">
        <v>55.224393162291825</v>
      </c>
      <c r="G376" s="409">
        <v>50.072944132565851</v>
      </c>
      <c r="H376" s="409">
        <v>42.544954499356564</v>
      </c>
      <c r="I376" s="409">
        <v>45.010395010395008</v>
      </c>
      <c r="J376" s="411">
        <v>43.361188486536676</v>
      </c>
      <c r="K376" s="411">
        <v>42.655145326001573</v>
      </c>
      <c r="L376" s="411">
        <v>41.954887218045116</v>
      </c>
      <c r="M376" s="409"/>
      <c r="N376" s="409">
        <v>40.19662468591418</v>
      </c>
    </row>
    <row r="377" spans="1:14" ht="15.75" customHeight="1">
      <c r="A377" s="388" t="s">
        <v>810</v>
      </c>
      <c r="B377" s="442" t="s">
        <v>944</v>
      </c>
      <c r="C377" s="442" t="s">
        <v>945</v>
      </c>
      <c r="D377" s="442" t="s">
        <v>821</v>
      </c>
      <c r="E377" s="413" t="s">
        <v>803</v>
      </c>
      <c r="F377" s="413" t="s">
        <v>803</v>
      </c>
      <c r="G377" s="413" t="s">
        <v>803</v>
      </c>
      <c r="H377" s="413" t="s">
        <v>803</v>
      </c>
      <c r="I377" s="413" t="s">
        <v>803</v>
      </c>
      <c r="J377" s="412" t="s">
        <v>803</v>
      </c>
      <c r="K377" s="412" t="s">
        <v>803</v>
      </c>
      <c r="L377" s="411">
        <v>558</v>
      </c>
      <c r="M377" s="413"/>
      <c r="N377" s="413" t="s">
        <v>803</v>
      </c>
    </row>
    <row r="378" spans="1:14" ht="15.75" customHeight="1">
      <c r="A378" s="388" t="s">
        <v>809</v>
      </c>
      <c r="B378" s="442" t="s">
        <v>944</v>
      </c>
      <c r="C378" s="442" t="s">
        <v>945</v>
      </c>
      <c r="D378" s="442" t="s">
        <v>821</v>
      </c>
      <c r="E378" s="413" t="s">
        <v>803</v>
      </c>
      <c r="F378" s="413" t="s">
        <v>803</v>
      </c>
      <c r="G378" s="413" t="s">
        <v>803</v>
      </c>
      <c r="H378" s="413" t="s">
        <v>803</v>
      </c>
      <c r="I378" s="413" t="s">
        <v>803</v>
      </c>
      <c r="J378" s="412" t="s">
        <v>803</v>
      </c>
      <c r="K378" s="412" t="s">
        <v>803</v>
      </c>
      <c r="L378" s="411">
        <v>41.954887218045116</v>
      </c>
      <c r="M378" s="413"/>
      <c r="N378" s="413" t="s">
        <v>803</v>
      </c>
    </row>
    <row r="379" spans="1:14" ht="15.75" customHeight="1">
      <c r="A379" s="388" t="s">
        <v>822</v>
      </c>
      <c r="B379" s="442" t="s">
        <v>944</v>
      </c>
      <c r="C379" s="442" t="s">
        <v>945</v>
      </c>
      <c r="D379" s="442" t="s">
        <v>823</v>
      </c>
      <c r="E379" s="413" t="s">
        <v>803</v>
      </c>
      <c r="F379" s="409">
        <v>136.49686273475984</v>
      </c>
      <c r="G379" s="409">
        <v>164.85777129879858</v>
      </c>
      <c r="H379" s="409">
        <v>210.0427321750754</v>
      </c>
      <c r="I379" s="409">
        <v>233</v>
      </c>
      <c r="J379" s="411">
        <v>261</v>
      </c>
      <c r="K379" s="411">
        <v>295</v>
      </c>
      <c r="L379" s="411">
        <v>303</v>
      </c>
      <c r="M379" s="409"/>
      <c r="N379" s="409">
        <v>321.93554436922039</v>
      </c>
    </row>
    <row r="380" spans="1:14" ht="15.75" customHeight="1">
      <c r="A380" s="388" t="s">
        <v>806</v>
      </c>
      <c r="B380" s="442" t="s">
        <v>944</v>
      </c>
      <c r="C380" s="442" t="s">
        <v>945</v>
      </c>
      <c r="D380" s="442" t="s">
        <v>823</v>
      </c>
      <c r="E380" s="413" t="s">
        <v>803</v>
      </c>
      <c r="F380" s="409">
        <v>17.212719134269843</v>
      </c>
      <c r="G380" s="409">
        <v>19.214192459067437</v>
      </c>
      <c r="H380" s="409">
        <v>24.50907026546971</v>
      </c>
      <c r="I380" s="409">
        <v>24.220374220374222</v>
      </c>
      <c r="J380" s="411">
        <v>24.233983286908078</v>
      </c>
      <c r="K380" s="411">
        <v>23.173605655930871</v>
      </c>
      <c r="L380" s="411">
        <v>22.781954887218046</v>
      </c>
      <c r="M380" s="409"/>
      <c r="N380" s="409">
        <v>22.932215243229113</v>
      </c>
    </row>
    <row r="381" spans="1:14" ht="15.75" customHeight="1">
      <c r="A381" s="388" t="s">
        <v>810</v>
      </c>
      <c r="B381" s="442" t="s">
        <v>944</v>
      </c>
      <c r="C381" s="442" t="s">
        <v>945</v>
      </c>
      <c r="D381" s="442" t="s">
        <v>826</v>
      </c>
      <c r="E381" s="413" t="s">
        <v>803</v>
      </c>
      <c r="F381" s="413" t="s">
        <v>803</v>
      </c>
      <c r="G381" s="413" t="s">
        <v>803</v>
      </c>
      <c r="H381" s="413" t="s">
        <v>803</v>
      </c>
      <c r="I381" s="413" t="s">
        <v>803</v>
      </c>
      <c r="J381" s="412" t="s">
        <v>803</v>
      </c>
      <c r="K381" s="412" t="s">
        <v>803</v>
      </c>
      <c r="L381" s="411">
        <v>303</v>
      </c>
      <c r="M381" s="413"/>
      <c r="N381" s="413" t="s">
        <v>803</v>
      </c>
    </row>
    <row r="382" spans="1:14" ht="15.75" customHeight="1">
      <c r="A382" s="388" t="s">
        <v>809</v>
      </c>
      <c r="B382" s="442" t="s">
        <v>944</v>
      </c>
      <c r="C382" s="442" t="s">
        <v>945</v>
      </c>
      <c r="D382" s="442" t="s">
        <v>826</v>
      </c>
      <c r="E382" s="413" t="s">
        <v>803</v>
      </c>
      <c r="F382" s="413" t="s">
        <v>803</v>
      </c>
      <c r="G382" s="413" t="s">
        <v>803</v>
      </c>
      <c r="H382" s="413" t="s">
        <v>803</v>
      </c>
      <c r="I382" s="413" t="s">
        <v>803</v>
      </c>
      <c r="J382" s="412" t="s">
        <v>803</v>
      </c>
      <c r="K382" s="412" t="s">
        <v>803</v>
      </c>
      <c r="L382" s="411">
        <v>22.781954887218046</v>
      </c>
      <c r="M382" s="413"/>
      <c r="N382" s="413" t="s">
        <v>803</v>
      </c>
    </row>
    <row r="383" spans="1:14" ht="15.75" customHeight="1">
      <c r="A383" s="388" t="s">
        <v>827</v>
      </c>
      <c r="B383" s="442" t="s">
        <v>944</v>
      </c>
      <c r="C383" s="442" t="s">
        <v>945</v>
      </c>
      <c r="D383" s="442" t="s">
        <v>828</v>
      </c>
      <c r="E383" s="413" t="s">
        <v>803</v>
      </c>
      <c r="F383" s="413" t="s">
        <v>803</v>
      </c>
      <c r="G383" s="413" t="s">
        <v>803</v>
      </c>
      <c r="H383" s="413" t="s">
        <v>803</v>
      </c>
      <c r="I383" s="409">
        <v>0</v>
      </c>
      <c r="J383" s="411">
        <v>12</v>
      </c>
      <c r="K383" s="411">
        <v>49</v>
      </c>
      <c r="L383" s="411">
        <v>70</v>
      </c>
      <c r="M383" s="409"/>
      <c r="N383" s="409">
        <v>81.104708155278331</v>
      </c>
    </row>
    <row r="384" spans="1:14" ht="15.75" customHeight="1">
      <c r="A384" s="388" t="s">
        <v>806</v>
      </c>
      <c r="B384" s="442" t="s">
        <v>944</v>
      </c>
      <c r="C384" s="442" t="s">
        <v>945</v>
      </c>
      <c r="D384" s="442" t="s">
        <v>828</v>
      </c>
      <c r="E384" s="413" t="s">
        <v>803</v>
      </c>
      <c r="F384" s="413" t="s">
        <v>803</v>
      </c>
      <c r="G384" s="413" t="s">
        <v>803</v>
      </c>
      <c r="H384" s="413" t="s">
        <v>803</v>
      </c>
      <c r="I384" s="409">
        <v>0</v>
      </c>
      <c r="J384" s="411">
        <v>1.1142061281337048</v>
      </c>
      <c r="K384" s="411">
        <v>3.8491751767478397</v>
      </c>
      <c r="L384" s="411">
        <v>5.2631578947368425</v>
      </c>
      <c r="M384" s="409"/>
      <c r="N384" s="409">
        <v>5.7772764057485801</v>
      </c>
    </row>
    <row r="385" spans="1:14" ht="15.75" customHeight="1">
      <c r="A385" s="388" t="s">
        <v>810</v>
      </c>
      <c r="B385" s="442" t="s">
        <v>944</v>
      </c>
      <c r="C385" s="442" t="s">
        <v>945</v>
      </c>
      <c r="D385" s="442" t="s">
        <v>830</v>
      </c>
      <c r="E385" s="413" t="s">
        <v>803</v>
      </c>
      <c r="F385" s="413" t="s">
        <v>803</v>
      </c>
      <c r="G385" s="413" t="s">
        <v>803</v>
      </c>
      <c r="H385" s="413" t="s">
        <v>803</v>
      </c>
      <c r="I385" s="413" t="s">
        <v>803</v>
      </c>
      <c r="J385" s="412" t="s">
        <v>803</v>
      </c>
      <c r="K385" s="412" t="s">
        <v>803</v>
      </c>
      <c r="L385" s="411">
        <v>70</v>
      </c>
      <c r="M385" s="413"/>
      <c r="N385" s="413" t="s">
        <v>803</v>
      </c>
    </row>
    <row r="386" spans="1:14" ht="15.75" customHeight="1">
      <c r="A386" s="388" t="s">
        <v>809</v>
      </c>
      <c r="B386" s="442" t="s">
        <v>944</v>
      </c>
      <c r="C386" s="442" t="s">
        <v>945</v>
      </c>
      <c r="D386" s="442" t="s">
        <v>830</v>
      </c>
      <c r="E386" s="413" t="s">
        <v>803</v>
      </c>
      <c r="F386" s="413" t="s">
        <v>803</v>
      </c>
      <c r="G386" s="413" t="s">
        <v>803</v>
      </c>
      <c r="H386" s="413" t="s">
        <v>803</v>
      </c>
      <c r="I386" s="413" t="s">
        <v>803</v>
      </c>
      <c r="J386" s="412" t="s">
        <v>803</v>
      </c>
      <c r="K386" s="412" t="s">
        <v>803</v>
      </c>
      <c r="L386" s="411">
        <v>5.2631578947368425</v>
      </c>
      <c r="M386" s="413"/>
      <c r="N386" s="413" t="s">
        <v>803</v>
      </c>
    </row>
    <row r="387" spans="1:14" ht="15.75" customHeight="1">
      <c r="A387" s="388" t="s">
        <v>832</v>
      </c>
      <c r="B387" s="442" t="s">
        <v>944</v>
      </c>
      <c r="C387" s="442" t="s">
        <v>945</v>
      </c>
      <c r="D387" s="442" t="s">
        <v>833</v>
      </c>
      <c r="E387" s="413" t="s">
        <v>803</v>
      </c>
      <c r="F387" s="413" t="s">
        <v>803</v>
      </c>
      <c r="G387" s="413" t="s">
        <v>803</v>
      </c>
      <c r="H387" s="413" t="s">
        <v>803</v>
      </c>
      <c r="I387" s="409">
        <v>43</v>
      </c>
      <c r="J387" s="411">
        <v>54</v>
      </c>
      <c r="K387" s="411">
        <v>77</v>
      </c>
      <c r="L387" s="411">
        <v>90</v>
      </c>
      <c r="M387" s="409"/>
      <c r="N387" s="409">
        <v>95.026282434648351</v>
      </c>
    </row>
    <row r="388" spans="1:14" ht="15.75" customHeight="1">
      <c r="A388" s="388" t="s">
        <v>806</v>
      </c>
      <c r="B388" s="442" t="s">
        <v>944</v>
      </c>
      <c r="C388" s="442" t="s">
        <v>945</v>
      </c>
      <c r="D388" s="442" t="s">
        <v>833</v>
      </c>
      <c r="E388" s="413" t="s">
        <v>803</v>
      </c>
      <c r="F388" s="413" t="s">
        <v>803</v>
      </c>
      <c r="G388" s="413" t="s">
        <v>803</v>
      </c>
      <c r="H388" s="413" t="s">
        <v>803</v>
      </c>
      <c r="I388" s="409">
        <v>4.4698544698544698</v>
      </c>
      <c r="J388" s="411">
        <v>5.0139275766016711</v>
      </c>
      <c r="K388" s="411">
        <v>6.048703849175177</v>
      </c>
      <c r="L388" s="411">
        <v>6.7669172932330826</v>
      </c>
      <c r="M388" s="409"/>
      <c r="N388" s="409">
        <v>6.7689424192813146</v>
      </c>
    </row>
    <row r="389" spans="1:14" ht="15.75" customHeight="1">
      <c r="A389" s="388" t="s">
        <v>810</v>
      </c>
      <c r="B389" s="442" t="s">
        <v>944</v>
      </c>
      <c r="C389" s="442" t="s">
        <v>945</v>
      </c>
      <c r="D389" s="442" t="s">
        <v>835</v>
      </c>
      <c r="E389" s="413" t="s">
        <v>803</v>
      </c>
      <c r="F389" s="413" t="s">
        <v>803</v>
      </c>
      <c r="G389" s="413" t="s">
        <v>803</v>
      </c>
      <c r="H389" s="413" t="s">
        <v>803</v>
      </c>
      <c r="I389" s="413" t="s">
        <v>803</v>
      </c>
      <c r="J389" s="412" t="s">
        <v>803</v>
      </c>
      <c r="K389" s="412" t="s">
        <v>803</v>
      </c>
      <c r="L389" s="411">
        <v>90</v>
      </c>
      <c r="M389" s="413"/>
      <c r="N389" s="413" t="s">
        <v>803</v>
      </c>
    </row>
    <row r="390" spans="1:14" ht="15.75" customHeight="1">
      <c r="A390" s="388" t="s">
        <v>809</v>
      </c>
      <c r="B390" s="442" t="s">
        <v>944</v>
      </c>
      <c r="C390" s="442" t="s">
        <v>945</v>
      </c>
      <c r="D390" s="442" t="s">
        <v>835</v>
      </c>
      <c r="E390" s="413" t="s">
        <v>803</v>
      </c>
      <c r="F390" s="413" t="s">
        <v>803</v>
      </c>
      <c r="G390" s="413" t="s">
        <v>803</v>
      </c>
      <c r="H390" s="413" t="s">
        <v>803</v>
      </c>
      <c r="I390" s="413" t="s">
        <v>803</v>
      </c>
      <c r="J390" s="412" t="s">
        <v>803</v>
      </c>
      <c r="K390" s="412" t="s">
        <v>803</v>
      </c>
      <c r="L390" s="411">
        <v>6.7669172932330826</v>
      </c>
      <c r="M390" s="413"/>
      <c r="N390" s="413" t="s">
        <v>803</v>
      </c>
    </row>
    <row r="391" spans="1:14" ht="15.75" customHeight="1">
      <c r="A391" s="388" t="s">
        <v>836</v>
      </c>
      <c r="B391" s="442" t="s">
        <v>944</v>
      </c>
      <c r="C391" s="442" t="s">
        <v>945</v>
      </c>
      <c r="D391" s="442" t="s">
        <v>837</v>
      </c>
      <c r="E391" s="413" t="s">
        <v>803</v>
      </c>
      <c r="F391" s="413" t="s">
        <v>803</v>
      </c>
      <c r="G391" s="413" t="s">
        <v>803</v>
      </c>
      <c r="H391" s="413" t="s">
        <v>803</v>
      </c>
      <c r="I391" s="413" t="s">
        <v>803</v>
      </c>
      <c r="J391" s="411">
        <v>-29</v>
      </c>
      <c r="K391" s="412" t="s">
        <v>803</v>
      </c>
      <c r="L391" s="411">
        <v>49</v>
      </c>
      <c r="M391" s="409"/>
      <c r="N391" s="409">
        <v>87.53206151090825</v>
      </c>
    </row>
    <row r="392" spans="1:14" ht="15.75" customHeight="1">
      <c r="A392" s="388" t="s">
        <v>806</v>
      </c>
      <c r="B392" s="442" t="s">
        <v>944</v>
      </c>
      <c r="C392" s="442" t="s">
        <v>945</v>
      </c>
      <c r="D392" s="442" t="s">
        <v>837</v>
      </c>
      <c r="E392" s="413" t="s">
        <v>803</v>
      </c>
      <c r="F392" s="413" t="s">
        <v>803</v>
      </c>
      <c r="G392" s="413" t="s">
        <v>803</v>
      </c>
      <c r="H392" s="413" t="s">
        <v>803</v>
      </c>
      <c r="I392" s="413" t="s">
        <v>803</v>
      </c>
      <c r="J392" s="411">
        <v>-2.6926648096564532</v>
      </c>
      <c r="K392" s="412" t="s">
        <v>803</v>
      </c>
      <c r="L392" s="411">
        <v>3.6842105263157894</v>
      </c>
      <c r="M392" s="409"/>
      <c r="N392" s="409">
        <v>6.2351116872934913</v>
      </c>
    </row>
    <row r="393" spans="1:14" ht="15.75" customHeight="1">
      <c r="A393" s="388" t="s">
        <v>838</v>
      </c>
      <c r="B393" s="442" t="s">
        <v>944</v>
      </c>
      <c r="C393" s="442" t="s">
        <v>945</v>
      </c>
      <c r="D393" s="442" t="s">
        <v>839</v>
      </c>
      <c r="E393" s="413" t="s">
        <v>803</v>
      </c>
      <c r="F393" s="413" t="s">
        <v>803</v>
      </c>
      <c r="G393" s="413" t="s">
        <v>803</v>
      </c>
      <c r="H393" s="413" t="s">
        <v>803</v>
      </c>
      <c r="I393" s="413" t="s">
        <v>803</v>
      </c>
      <c r="J393" s="412" t="s">
        <v>803</v>
      </c>
      <c r="K393" s="412" t="s">
        <v>803</v>
      </c>
      <c r="L393" s="411">
        <v>-47</v>
      </c>
      <c r="M393" s="413"/>
      <c r="N393" s="413" t="s">
        <v>803</v>
      </c>
    </row>
    <row r="394" spans="1:14" ht="15.75" customHeight="1">
      <c r="A394" s="388" t="s">
        <v>806</v>
      </c>
      <c r="B394" s="442" t="s">
        <v>944</v>
      </c>
      <c r="C394" s="442" t="s">
        <v>945</v>
      </c>
      <c r="D394" s="442" t="s">
        <v>839</v>
      </c>
      <c r="E394" s="413" t="s">
        <v>803</v>
      </c>
      <c r="F394" s="413" t="s">
        <v>803</v>
      </c>
      <c r="G394" s="413" t="s">
        <v>803</v>
      </c>
      <c r="H394" s="413" t="s">
        <v>803</v>
      </c>
      <c r="I394" s="413" t="s">
        <v>803</v>
      </c>
      <c r="J394" s="412" t="s">
        <v>803</v>
      </c>
      <c r="K394" s="412" t="s">
        <v>803</v>
      </c>
      <c r="L394" s="411">
        <v>-3.5338345864661656</v>
      </c>
      <c r="M394" s="413"/>
      <c r="N394" s="413" t="s">
        <v>803</v>
      </c>
    </row>
    <row r="395" spans="1:14" ht="15.75" customHeight="1">
      <c r="A395" s="388" t="s">
        <v>840</v>
      </c>
      <c r="B395" s="413"/>
      <c r="C395" s="413"/>
      <c r="D395" s="413"/>
      <c r="E395" s="413"/>
      <c r="F395" s="413"/>
      <c r="G395" s="413"/>
      <c r="H395" s="413"/>
      <c r="I395" s="413"/>
      <c r="J395" s="412"/>
      <c r="K395" s="412"/>
      <c r="L395" s="412"/>
      <c r="M395" s="413"/>
      <c r="N395" s="413"/>
    </row>
    <row r="396" spans="1:14" ht="15.75" customHeight="1">
      <c r="A396" s="388" t="s">
        <v>859</v>
      </c>
      <c r="B396" s="442" t="s">
        <v>944</v>
      </c>
      <c r="C396" s="442" t="s">
        <v>945</v>
      </c>
      <c r="D396" s="442" t="s">
        <v>860</v>
      </c>
      <c r="E396" s="413" t="s">
        <v>803</v>
      </c>
      <c r="F396" s="413" t="s">
        <v>803</v>
      </c>
      <c r="G396" s="413" t="s">
        <v>803</v>
      </c>
      <c r="H396" s="413" t="s">
        <v>803</v>
      </c>
      <c r="I396" s="409">
        <v>450</v>
      </c>
      <c r="J396" s="411">
        <v>522</v>
      </c>
      <c r="K396" s="412" t="s">
        <v>803</v>
      </c>
      <c r="L396" s="412" t="s">
        <v>803</v>
      </c>
      <c r="M396" s="413"/>
      <c r="N396" s="413" t="s">
        <v>803</v>
      </c>
    </row>
    <row r="397" spans="1:14" ht="15.75" customHeight="1">
      <c r="A397" s="388" t="s">
        <v>871</v>
      </c>
      <c r="B397" s="442" t="s">
        <v>944</v>
      </c>
      <c r="C397" s="442" t="s">
        <v>945</v>
      </c>
      <c r="D397" s="442" t="s">
        <v>872</v>
      </c>
      <c r="E397" s="413" t="s">
        <v>803</v>
      </c>
      <c r="F397" s="413" t="s">
        <v>803</v>
      </c>
      <c r="G397" s="413" t="s">
        <v>803</v>
      </c>
      <c r="H397" s="413" t="s">
        <v>803</v>
      </c>
      <c r="I397" s="409">
        <v>277</v>
      </c>
      <c r="J397" s="411">
        <v>280</v>
      </c>
      <c r="K397" s="412" t="s">
        <v>803</v>
      </c>
      <c r="L397" s="412" t="s">
        <v>803</v>
      </c>
      <c r="M397" s="413"/>
      <c r="N397" s="413" t="s">
        <v>803</v>
      </c>
    </row>
    <row r="398" spans="1:14" ht="15.75" customHeight="1">
      <c r="A398" s="388" t="s">
        <v>875</v>
      </c>
      <c r="B398" s="442" t="s">
        <v>944</v>
      </c>
      <c r="C398" s="442" t="s">
        <v>945</v>
      </c>
      <c r="D398" s="442" t="s">
        <v>876</v>
      </c>
      <c r="E398" s="413" t="s">
        <v>803</v>
      </c>
      <c r="F398" s="413" t="s">
        <v>803</v>
      </c>
      <c r="G398" s="413" t="s">
        <v>803</v>
      </c>
      <c r="H398" s="413" t="s">
        <v>803</v>
      </c>
      <c r="I398" s="413" t="s">
        <v>803</v>
      </c>
      <c r="J398" s="411">
        <v>12</v>
      </c>
      <c r="K398" s="412" t="s">
        <v>803</v>
      </c>
      <c r="L398" s="412" t="s">
        <v>803</v>
      </c>
      <c r="M398" s="413"/>
      <c r="N398" s="413" t="s">
        <v>803</v>
      </c>
    </row>
    <row r="399" spans="1:14" ht="15.75" customHeight="1">
      <c r="A399" s="388" t="s">
        <v>881</v>
      </c>
      <c r="B399" s="442" t="s">
        <v>944</v>
      </c>
      <c r="C399" s="442" t="s">
        <v>945</v>
      </c>
      <c r="D399" s="442" t="s">
        <v>882</v>
      </c>
      <c r="E399" s="413" t="s">
        <v>803</v>
      </c>
      <c r="F399" s="413" t="s">
        <v>803</v>
      </c>
      <c r="G399" s="413" t="s">
        <v>803</v>
      </c>
      <c r="H399" s="413" t="s">
        <v>803</v>
      </c>
      <c r="I399" s="409">
        <v>235</v>
      </c>
      <c r="J399" s="411">
        <v>263</v>
      </c>
      <c r="K399" s="412" t="s">
        <v>803</v>
      </c>
      <c r="L399" s="412" t="s">
        <v>803</v>
      </c>
      <c r="M399" s="413"/>
      <c r="N399" s="413" t="s">
        <v>803</v>
      </c>
    </row>
    <row r="400" spans="1:14" ht="15.75" customHeight="1">
      <c r="A400" s="388" t="s">
        <v>887</v>
      </c>
      <c r="B400" s="413"/>
      <c r="C400" s="413"/>
      <c r="D400" s="413"/>
      <c r="E400" s="413"/>
      <c r="F400" s="413"/>
      <c r="G400" s="413"/>
      <c r="H400" s="413"/>
      <c r="I400" s="413"/>
      <c r="J400" s="412"/>
      <c r="K400" s="412"/>
      <c r="L400" s="412"/>
      <c r="M400" s="413"/>
      <c r="N400" s="413"/>
    </row>
    <row r="401" spans="1:14" ht="15.75" customHeight="1">
      <c r="A401" s="388" t="s">
        <v>946</v>
      </c>
      <c r="B401" s="442" t="s">
        <v>947</v>
      </c>
      <c r="C401" s="442" t="s">
        <v>948</v>
      </c>
      <c r="D401" s="413"/>
      <c r="E401" s="413" t="s">
        <v>803</v>
      </c>
      <c r="F401" s="413" t="s">
        <v>803</v>
      </c>
      <c r="G401" s="413" t="s">
        <v>803</v>
      </c>
      <c r="H401" s="413" t="s">
        <v>803</v>
      </c>
      <c r="I401" s="413" t="s">
        <v>803</v>
      </c>
      <c r="J401" s="412" t="s">
        <v>803</v>
      </c>
      <c r="K401" s="412" t="s">
        <v>803</v>
      </c>
      <c r="L401" s="412" t="s">
        <v>803</v>
      </c>
      <c r="M401" s="413"/>
      <c r="N401" s="413" t="s">
        <v>803</v>
      </c>
    </row>
    <row r="402" spans="1:14" ht="15.75" customHeight="1">
      <c r="A402" s="388" t="s">
        <v>804</v>
      </c>
      <c r="B402" s="442" t="s">
        <v>947</v>
      </c>
      <c r="C402" s="442" t="s">
        <v>948</v>
      </c>
      <c r="D402" s="442" t="s">
        <v>805</v>
      </c>
      <c r="E402" s="409">
        <v>335.13937725774719</v>
      </c>
      <c r="F402" s="409">
        <v>285.48874943849626</v>
      </c>
      <c r="G402" s="409">
        <v>355.91179960314838</v>
      </c>
      <c r="H402" s="409">
        <v>331.45692601385747</v>
      </c>
      <c r="I402" s="409">
        <v>336</v>
      </c>
      <c r="J402" s="411">
        <v>332</v>
      </c>
      <c r="K402" s="411">
        <v>325</v>
      </c>
      <c r="L402" s="411">
        <v>330</v>
      </c>
      <c r="M402" s="409"/>
      <c r="N402" s="409">
        <v>335.24210599279894</v>
      </c>
    </row>
    <row r="403" spans="1:14" ht="15.75" customHeight="1">
      <c r="A403" s="388" t="s">
        <v>806</v>
      </c>
      <c r="B403" s="442" t="s">
        <v>947</v>
      </c>
      <c r="C403" s="442" t="s">
        <v>948</v>
      </c>
      <c r="D403" s="442" t="s">
        <v>805</v>
      </c>
      <c r="E403" s="413" t="s">
        <v>803</v>
      </c>
      <c r="F403" s="413" t="s">
        <v>803</v>
      </c>
      <c r="G403" s="413" t="s">
        <v>803</v>
      </c>
      <c r="H403" s="413" t="s">
        <v>803</v>
      </c>
      <c r="I403" s="413" t="s">
        <v>803</v>
      </c>
      <c r="J403" s="412" t="s">
        <v>803</v>
      </c>
      <c r="K403" s="412" t="s">
        <v>803</v>
      </c>
      <c r="L403" s="412" t="s">
        <v>803</v>
      </c>
      <c r="M403" s="413"/>
      <c r="N403" s="413" t="s">
        <v>803</v>
      </c>
    </row>
    <row r="404" spans="1:14" ht="15.75" customHeight="1">
      <c r="A404" s="388" t="s">
        <v>816</v>
      </c>
      <c r="B404" s="442" t="s">
        <v>947</v>
      </c>
      <c r="C404" s="442" t="s">
        <v>948</v>
      </c>
      <c r="D404" s="442" t="s">
        <v>817</v>
      </c>
      <c r="E404" s="409">
        <v>138.75618347290444</v>
      </c>
      <c r="F404" s="409">
        <v>133.77783904034152</v>
      </c>
      <c r="G404" s="409">
        <v>165.98369104451891</v>
      </c>
      <c r="H404" s="409">
        <v>171.54048312638267</v>
      </c>
      <c r="I404" s="409">
        <v>137</v>
      </c>
      <c r="J404" s="411">
        <v>144</v>
      </c>
      <c r="K404" s="411">
        <v>144</v>
      </c>
      <c r="L404" s="411">
        <v>122</v>
      </c>
      <c r="M404" s="409"/>
      <c r="N404" s="409">
        <v>134.1743025264972</v>
      </c>
    </row>
    <row r="405" spans="1:14" ht="15.75" customHeight="1">
      <c r="A405" s="388" t="s">
        <v>806</v>
      </c>
      <c r="B405" s="442" t="s">
        <v>947</v>
      </c>
      <c r="C405" s="442" t="s">
        <v>948</v>
      </c>
      <c r="D405" s="442" t="s">
        <v>817</v>
      </c>
      <c r="E405" s="413" t="s">
        <v>803</v>
      </c>
      <c r="F405" s="413" t="s">
        <v>803</v>
      </c>
      <c r="G405" s="413" t="s">
        <v>803</v>
      </c>
      <c r="H405" s="413" t="s">
        <v>803</v>
      </c>
      <c r="I405" s="413" t="s">
        <v>803</v>
      </c>
      <c r="J405" s="412" t="s">
        <v>803</v>
      </c>
      <c r="K405" s="412" t="s">
        <v>803</v>
      </c>
      <c r="L405" s="412" t="s">
        <v>803</v>
      </c>
      <c r="M405" s="413"/>
      <c r="N405" s="413" t="s">
        <v>803</v>
      </c>
    </row>
    <row r="406" spans="1:14" ht="15.75" customHeight="1">
      <c r="A406" s="388" t="s">
        <v>822</v>
      </c>
      <c r="B406" s="442" t="s">
        <v>947</v>
      </c>
      <c r="C406" s="442" t="s">
        <v>948</v>
      </c>
      <c r="D406" s="442" t="s">
        <v>823</v>
      </c>
      <c r="E406" s="409">
        <v>6.9195213642407349</v>
      </c>
      <c r="F406" s="409">
        <v>9.1009127665300564</v>
      </c>
      <c r="G406" s="409">
        <v>13.817712183409345</v>
      </c>
      <c r="H406" s="409">
        <v>13.41557476433441</v>
      </c>
      <c r="I406" s="409">
        <v>8</v>
      </c>
      <c r="J406" s="411">
        <v>11</v>
      </c>
      <c r="K406" s="411">
        <v>12</v>
      </c>
      <c r="L406" s="411">
        <v>9</v>
      </c>
      <c r="M406" s="409"/>
      <c r="N406" s="409">
        <v>12.595678308031706</v>
      </c>
    </row>
    <row r="407" spans="1:14" ht="15.75" customHeight="1">
      <c r="A407" s="388" t="s">
        <v>806</v>
      </c>
      <c r="B407" s="442" t="s">
        <v>947</v>
      </c>
      <c r="C407" s="442" t="s">
        <v>948</v>
      </c>
      <c r="D407" s="442" t="s">
        <v>823</v>
      </c>
      <c r="E407" s="413" t="s">
        <v>803</v>
      </c>
      <c r="F407" s="413" t="s">
        <v>803</v>
      </c>
      <c r="G407" s="413" t="s">
        <v>803</v>
      </c>
      <c r="H407" s="413" t="s">
        <v>803</v>
      </c>
      <c r="I407" s="413" t="s">
        <v>803</v>
      </c>
      <c r="J407" s="412" t="s">
        <v>803</v>
      </c>
      <c r="K407" s="412" t="s">
        <v>803</v>
      </c>
      <c r="L407" s="412" t="s">
        <v>803</v>
      </c>
      <c r="M407" s="413"/>
      <c r="N407" s="413" t="s">
        <v>803</v>
      </c>
    </row>
    <row r="408" spans="1:14" ht="15.75" customHeight="1">
      <c r="A408" s="388" t="s">
        <v>827</v>
      </c>
      <c r="B408" s="442" t="s">
        <v>947</v>
      </c>
      <c r="C408" s="442" t="s">
        <v>948</v>
      </c>
      <c r="D408" s="442" t="s">
        <v>828</v>
      </c>
      <c r="E408" s="413" t="s">
        <v>803</v>
      </c>
      <c r="F408" s="413" t="s">
        <v>803</v>
      </c>
      <c r="G408" s="413" t="s">
        <v>803</v>
      </c>
      <c r="H408" s="413" t="s">
        <v>803</v>
      </c>
      <c r="I408" s="409">
        <v>1</v>
      </c>
      <c r="J408" s="411">
        <v>7</v>
      </c>
      <c r="K408" s="411">
        <v>9</v>
      </c>
      <c r="L408" s="411">
        <v>8</v>
      </c>
      <c r="M408" s="409"/>
      <c r="N408" s="409">
        <v>10.38914918824257</v>
      </c>
    </row>
    <row r="409" spans="1:14" ht="15.75" customHeight="1">
      <c r="A409" s="388" t="s">
        <v>806</v>
      </c>
      <c r="B409" s="442" t="s">
        <v>947</v>
      </c>
      <c r="C409" s="442" t="s">
        <v>948</v>
      </c>
      <c r="D409" s="442" t="s">
        <v>828</v>
      </c>
      <c r="E409" s="413" t="s">
        <v>803</v>
      </c>
      <c r="F409" s="413" t="s">
        <v>803</v>
      </c>
      <c r="G409" s="413" t="s">
        <v>803</v>
      </c>
      <c r="H409" s="413" t="s">
        <v>803</v>
      </c>
      <c r="I409" s="413" t="s">
        <v>803</v>
      </c>
      <c r="J409" s="412" t="s">
        <v>803</v>
      </c>
      <c r="K409" s="412" t="s">
        <v>803</v>
      </c>
      <c r="L409" s="412" t="s">
        <v>803</v>
      </c>
      <c r="M409" s="413"/>
      <c r="N409" s="413" t="s">
        <v>803</v>
      </c>
    </row>
    <row r="410" spans="1:14" ht="15.75" customHeight="1">
      <c r="A410" s="388" t="s">
        <v>832</v>
      </c>
      <c r="B410" s="442" t="s">
        <v>947</v>
      </c>
      <c r="C410" s="442" t="s">
        <v>948</v>
      </c>
      <c r="D410" s="442" t="s">
        <v>833</v>
      </c>
      <c r="E410" s="413" t="s">
        <v>803</v>
      </c>
      <c r="F410" s="413" t="s">
        <v>803</v>
      </c>
      <c r="G410" s="409">
        <v>4</v>
      </c>
      <c r="H410" s="409">
        <v>7</v>
      </c>
      <c r="I410" s="409">
        <v>7</v>
      </c>
      <c r="J410" s="411">
        <v>24</v>
      </c>
      <c r="K410" s="411">
        <v>22</v>
      </c>
      <c r="L410" s="411">
        <v>31</v>
      </c>
      <c r="M410" s="409"/>
      <c r="N410" s="409">
        <v>30.072659126987787</v>
      </c>
    </row>
    <row r="411" spans="1:14" ht="15.75" customHeight="1">
      <c r="A411" s="388" t="s">
        <v>806</v>
      </c>
      <c r="B411" s="442" t="s">
        <v>947</v>
      </c>
      <c r="C411" s="442" t="s">
        <v>948</v>
      </c>
      <c r="D411" s="442" t="s">
        <v>833</v>
      </c>
      <c r="E411" s="413" t="s">
        <v>803</v>
      </c>
      <c r="F411" s="413" t="s">
        <v>803</v>
      </c>
      <c r="G411" s="413" t="s">
        <v>803</v>
      </c>
      <c r="H411" s="413" t="s">
        <v>803</v>
      </c>
      <c r="I411" s="413" t="s">
        <v>803</v>
      </c>
      <c r="J411" s="412" t="s">
        <v>803</v>
      </c>
      <c r="K411" s="412" t="s">
        <v>803</v>
      </c>
      <c r="L411" s="412" t="s">
        <v>803</v>
      </c>
      <c r="M411" s="413"/>
      <c r="N411" s="413" t="s">
        <v>803</v>
      </c>
    </row>
    <row r="412" spans="1:14" ht="15.75" customHeight="1">
      <c r="A412" s="388" t="s">
        <v>840</v>
      </c>
      <c r="B412" s="413"/>
      <c r="C412" s="413"/>
      <c r="D412" s="413"/>
      <c r="E412" s="413"/>
      <c r="F412" s="413"/>
      <c r="G412" s="413"/>
      <c r="H412" s="413"/>
      <c r="I412" s="413"/>
      <c r="J412" s="412"/>
      <c r="K412" s="412"/>
      <c r="L412" s="412"/>
      <c r="M412" s="413"/>
      <c r="N412" s="413"/>
    </row>
    <row r="413" spans="1:14" ht="15.75" customHeight="1">
      <c r="A413" s="388" t="s">
        <v>859</v>
      </c>
      <c r="B413" s="442" t="s">
        <v>947</v>
      </c>
      <c r="C413" s="442" t="s">
        <v>948</v>
      </c>
      <c r="D413" s="442" t="s">
        <v>860</v>
      </c>
      <c r="E413" s="409">
        <v>135</v>
      </c>
      <c r="F413" s="409">
        <v>131</v>
      </c>
      <c r="G413" s="409">
        <v>168</v>
      </c>
      <c r="H413" s="409">
        <v>176</v>
      </c>
      <c r="I413" s="409">
        <v>142</v>
      </c>
      <c r="J413" s="411">
        <v>167</v>
      </c>
      <c r="K413" s="412" t="s">
        <v>803</v>
      </c>
      <c r="L413" s="412" t="s">
        <v>803</v>
      </c>
      <c r="M413" s="413"/>
      <c r="N413" s="413" t="s">
        <v>803</v>
      </c>
    </row>
    <row r="414" spans="1:14" ht="15.75" customHeight="1">
      <c r="A414" s="388" t="s">
        <v>871</v>
      </c>
      <c r="B414" s="442" t="s">
        <v>947</v>
      </c>
      <c r="C414" s="442" t="s">
        <v>948</v>
      </c>
      <c r="D414" s="442" t="s">
        <v>872</v>
      </c>
      <c r="E414" s="409">
        <v>336</v>
      </c>
      <c r="F414" s="409">
        <v>279</v>
      </c>
      <c r="G414" s="409">
        <v>358</v>
      </c>
      <c r="H414" s="409">
        <v>341</v>
      </c>
      <c r="I414" s="409">
        <v>337</v>
      </c>
      <c r="J414" s="411">
        <v>333</v>
      </c>
      <c r="K414" s="412" t="s">
        <v>803</v>
      </c>
      <c r="L414" s="412" t="s">
        <v>803</v>
      </c>
      <c r="M414" s="413"/>
      <c r="N414" s="413" t="s">
        <v>803</v>
      </c>
    </row>
    <row r="415" spans="1:14" ht="15.75" customHeight="1">
      <c r="A415" s="388" t="s">
        <v>875</v>
      </c>
      <c r="B415" s="442" t="s">
        <v>947</v>
      </c>
      <c r="C415" s="442" t="s">
        <v>948</v>
      </c>
      <c r="D415" s="442" t="s">
        <v>876</v>
      </c>
      <c r="E415" s="413" t="s">
        <v>803</v>
      </c>
      <c r="F415" s="413" t="s">
        <v>803</v>
      </c>
      <c r="G415" s="413" t="s">
        <v>803</v>
      </c>
      <c r="H415" s="413" t="s">
        <v>803</v>
      </c>
      <c r="I415" s="413" t="s">
        <v>803</v>
      </c>
      <c r="J415" s="411">
        <v>7</v>
      </c>
      <c r="K415" s="412" t="s">
        <v>803</v>
      </c>
      <c r="L415" s="412" t="s">
        <v>803</v>
      </c>
      <c r="M415" s="413"/>
      <c r="N415" s="413" t="s">
        <v>803</v>
      </c>
    </row>
    <row r="416" spans="1:14" ht="15.75" customHeight="1">
      <c r="A416" s="388" t="s">
        <v>881</v>
      </c>
      <c r="B416" s="442" t="s">
        <v>947</v>
      </c>
      <c r="C416" s="442" t="s">
        <v>948</v>
      </c>
      <c r="D416" s="442" t="s">
        <v>882</v>
      </c>
      <c r="E416" s="409">
        <v>7</v>
      </c>
      <c r="F416" s="409">
        <v>12</v>
      </c>
      <c r="G416" s="409">
        <v>14</v>
      </c>
      <c r="H416" s="409">
        <v>11</v>
      </c>
      <c r="I416" s="409">
        <v>9</v>
      </c>
      <c r="J416" s="411">
        <v>11</v>
      </c>
      <c r="K416" s="412" t="s">
        <v>803</v>
      </c>
      <c r="L416" s="412" t="s">
        <v>803</v>
      </c>
      <c r="M416" s="413"/>
      <c r="N416" s="413" t="s">
        <v>803</v>
      </c>
    </row>
    <row r="417" spans="1:14" ht="15.75" customHeight="1">
      <c r="A417" s="388" t="s">
        <v>887</v>
      </c>
      <c r="B417" s="413"/>
      <c r="C417" s="413"/>
      <c r="D417" s="413"/>
      <c r="E417" s="413"/>
      <c r="F417" s="413"/>
      <c r="G417" s="413"/>
      <c r="H417" s="413"/>
      <c r="I417" s="413"/>
      <c r="J417" s="412"/>
      <c r="K417" s="412"/>
      <c r="L417" s="412"/>
      <c r="M417" s="413"/>
      <c r="N417" s="413"/>
    </row>
    <row r="418" spans="1:14" ht="15.75" customHeight="1">
      <c r="A418" s="388" t="s">
        <v>949</v>
      </c>
      <c r="B418" s="442" t="s">
        <v>950</v>
      </c>
      <c r="C418" s="442" t="s">
        <v>951</v>
      </c>
      <c r="D418" s="413"/>
      <c r="E418" s="413" t="s">
        <v>803</v>
      </c>
      <c r="F418" s="413" t="s">
        <v>803</v>
      </c>
      <c r="G418" s="413" t="s">
        <v>803</v>
      </c>
      <c r="H418" s="413" t="s">
        <v>803</v>
      </c>
      <c r="I418" s="413" t="s">
        <v>803</v>
      </c>
      <c r="J418" s="412" t="s">
        <v>803</v>
      </c>
      <c r="K418" s="412" t="s">
        <v>803</v>
      </c>
      <c r="L418" s="412" t="s">
        <v>803</v>
      </c>
      <c r="M418" s="413"/>
      <c r="N418" s="413" t="s">
        <v>803</v>
      </c>
    </row>
    <row r="419" spans="1:14" ht="15.75" customHeight="1">
      <c r="A419" s="388" t="s">
        <v>836</v>
      </c>
      <c r="B419" s="442" t="s">
        <v>950</v>
      </c>
      <c r="C419" s="442" t="s">
        <v>951</v>
      </c>
      <c r="D419" s="442" t="s">
        <v>837</v>
      </c>
      <c r="E419" s="413" t="s">
        <v>803</v>
      </c>
      <c r="F419" s="413" t="s">
        <v>803</v>
      </c>
      <c r="G419" s="413" t="s">
        <v>803</v>
      </c>
      <c r="H419" s="413" t="s">
        <v>803</v>
      </c>
      <c r="I419" s="413" t="s">
        <v>803</v>
      </c>
      <c r="J419" s="412" t="s">
        <v>803</v>
      </c>
      <c r="K419" s="412" t="s">
        <v>803</v>
      </c>
      <c r="L419" s="411">
        <v>296</v>
      </c>
      <c r="M419" s="409"/>
      <c r="N419" s="409">
        <v>461.96630304485814</v>
      </c>
    </row>
    <row r="420" spans="1:14" ht="15.75" customHeight="1">
      <c r="A420" s="388" t="s">
        <v>806</v>
      </c>
      <c r="B420" s="442" t="s">
        <v>950</v>
      </c>
      <c r="C420" s="442" t="s">
        <v>951</v>
      </c>
      <c r="D420" s="442" t="s">
        <v>837</v>
      </c>
      <c r="E420" s="413" t="s">
        <v>803</v>
      </c>
      <c r="F420" s="413" t="s">
        <v>803</v>
      </c>
      <c r="G420" s="413" t="s">
        <v>803</v>
      </c>
      <c r="H420" s="413" t="s">
        <v>803</v>
      </c>
      <c r="I420" s="413" t="s">
        <v>803</v>
      </c>
      <c r="J420" s="412" t="s">
        <v>803</v>
      </c>
      <c r="K420" s="412" t="s">
        <v>803</v>
      </c>
      <c r="L420" s="412" t="s">
        <v>803</v>
      </c>
      <c r="M420" s="413"/>
      <c r="N420" s="413" t="s">
        <v>803</v>
      </c>
    </row>
    <row r="421" spans="1:14" ht="15.75" customHeight="1">
      <c r="A421" s="388" t="s">
        <v>887</v>
      </c>
      <c r="B421" s="413"/>
      <c r="C421" s="413"/>
      <c r="D421" s="413"/>
      <c r="E421" s="413"/>
      <c r="F421" s="413"/>
      <c r="G421" s="413"/>
      <c r="H421" s="413"/>
      <c r="I421" s="413"/>
      <c r="J421" s="412"/>
      <c r="K421" s="412"/>
      <c r="L421" s="412"/>
      <c r="M421" s="413"/>
      <c r="N421" s="413"/>
    </row>
    <row r="422" spans="1:14" ht="15.75" customHeight="1">
      <c r="A422" s="388" t="s">
        <v>952</v>
      </c>
      <c r="B422" s="442" t="s">
        <v>686</v>
      </c>
      <c r="C422" s="442" t="s">
        <v>953</v>
      </c>
      <c r="D422" s="413"/>
      <c r="E422" s="409">
        <v>182</v>
      </c>
      <c r="F422" s="409">
        <v>180</v>
      </c>
      <c r="G422" s="409">
        <v>185</v>
      </c>
      <c r="H422" s="409">
        <v>189</v>
      </c>
      <c r="I422" s="409">
        <v>201</v>
      </c>
      <c r="J422" s="411">
        <v>190</v>
      </c>
      <c r="K422" s="411">
        <v>191</v>
      </c>
      <c r="L422" s="411">
        <v>264</v>
      </c>
      <c r="M422" s="409"/>
      <c r="N422" s="409">
        <v>270.88654427262924</v>
      </c>
    </row>
    <row r="423" spans="1:14" ht="15.75" customHeight="1">
      <c r="A423" s="388" t="s">
        <v>804</v>
      </c>
      <c r="B423" s="442" t="s">
        <v>686</v>
      </c>
      <c r="C423" s="442" t="s">
        <v>953</v>
      </c>
      <c r="D423" s="442" t="s">
        <v>805</v>
      </c>
      <c r="E423" s="409">
        <v>92.316728962723019</v>
      </c>
      <c r="F423" s="409">
        <v>103.85022019498362</v>
      </c>
      <c r="G423" s="409">
        <v>106.05559472432464</v>
      </c>
      <c r="H423" s="409">
        <v>109.56328064878186</v>
      </c>
      <c r="I423" s="409">
        <v>131</v>
      </c>
      <c r="J423" s="411">
        <v>108</v>
      </c>
      <c r="K423" s="411">
        <v>108</v>
      </c>
      <c r="L423" s="411">
        <v>111</v>
      </c>
      <c r="M423" s="409"/>
      <c r="N423" s="409">
        <v>110.27258521513815</v>
      </c>
    </row>
    <row r="424" spans="1:14" ht="15.75" customHeight="1">
      <c r="A424" s="388" t="s">
        <v>806</v>
      </c>
      <c r="B424" s="442" t="s">
        <v>686</v>
      </c>
      <c r="C424" s="442" t="s">
        <v>953</v>
      </c>
      <c r="D424" s="442" t="s">
        <v>805</v>
      </c>
      <c r="E424" s="409">
        <v>50.723477452045607</v>
      </c>
      <c r="F424" s="409">
        <v>57.694566774990896</v>
      </c>
      <c r="G424" s="409">
        <v>57.327348499634937</v>
      </c>
      <c r="H424" s="409">
        <v>57.969989761260237</v>
      </c>
      <c r="I424" s="409">
        <v>65.174129353233837</v>
      </c>
      <c r="J424" s="411">
        <v>56.842105263157897</v>
      </c>
      <c r="K424" s="411">
        <v>56.544502617801044</v>
      </c>
      <c r="L424" s="411">
        <v>42.045454545454547</v>
      </c>
      <c r="M424" s="409"/>
      <c r="N424" s="409">
        <v>40.708033509466659</v>
      </c>
    </row>
    <row r="425" spans="1:14" ht="15.75" customHeight="1">
      <c r="A425" s="388" t="s">
        <v>816</v>
      </c>
      <c r="B425" s="442" t="s">
        <v>686</v>
      </c>
      <c r="C425" s="442" t="s">
        <v>953</v>
      </c>
      <c r="D425" s="442" t="s">
        <v>817</v>
      </c>
      <c r="E425" s="409">
        <v>46.603291771923004</v>
      </c>
      <c r="F425" s="409">
        <v>47.639583565950957</v>
      </c>
      <c r="G425" s="409">
        <v>48.161660583533923</v>
      </c>
      <c r="H425" s="409">
        <v>49.713337441822524</v>
      </c>
      <c r="I425" s="409">
        <v>44</v>
      </c>
      <c r="J425" s="411">
        <v>34</v>
      </c>
      <c r="K425" s="411">
        <v>46</v>
      </c>
      <c r="L425" s="411">
        <v>49</v>
      </c>
      <c r="M425" s="409"/>
      <c r="N425" s="409">
        <v>44.442032678219483</v>
      </c>
    </row>
    <row r="426" spans="1:14" ht="15.75" customHeight="1">
      <c r="A426" s="388" t="s">
        <v>806</v>
      </c>
      <c r="B426" s="442" t="s">
        <v>686</v>
      </c>
      <c r="C426" s="442" t="s">
        <v>953</v>
      </c>
      <c r="D426" s="442" t="s">
        <v>817</v>
      </c>
      <c r="E426" s="409">
        <v>25.606204270287368</v>
      </c>
      <c r="F426" s="409">
        <v>26.466435314417197</v>
      </c>
      <c r="G426" s="409">
        <v>26.03333004515347</v>
      </c>
      <c r="H426" s="409">
        <v>26.30335314382144</v>
      </c>
      <c r="I426" s="409">
        <v>21.890547263681594</v>
      </c>
      <c r="J426" s="411">
        <v>17.894736842105264</v>
      </c>
      <c r="K426" s="411">
        <v>24.083769633507853</v>
      </c>
      <c r="L426" s="411">
        <v>18.560606060606062</v>
      </c>
      <c r="M426" s="409"/>
      <c r="N426" s="409">
        <v>16.406142578086691</v>
      </c>
    </row>
    <row r="427" spans="1:14" ht="15.75" customHeight="1">
      <c r="A427" s="388" t="s">
        <v>822</v>
      </c>
      <c r="B427" s="442" t="s">
        <v>686</v>
      </c>
      <c r="C427" s="442" t="s">
        <v>953</v>
      </c>
      <c r="D427" s="442" t="s">
        <v>823</v>
      </c>
      <c r="E427" s="409">
        <v>6.7713769676185072</v>
      </c>
      <c r="F427" s="409">
        <v>10.995140072134054</v>
      </c>
      <c r="G427" s="409">
        <v>11.241979878669172</v>
      </c>
      <c r="H427" s="409">
        <v>9.0829326890558111</v>
      </c>
      <c r="I427" s="409">
        <v>9</v>
      </c>
      <c r="J427" s="411">
        <v>8</v>
      </c>
      <c r="K427" s="411">
        <v>11</v>
      </c>
      <c r="L427" s="411">
        <v>13</v>
      </c>
      <c r="M427" s="409"/>
      <c r="N427" s="409">
        <v>11.392205469666118</v>
      </c>
    </row>
    <row r="428" spans="1:14" ht="15.75" customHeight="1">
      <c r="A428" s="388" t="s">
        <v>806</v>
      </c>
      <c r="B428" s="442" t="s">
        <v>686</v>
      </c>
      <c r="C428" s="442" t="s">
        <v>953</v>
      </c>
      <c r="D428" s="442" t="s">
        <v>823</v>
      </c>
      <c r="E428" s="409">
        <v>3.7205367953947843</v>
      </c>
      <c r="F428" s="409">
        <v>6.108411151185587</v>
      </c>
      <c r="G428" s="409">
        <v>6.076745880361714</v>
      </c>
      <c r="H428" s="409">
        <v>4.8057844915639212</v>
      </c>
      <c r="I428" s="409">
        <v>4.4776119402985071</v>
      </c>
      <c r="J428" s="411">
        <v>4.2105263157894735</v>
      </c>
      <c r="K428" s="411">
        <v>5.7591623036649215</v>
      </c>
      <c r="L428" s="411">
        <v>4.9242424242424239</v>
      </c>
      <c r="M428" s="409"/>
      <c r="N428" s="409">
        <v>4.2055265241231856</v>
      </c>
    </row>
    <row r="429" spans="1:14" ht="15.75" customHeight="1">
      <c r="A429" s="388" t="s">
        <v>827</v>
      </c>
      <c r="B429" s="442" t="s">
        <v>686</v>
      </c>
      <c r="C429" s="442" t="s">
        <v>953</v>
      </c>
      <c r="D429" s="442" t="s">
        <v>828</v>
      </c>
      <c r="E429" s="413" t="s">
        <v>803</v>
      </c>
      <c r="F429" s="413" t="s">
        <v>803</v>
      </c>
      <c r="G429" s="409">
        <v>43</v>
      </c>
      <c r="H429" s="409">
        <v>40</v>
      </c>
      <c r="I429" s="409">
        <v>0</v>
      </c>
      <c r="J429" s="411">
        <v>3</v>
      </c>
      <c r="K429" s="411">
        <v>4</v>
      </c>
      <c r="L429" s="411">
        <v>5</v>
      </c>
      <c r="M429" s="409"/>
      <c r="N429" s="409">
        <v>4.2378793577412086</v>
      </c>
    </row>
    <row r="430" spans="1:14" ht="15.75" customHeight="1">
      <c r="A430" s="388" t="s">
        <v>806</v>
      </c>
      <c r="B430" s="442" t="s">
        <v>686</v>
      </c>
      <c r="C430" s="442" t="s">
        <v>953</v>
      </c>
      <c r="D430" s="442" t="s">
        <v>828</v>
      </c>
      <c r="E430" s="413" t="s">
        <v>803</v>
      </c>
      <c r="F430" s="413" t="s">
        <v>803</v>
      </c>
      <c r="G430" s="409">
        <v>23.243243243243242</v>
      </c>
      <c r="H430" s="409">
        <v>21.164021164021165</v>
      </c>
      <c r="I430" s="409">
        <v>0</v>
      </c>
      <c r="J430" s="411">
        <v>1.5789473684210527</v>
      </c>
      <c r="K430" s="411">
        <v>2.0942408376963351</v>
      </c>
      <c r="L430" s="411">
        <v>1.893939393939394</v>
      </c>
      <c r="M430" s="409"/>
      <c r="N430" s="409">
        <v>1.5644480862349757</v>
      </c>
    </row>
    <row r="431" spans="1:14" ht="15.75" customHeight="1">
      <c r="A431" s="388" t="s">
        <v>832</v>
      </c>
      <c r="B431" s="442" t="s">
        <v>686</v>
      </c>
      <c r="C431" s="442" t="s">
        <v>953</v>
      </c>
      <c r="D431" s="442" t="s">
        <v>833</v>
      </c>
      <c r="E431" s="413" t="s">
        <v>803</v>
      </c>
      <c r="F431" s="413" t="s">
        <v>803</v>
      </c>
      <c r="G431" s="413" t="s">
        <v>803</v>
      </c>
      <c r="H431" s="413" t="s">
        <v>803</v>
      </c>
      <c r="I431" s="409">
        <v>17</v>
      </c>
      <c r="J431" s="411">
        <v>10</v>
      </c>
      <c r="K431" s="411">
        <v>22</v>
      </c>
      <c r="L431" s="411">
        <v>27</v>
      </c>
      <c r="M431" s="409"/>
      <c r="N431" s="409">
        <v>14.849646437798667</v>
      </c>
    </row>
    <row r="432" spans="1:14" ht="15.75" customHeight="1">
      <c r="A432" s="388" t="s">
        <v>806</v>
      </c>
      <c r="B432" s="442" t="s">
        <v>686</v>
      </c>
      <c r="C432" s="442" t="s">
        <v>953</v>
      </c>
      <c r="D432" s="442" t="s">
        <v>833</v>
      </c>
      <c r="E432" s="413" t="s">
        <v>803</v>
      </c>
      <c r="F432" s="413" t="s">
        <v>803</v>
      </c>
      <c r="G432" s="413" t="s">
        <v>803</v>
      </c>
      <c r="H432" s="413" t="s">
        <v>803</v>
      </c>
      <c r="I432" s="409">
        <v>8.4577114427860689</v>
      </c>
      <c r="J432" s="411">
        <v>5.2631578947368425</v>
      </c>
      <c r="K432" s="411">
        <v>11.518324607329843</v>
      </c>
      <c r="L432" s="411">
        <v>10.227272727272727</v>
      </c>
      <c r="M432" s="409"/>
      <c r="N432" s="409">
        <v>5.4818693478010063</v>
      </c>
    </row>
    <row r="433" spans="1:14" ht="15.75" customHeight="1">
      <c r="A433" s="388" t="s">
        <v>836</v>
      </c>
      <c r="B433" s="442" t="s">
        <v>686</v>
      </c>
      <c r="C433" s="442" t="s">
        <v>953</v>
      </c>
      <c r="D433" s="442" t="s">
        <v>837</v>
      </c>
      <c r="E433" s="413" t="s">
        <v>803</v>
      </c>
      <c r="F433" s="413" t="s">
        <v>803</v>
      </c>
      <c r="G433" s="413" t="s">
        <v>803</v>
      </c>
      <c r="H433" s="413" t="s">
        <v>803</v>
      </c>
      <c r="I433" s="413" t="s">
        <v>803</v>
      </c>
      <c r="J433" s="412" t="s">
        <v>803</v>
      </c>
      <c r="K433" s="411">
        <v>74.578392318559253</v>
      </c>
      <c r="L433" s="411">
        <v>59</v>
      </c>
      <c r="M433" s="409"/>
      <c r="N433" s="409">
        <v>57.758718987178028</v>
      </c>
    </row>
    <row r="434" spans="1:14" ht="15.75" customHeight="1">
      <c r="A434" s="388" t="s">
        <v>806</v>
      </c>
      <c r="B434" s="442" t="s">
        <v>686</v>
      </c>
      <c r="C434" s="442" t="s">
        <v>953</v>
      </c>
      <c r="D434" s="442" t="s">
        <v>837</v>
      </c>
      <c r="E434" s="413" t="s">
        <v>803</v>
      </c>
      <c r="F434" s="413" t="s">
        <v>803</v>
      </c>
      <c r="G434" s="413" t="s">
        <v>803</v>
      </c>
      <c r="H434" s="413" t="s">
        <v>803</v>
      </c>
      <c r="I434" s="413" t="s">
        <v>803</v>
      </c>
      <c r="J434" s="412" t="s">
        <v>803</v>
      </c>
      <c r="K434" s="411">
        <v>39.046278700816366</v>
      </c>
      <c r="L434" s="411">
        <v>22.348484848484848</v>
      </c>
      <c r="M434" s="409"/>
      <c r="N434" s="409">
        <v>21.322107062301228</v>
      </c>
    </row>
    <row r="435" spans="1:14" ht="15.75" customHeight="1">
      <c r="A435" s="388" t="s">
        <v>838</v>
      </c>
      <c r="B435" s="442" t="s">
        <v>686</v>
      </c>
      <c r="C435" s="442" t="s">
        <v>953</v>
      </c>
      <c r="D435" s="442" t="s">
        <v>839</v>
      </c>
      <c r="E435" s="413" t="s">
        <v>803</v>
      </c>
      <c r="F435" s="413" t="s">
        <v>803</v>
      </c>
      <c r="G435" s="413" t="s">
        <v>803</v>
      </c>
      <c r="H435" s="413" t="s">
        <v>803</v>
      </c>
      <c r="I435" s="413" t="s">
        <v>803</v>
      </c>
      <c r="J435" s="412" t="s">
        <v>803</v>
      </c>
      <c r="K435" s="412" t="s">
        <v>803</v>
      </c>
      <c r="L435" s="412" t="s">
        <v>803</v>
      </c>
      <c r="M435" s="413"/>
      <c r="N435" s="413" t="s">
        <v>803</v>
      </c>
    </row>
    <row r="436" spans="1:14" ht="15.75" customHeight="1">
      <c r="A436" s="388" t="s">
        <v>806</v>
      </c>
      <c r="B436" s="442" t="s">
        <v>686</v>
      </c>
      <c r="C436" s="442" t="s">
        <v>953</v>
      </c>
      <c r="D436" s="442" t="s">
        <v>839</v>
      </c>
      <c r="E436" s="413" t="s">
        <v>803</v>
      </c>
      <c r="F436" s="413" t="s">
        <v>803</v>
      </c>
      <c r="G436" s="413" t="s">
        <v>803</v>
      </c>
      <c r="H436" s="413" t="s">
        <v>803</v>
      </c>
      <c r="I436" s="413" t="s">
        <v>803</v>
      </c>
      <c r="J436" s="412" t="s">
        <v>803</v>
      </c>
      <c r="K436" s="412" t="s">
        <v>803</v>
      </c>
      <c r="L436" s="412" t="s">
        <v>803</v>
      </c>
      <c r="M436" s="413"/>
      <c r="N436" s="413" t="s">
        <v>803</v>
      </c>
    </row>
    <row r="437" spans="1:14" ht="15.75" customHeight="1">
      <c r="A437" s="388" t="s">
        <v>840</v>
      </c>
      <c r="B437" s="413"/>
      <c r="C437" s="413"/>
      <c r="D437" s="413"/>
      <c r="E437" s="413"/>
      <c r="F437" s="413"/>
      <c r="G437" s="413"/>
      <c r="H437" s="413"/>
      <c r="I437" s="413"/>
      <c r="J437" s="412"/>
      <c r="K437" s="412"/>
      <c r="L437" s="412"/>
      <c r="M437" s="413"/>
      <c r="N437" s="413"/>
    </row>
    <row r="438" spans="1:14" ht="15.75" customHeight="1">
      <c r="A438" s="388" t="s">
        <v>845</v>
      </c>
      <c r="B438" s="442" t="s">
        <v>686</v>
      </c>
      <c r="C438" s="442" t="s">
        <v>953</v>
      </c>
      <c r="D438" s="442" t="s">
        <v>846</v>
      </c>
      <c r="E438" s="413" t="s">
        <v>803</v>
      </c>
      <c r="F438" s="413" t="s">
        <v>803</v>
      </c>
      <c r="G438" s="413" t="s">
        <v>803</v>
      </c>
      <c r="H438" s="413" t="s">
        <v>803</v>
      </c>
      <c r="I438" s="413" t="s">
        <v>803</v>
      </c>
      <c r="J438" s="412" t="s">
        <v>803</v>
      </c>
      <c r="K438" s="412" t="s">
        <v>803</v>
      </c>
      <c r="L438" s="412" t="s">
        <v>803</v>
      </c>
      <c r="M438" s="413"/>
      <c r="N438" s="413" t="s">
        <v>803</v>
      </c>
    </row>
    <row r="439" spans="1:14" ht="15.75" customHeight="1">
      <c r="A439" s="388" t="s">
        <v>855</v>
      </c>
      <c r="B439" s="442" t="s">
        <v>686</v>
      </c>
      <c r="C439" s="442" t="s">
        <v>953</v>
      </c>
      <c r="D439" s="442" t="s">
        <v>856</v>
      </c>
      <c r="E439" s="413" t="s">
        <v>803</v>
      </c>
      <c r="F439" s="413" t="s">
        <v>803</v>
      </c>
      <c r="G439" s="413" t="s">
        <v>803</v>
      </c>
      <c r="H439" s="413" t="s">
        <v>803</v>
      </c>
      <c r="I439" s="413" t="s">
        <v>803</v>
      </c>
      <c r="J439" s="412" t="s">
        <v>803</v>
      </c>
      <c r="K439" s="412" t="s">
        <v>803</v>
      </c>
      <c r="L439" s="412" t="s">
        <v>803</v>
      </c>
      <c r="M439" s="413"/>
      <c r="N439" s="413" t="s">
        <v>803</v>
      </c>
    </row>
    <row r="440" spans="1:14" ht="15.75" customHeight="1">
      <c r="A440" s="388" t="s">
        <v>859</v>
      </c>
      <c r="B440" s="442" t="s">
        <v>686</v>
      </c>
      <c r="C440" s="442" t="s">
        <v>953</v>
      </c>
      <c r="D440" s="442" t="s">
        <v>860</v>
      </c>
      <c r="E440" s="409">
        <v>47</v>
      </c>
      <c r="F440" s="409">
        <v>48</v>
      </c>
      <c r="G440" s="409">
        <v>49</v>
      </c>
      <c r="H440" s="409">
        <v>49</v>
      </c>
      <c r="I440" s="409">
        <v>48</v>
      </c>
      <c r="J440" s="411">
        <v>47</v>
      </c>
      <c r="K440" s="412" t="s">
        <v>803</v>
      </c>
      <c r="L440" s="412" t="s">
        <v>803</v>
      </c>
      <c r="M440" s="413"/>
      <c r="N440" s="413" t="s">
        <v>803</v>
      </c>
    </row>
    <row r="441" spans="1:14" ht="15.75" customHeight="1">
      <c r="A441" s="388" t="s">
        <v>861</v>
      </c>
      <c r="B441" s="442" t="s">
        <v>686</v>
      </c>
      <c r="C441" s="442" t="s">
        <v>953</v>
      </c>
      <c r="D441" s="442" t="s">
        <v>862</v>
      </c>
      <c r="E441" s="413" t="s">
        <v>803</v>
      </c>
      <c r="F441" s="413" t="s">
        <v>803</v>
      </c>
      <c r="G441" s="413" t="s">
        <v>803</v>
      </c>
      <c r="H441" s="413" t="s">
        <v>803</v>
      </c>
      <c r="I441" s="413" t="s">
        <v>803</v>
      </c>
      <c r="J441" s="412" t="s">
        <v>803</v>
      </c>
      <c r="K441" s="412" t="s">
        <v>803</v>
      </c>
      <c r="L441" s="412" t="s">
        <v>803</v>
      </c>
      <c r="M441" s="413"/>
      <c r="N441" s="413" t="s">
        <v>803</v>
      </c>
    </row>
    <row r="442" spans="1:14" ht="15.75" customHeight="1">
      <c r="A442" s="388" t="s">
        <v>863</v>
      </c>
      <c r="B442" s="442" t="s">
        <v>686</v>
      </c>
      <c r="C442" s="442" t="s">
        <v>953</v>
      </c>
      <c r="D442" s="442" t="s">
        <v>864</v>
      </c>
      <c r="E442" s="413" t="s">
        <v>803</v>
      </c>
      <c r="F442" s="413" t="s">
        <v>803</v>
      </c>
      <c r="G442" s="413" t="s">
        <v>803</v>
      </c>
      <c r="H442" s="413" t="s">
        <v>803</v>
      </c>
      <c r="I442" s="413" t="s">
        <v>803</v>
      </c>
      <c r="J442" s="412" t="s">
        <v>803</v>
      </c>
      <c r="K442" s="412" t="s">
        <v>803</v>
      </c>
      <c r="L442" s="412" t="s">
        <v>803</v>
      </c>
      <c r="M442" s="413"/>
      <c r="N442" s="413" t="s">
        <v>803</v>
      </c>
    </row>
    <row r="443" spans="1:14" ht="15.75" customHeight="1">
      <c r="A443" s="388" t="s">
        <v>869</v>
      </c>
      <c r="B443" s="442" t="s">
        <v>686</v>
      </c>
      <c r="C443" s="442" t="s">
        <v>953</v>
      </c>
      <c r="D443" s="442" t="s">
        <v>870</v>
      </c>
      <c r="E443" s="413" t="s">
        <v>803</v>
      </c>
      <c r="F443" s="413" t="s">
        <v>803</v>
      </c>
      <c r="G443" s="413" t="s">
        <v>803</v>
      </c>
      <c r="H443" s="413" t="s">
        <v>803</v>
      </c>
      <c r="I443" s="413" t="s">
        <v>803</v>
      </c>
      <c r="J443" s="412" t="s">
        <v>803</v>
      </c>
      <c r="K443" s="412" t="s">
        <v>803</v>
      </c>
      <c r="L443" s="412" t="s">
        <v>803</v>
      </c>
      <c r="M443" s="413"/>
      <c r="N443" s="413" t="s">
        <v>803</v>
      </c>
    </row>
    <row r="444" spans="1:14" ht="15.75" customHeight="1">
      <c r="A444" s="388" t="s">
        <v>871</v>
      </c>
      <c r="B444" s="442" t="s">
        <v>686</v>
      </c>
      <c r="C444" s="442" t="s">
        <v>953</v>
      </c>
      <c r="D444" s="442" t="s">
        <v>872</v>
      </c>
      <c r="E444" s="409">
        <v>103</v>
      </c>
      <c r="F444" s="409">
        <v>102</v>
      </c>
      <c r="G444" s="409">
        <v>106</v>
      </c>
      <c r="H444" s="409">
        <v>113</v>
      </c>
      <c r="I444" s="409">
        <v>126</v>
      </c>
      <c r="J444" s="411">
        <v>109</v>
      </c>
      <c r="K444" s="412" t="s">
        <v>803</v>
      </c>
      <c r="L444" s="412" t="s">
        <v>803</v>
      </c>
      <c r="M444" s="413"/>
      <c r="N444" s="413" t="s">
        <v>803</v>
      </c>
    </row>
    <row r="445" spans="1:14" ht="15.75" customHeight="1">
      <c r="A445" s="388" t="s">
        <v>875</v>
      </c>
      <c r="B445" s="442" t="s">
        <v>686</v>
      </c>
      <c r="C445" s="442" t="s">
        <v>953</v>
      </c>
      <c r="D445" s="442" t="s">
        <v>876</v>
      </c>
      <c r="E445" s="413" t="s">
        <v>803</v>
      </c>
      <c r="F445" s="413" t="s">
        <v>803</v>
      </c>
      <c r="G445" s="413" t="s">
        <v>803</v>
      </c>
      <c r="H445" s="413" t="s">
        <v>803</v>
      </c>
      <c r="I445" s="413" t="s">
        <v>803</v>
      </c>
      <c r="J445" s="411">
        <v>2</v>
      </c>
      <c r="K445" s="412" t="s">
        <v>803</v>
      </c>
      <c r="L445" s="412" t="s">
        <v>803</v>
      </c>
      <c r="M445" s="413"/>
      <c r="N445" s="413" t="s">
        <v>803</v>
      </c>
    </row>
    <row r="446" spans="1:14" ht="15.75" customHeight="1">
      <c r="A446" s="388" t="s">
        <v>881</v>
      </c>
      <c r="B446" s="442" t="s">
        <v>686</v>
      </c>
      <c r="C446" s="442" t="s">
        <v>953</v>
      </c>
      <c r="D446" s="442" t="s">
        <v>882</v>
      </c>
      <c r="E446" s="409">
        <v>9</v>
      </c>
      <c r="F446" s="409">
        <v>10</v>
      </c>
      <c r="G446" s="409">
        <v>11</v>
      </c>
      <c r="H446" s="409">
        <v>8</v>
      </c>
      <c r="I446" s="409">
        <v>7</v>
      </c>
      <c r="J446" s="411">
        <v>7</v>
      </c>
      <c r="K446" s="412" t="s">
        <v>803</v>
      </c>
      <c r="L446" s="412" t="s">
        <v>803</v>
      </c>
      <c r="M446" s="413"/>
      <c r="N446" s="413" t="s">
        <v>803</v>
      </c>
    </row>
    <row r="447" spans="1:14" ht="15.75" customHeight="1">
      <c r="A447" s="388" t="s">
        <v>887</v>
      </c>
      <c r="B447" s="413"/>
      <c r="C447" s="413"/>
      <c r="D447" s="413"/>
      <c r="E447" s="413"/>
      <c r="F447" s="413"/>
      <c r="G447" s="413"/>
      <c r="H447" s="413"/>
      <c r="I447" s="413"/>
      <c r="J447" s="412"/>
      <c r="K447" s="412"/>
      <c r="L447" s="412"/>
      <c r="M447" s="413"/>
      <c r="N447" s="413"/>
    </row>
    <row r="448" spans="1:14" ht="15.75" customHeight="1">
      <c r="A448" s="388" t="s">
        <v>954</v>
      </c>
      <c r="B448" s="442" t="s">
        <v>955</v>
      </c>
      <c r="C448" s="442" t="s">
        <v>956</v>
      </c>
      <c r="D448" s="413"/>
      <c r="E448" s="409">
        <v>12.4</v>
      </c>
      <c r="F448" s="409">
        <v>22</v>
      </c>
      <c r="G448" s="409">
        <v>11</v>
      </c>
      <c r="H448" s="409">
        <v>-39</v>
      </c>
      <c r="I448" s="409">
        <v>-4</v>
      </c>
      <c r="J448" s="411">
        <v>-44</v>
      </c>
      <c r="K448" s="411">
        <v>8</v>
      </c>
      <c r="L448" s="411">
        <v>69</v>
      </c>
      <c r="M448" s="409"/>
      <c r="N448" s="409">
        <v>11.583729828092222</v>
      </c>
    </row>
    <row r="449" spans="1:14" ht="15.75" customHeight="1">
      <c r="A449" s="388" t="s">
        <v>804</v>
      </c>
      <c r="B449" s="442" t="s">
        <v>955</v>
      </c>
      <c r="C449" s="442" t="s">
        <v>956</v>
      </c>
      <c r="D449" s="442" t="s">
        <v>805</v>
      </c>
      <c r="E449" s="413" t="s">
        <v>803</v>
      </c>
      <c r="F449" s="413" t="s">
        <v>803</v>
      </c>
      <c r="G449" s="413" t="s">
        <v>803</v>
      </c>
      <c r="H449" s="413" t="s">
        <v>803</v>
      </c>
      <c r="I449" s="413" t="s">
        <v>803</v>
      </c>
      <c r="J449" s="412" t="s">
        <v>803</v>
      </c>
      <c r="K449" s="412" t="s">
        <v>803</v>
      </c>
      <c r="L449" s="412" t="s">
        <v>803</v>
      </c>
      <c r="M449" s="413"/>
      <c r="N449" s="413" t="s">
        <v>803</v>
      </c>
    </row>
    <row r="450" spans="1:14" ht="15.75" customHeight="1">
      <c r="A450" s="388" t="s">
        <v>806</v>
      </c>
      <c r="B450" s="442" t="s">
        <v>955</v>
      </c>
      <c r="C450" s="442" t="s">
        <v>956</v>
      </c>
      <c r="D450" s="442" t="s">
        <v>805</v>
      </c>
      <c r="E450" s="413" t="s">
        <v>803</v>
      </c>
      <c r="F450" s="413" t="s">
        <v>803</v>
      </c>
      <c r="G450" s="413" t="s">
        <v>803</v>
      </c>
      <c r="H450" s="413" t="s">
        <v>803</v>
      </c>
      <c r="I450" s="413" t="s">
        <v>803</v>
      </c>
      <c r="J450" s="412" t="s">
        <v>803</v>
      </c>
      <c r="K450" s="412" t="s">
        <v>803</v>
      </c>
      <c r="L450" s="412" t="s">
        <v>803</v>
      </c>
      <c r="M450" s="413"/>
      <c r="N450" s="413" t="s">
        <v>803</v>
      </c>
    </row>
    <row r="451" spans="1:14" ht="15.75" customHeight="1">
      <c r="A451" s="388" t="s">
        <v>816</v>
      </c>
      <c r="B451" s="442" t="s">
        <v>955</v>
      </c>
      <c r="C451" s="442" t="s">
        <v>956</v>
      </c>
      <c r="D451" s="442" t="s">
        <v>817</v>
      </c>
      <c r="E451" s="413" t="s">
        <v>803</v>
      </c>
      <c r="F451" s="413" t="s">
        <v>803</v>
      </c>
      <c r="G451" s="413" t="s">
        <v>803</v>
      </c>
      <c r="H451" s="413" t="s">
        <v>803</v>
      </c>
      <c r="I451" s="413" t="s">
        <v>803</v>
      </c>
      <c r="J451" s="412" t="s">
        <v>803</v>
      </c>
      <c r="K451" s="412" t="s">
        <v>803</v>
      </c>
      <c r="L451" s="412" t="s">
        <v>803</v>
      </c>
      <c r="M451" s="413"/>
      <c r="N451" s="413" t="s">
        <v>803</v>
      </c>
    </row>
    <row r="452" spans="1:14" ht="15.75" customHeight="1">
      <c r="A452" s="388" t="s">
        <v>806</v>
      </c>
      <c r="B452" s="442" t="s">
        <v>955</v>
      </c>
      <c r="C452" s="442" t="s">
        <v>956</v>
      </c>
      <c r="D452" s="442" t="s">
        <v>817</v>
      </c>
      <c r="E452" s="413" t="s">
        <v>803</v>
      </c>
      <c r="F452" s="413" t="s">
        <v>803</v>
      </c>
      <c r="G452" s="413" t="s">
        <v>803</v>
      </c>
      <c r="H452" s="413" t="s">
        <v>803</v>
      </c>
      <c r="I452" s="413" t="s">
        <v>803</v>
      </c>
      <c r="J452" s="412" t="s">
        <v>803</v>
      </c>
      <c r="K452" s="412" t="s">
        <v>803</v>
      </c>
      <c r="L452" s="412" t="s">
        <v>803</v>
      </c>
      <c r="M452" s="413"/>
      <c r="N452" s="413" t="s">
        <v>803</v>
      </c>
    </row>
    <row r="453" spans="1:14" ht="15.75" customHeight="1">
      <c r="A453" s="388" t="s">
        <v>822</v>
      </c>
      <c r="B453" s="442" t="s">
        <v>955</v>
      </c>
      <c r="C453" s="442" t="s">
        <v>956</v>
      </c>
      <c r="D453" s="442" t="s">
        <v>823</v>
      </c>
      <c r="E453" s="413" t="s">
        <v>803</v>
      </c>
      <c r="F453" s="413" t="s">
        <v>803</v>
      </c>
      <c r="G453" s="413" t="s">
        <v>803</v>
      </c>
      <c r="H453" s="413" t="s">
        <v>803</v>
      </c>
      <c r="I453" s="413" t="s">
        <v>803</v>
      </c>
      <c r="J453" s="412" t="s">
        <v>803</v>
      </c>
      <c r="K453" s="412" t="s">
        <v>803</v>
      </c>
      <c r="L453" s="412" t="s">
        <v>803</v>
      </c>
      <c r="M453" s="413"/>
      <c r="N453" s="413" t="s">
        <v>803</v>
      </c>
    </row>
    <row r="454" spans="1:14" ht="15.75" customHeight="1">
      <c r="A454" s="388" t="s">
        <v>806</v>
      </c>
      <c r="B454" s="442" t="s">
        <v>955</v>
      </c>
      <c r="C454" s="442" t="s">
        <v>956</v>
      </c>
      <c r="D454" s="442" t="s">
        <v>823</v>
      </c>
      <c r="E454" s="413" t="s">
        <v>803</v>
      </c>
      <c r="F454" s="413" t="s">
        <v>803</v>
      </c>
      <c r="G454" s="413" t="s">
        <v>803</v>
      </c>
      <c r="H454" s="413" t="s">
        <v>803</v>
      </c>
      <c r="I454" s="413" t="s">
        <v>803</v>
      </c>
      <c r="J454" s="412" t="s">
        <v>803</v>
      </c>
      <c r="K454" s="412" t="s">
        <v>803</v>
      </c>
      <c r="L454" s="412" t="s">
        <v>803</v>
      </c>
      <c r="M454" s="413"/>
      <c r="N454" s="413" t="s">
        <v>803</v>
      </c>
    </row>
    <row r="455" spans="1:14" ht="15.75" customHeight="1">
      <c r="A455" s="388" t="s">
        <v>827</v>
      </c>
      <c r="B455" s="442" t="s">
        <v>955</v>
      </c>
      <c r="C455" s="442" t="s">
        <v>956</v>
      </c>
      <c r="D455" s="442" t="s">
        <v>828</v>
      </c>
      <c r="E455" s="413" t="s">
        <v>803</v>
      </c>
      <c r="F455" s="413" t="s">
        <v>803</v>
      </c>
      <c r="G455" s="413" t="s">
        <v>803</v>
      </c>
      <c r="H455" s="413" t="s">
        <v>803</v>
      </c>
      <c r="I455" s="413" t="s">
        <v>803</v>
      </c>
      <c r="J455" s="412" t="s">
        <v>803</v>
      </c>
      <c r="K455" s="412" t="s">
        <v>803</v>
      </c>
      <c r="L455" s="412" t="s">
        <v>803</v>
      </c>
      <c r="M455" s="413"/>
      <c r="N455" s="413" t="s">
        <v>803</v>
      </c>
    </row>
    <row r="456" spans="1:14" ht="15.75" customHeight="1">
      <c r="A456" s="388" t="s">
        <v>806</v>
      </c>
      <c r="B456" s="442" t="s">
        <v>955</v>
      </c>
      <c r="C456" s="442" t="s">
        <v>956</v>
      </c>
      <c r="D456" s="442" t="s">
        <v>828</v>
      </c>
      <c r="E456" s="413" t="s">
        <v>803</v>
      </c>
      <c r="F456" s="413" t="s">
        <v>803</v>
      </c>
      <c r="G456" s="413" t="s">
        <v>803</v>
      </c>
      <c r="H456" s="413" t="s">
        <v>803</v>
      </c>
      <c r="I456" s="413" t="s">
        <v>803</v>
      </c>
      <c r="J456" s="412" t="s">
        <v>803</v>
      </c>
      <c r="K456" s="412" t="s">
        <v>803</v>
      </c>
      <c r="L456" s="412" t="s">
        <v>803</v>
      </c>
      <c r="M456" s="413"/>
      <c r="N456" s="413" t="s">
        <v>803</v>
      </c>
    </row>
    <row r="457" spans="1:14" ht="15.75" customHeight="1">
      <c r="A457" s="388" t="s">
        <v>832</v>
      </c>
      <c r="B457" s="442" t="s">
        <v>955</v>
      </c>
      <c r="C457" s="442" t="s">
        <v>956</v>
      </c>
      <c r="D457" s="442" t="s">
        <v>833</v>
      </c>
      <c r="E457" s="413" t="s">
        <v>803</v>
      </c>
      <c r="F457" s="413" t="s">
        <v>803</v>
      </c>
      <c r="G457" s="413" t="s">
        <v>803</v>
      </c>
      <c r="H457" s="413" t="s">
        <v>803</v>
      </c>
      <c r="I457" s="413" t="s">
        <v>803</v>
      </c>
      <c r="J457" s="412" t="s">
        <v>803</v>
      </c>
      <c r="K457" s="412" t="s">
        <v>803</v>
      </c>
      <c r="L457" s="412" t="s">
        <v>803</v>
      </c>
      <c r="M457" s="413"/>
      <c r="N457" s="413" t="s">
        <v>803</v>
      </c>
    </row>
    <row r="458" spans="1:14" ht="15.75" customHeight="1">
      <c r="A458" s="388" t="s">
        <v>806</v>
      </c>
      <c r="B458" s="442" t="s">
        <v>955</v>
      </c>
      <c r="C458" s="442" t="s">
        <v>956</v>
      </c>
      <c r="D458" s="442" t="s">
        <v>833</v>
      </c>
      <c r="E458" s="413" t="s">
        <v>803</v>
      </c>
      <c r="F458" s="413" t="s">
        <v>803</v>
      </c>
      <c r="G458" s="413" t="s">
        <v>803</v>
      </c>
      <c r="H458" s="413" t="s">
        <v>803</v>
      </c>
      <c r="I458" s="413" t="s">
        <v>803</v>
      </c>
      <c r="J458" s="412" t="s">
        <v>803</v>
      </c>
      <c r="K458" s="412" t="s">
        <v>803</v>
      </c>
      <c r="L458" s="412" t="s">
        <v>803</v>
      </c>
      <c r="M458" s="413"/>
      <c r="N458" s="413" t="s">
        <v>803</v>
      </c>
    </row>
    <row r="459" spans="1:14" ht="15.75" customHeight="1">
      <c r="A459" s="388" t="s">
        <v>836</v>
      </c>
      <c r="B459" s="442" t="s">
        <v>955</v>
      </c>
      <c r="C459" s="442" t="s">
        <v>956</v>
      </c>
      <c r="D459" s="442" t="s">
        <v>837</v>
      </c>
      <c r="E459" s="413" t="s">
        <v>803</v>
      </c>
      <c r="F459" s="413" t="s">
        <v>803</v>
      </c>
      <c r="G459" s="413" t="s">
        <v>803</v>
      </c>
      <c r="H459" s="413" t="s">
        <v>803</v>
      </c>
      <c r="I459" s="413" t="s">
        <v>803</v>
      </c>
      <c r="J459" s="412" t="s">
        <v>803</v>
      </c>
      <c r="K459" s="412" t="s">
        <v>803</v>
      </c>
      <c r="L459" s="412" t="s">
        <v>803</v>
      </c>
      <c r="M459" s="413"/>
      <c r="N459" s="413" t="s">
        <v>803</v>
      </c>
    </row>
    <row r="460" spans="1:14" ht="15.75" customHeight="1">
      <c r="A460" s="388" t="s">
        <v>806</v>
      </c>
      <c r="B460" s="442" t="s">
        <v>955</v>
      </c>
      <c r="C460" s="442" t="s">
        <v>956</v>
      </c>
      <c r="D460" s="442" t="s">
        <v>837</v>
      </c>
      <c r="E460" s="413" t="s">
        <v>803</v>
      </c>
      <c r="F460" s="413" t="s">
        <v>803</v>
      </c>
      <c r="G460" s="413" t="s">
        <v>803</v>
      </c>
      <c r="H460" s="413" t="s">
        <v>803</v>
      </c>
      <c r="I460" s="413" t="s">
        <v>803</v>
      </c>
      <c r="J460" s="412" t="s">
        <v>803</v>
      </c>
      <c r="K460" s="412" t="s">
        <v>803</v>
      </c>
      <c r="L460" s="412" t="s">
        <v>803</v>
      </c>
      <c r="M460" s="413"/>
      <c r="N460" s="413" t="s">
        <v>803</v>
      </c>
    </row>
    <row r="461" spans="1:14" ht="15.75" customHeight="1">
      <c r="A461" s="388" t="s">
        <v>838</v>
      </c>
      <c r="B461" s="442" t="s">
        <v>955</v>
      </c>
      <c r="C461" s="442" t="s">
        <v>956</v>
      </c>
      <c r="D461" s="442" t="s">
        <v>839</v>
      </c>
      <c r="E461" s="413" t="s">
        <v>803</v>
      </c>
      <c r="F461" s="413" t="s">
        <v>803</v>
      </c>
      <c r="G461" s="413" t="s">
        <v>803</v>
      </c>
      <c r="H461" s="413" t="s">
        <v>803</v>
      </c>
      <c r="I461" s="413" t="s">
        <v>803</v>
      </c>
      <c r="J461" s="412" t="s">
        <v>803</v>
      </c>
      <c r="K461" s="412" t="s">
        <v>803</v>
      </c>
      <c r="L461" s="412" t="s">
        <v>803</v>
      </c>
      <c r="M461" s="413"/>
      <c r="N461" s="413" t="s">
        <v>803</v>
      </c>
    </row>
    <row r="462" spans="1:14" ht="15.75" customHeight="1">
      <c r="A462" s="388" t="s">
        <v>806</v>
      </c>
      <c r="B462" s="442" t="s">
        <v>955</v>
      </c>
      <c r="C462" s="442" t="s">
        <v>956</v>
      </c>
      <c r="D462" s="442" t="s">
        <v>839</v>
      </c>
      <c r="E462" s="413" t="s">
        <v>803</v>
      </c>
      <c r="F462" s="413" t="s">
        <v>803</v>
      </c>
      <c r="G462" s="413" t="s">
        <v>803</v>
      </c>
      <c r="H462" s="413" t="s">
        <v>803</v>
      </c>
      <c r="I462" s="413" t="s">
        <v>803</v>
      </c>
      <c r="J462" s="412" t="s">
        <v>803</v>
      </c>
      <c r="K462" s="412" t="s">
        <v>803</v>
      </c>
      <c r="L462" s="412" t="s">
        <v>803</v>
      </c>
      <c r="M462" s="413"/>
      <c r="N462" s="413" t="s">
        <v>803</v>
      </c>
    </row>
    <row r="463" spans="1:14" ht="15.75" customHeight="1">
      <c r="A463" s="388" t="s">
        <v>840</v>
      </c>
      <c r="B463" s="413"/>
      <c r="C463" s="413"/>
      <c r="D463" s="413"/>
      <c r="E463" s="413"/>
      <c r="F463" s="413"/>
      <c r="G463" s="413"/>
      <c r="H463" s="413"/>
      <c r="I463" s="413"/>
      <c r="J463" s="412"/>
      <c r="K463" s="412"/>
      <c r="L463" s="412"/>
      <c r="M463" s="413"/>
      <c r="N463" s="413"/>
    </row>
    <row r="464" spans="1:14" ht="15.75" customHeight="1">
      <c r="A464" s="388" t="s">
        <v>855</v>
      </c>
      <c r="B464" s="442" t="s">
        <v>955</v>
      </c>
      <c r="C464" s="442" t="s">
        <v>956</v>
      </c>
      <c r="D464" s="442" t="s">
        <v>856</v>
      </c>
      <c r="E464" s="413" t="s">
        <v>803</v>
      </c>
      <c r="F464" s="413" t="s">
        <v>803</v>
      </c>
      <c r="G464" s="413" t="s">
        <v>803</v>
      </c>
      <c r="H464" s="413" t="s">
        <v>803</v>
      </c>
      <c r="I464" s="413" t="s">
        <v>803</v>
      </c>
      <c r="J464" s="412" t="s">
        <v>803</v>
      </c>
      <c r="K464" s="412" t="s">
        <v>803</v>
      </c>
      <c r="L464" s="412" t="s">
        <v>803</v>
      </c>
      <c r="M464" s="413"/>
      <c r="N464" s="413" t="s">
        <v>803</v>
      </c>
    </row>
    <row r="465" spans="1:14" ht="15.75" customHeight="1">
      <c r="A465" s="388" t="s">
        <v>859</v>
      </c>
      <c r="B465" s="442" t="s">
        <v>955</v>
      </c>
      <c r="C465" s="442" t="s">
        <v>956</v>
      </c>
      <c r="D465" s="442" t="s">
        <v>860</v>
      </c>
      <c r="E465" s="409">
        <v>-4</v>
      </c>
      <c r="F465" s="409">
        <v>-16</v>
      </c>
      <c r="G465" s="409">
        <v>-4</v>
      </c>
      <c r="H465" s="409">
        <v>43</v>
      </c>
      <c r="I465" s="413" t="s">
        <v>803</v>
      </c>
      <c r="J465" s="411">
        <v>51</v>
      </c>
      <c r="K465" s="412" t="s">
        <v>803</v>
      </c>
      <c r="L465" s="412" t="s">
        <v>803</v>
      </c>
      <c r="M465" s="413"/>
      <c r="N465" s="413" t="s">
        <v>803</v>
      </c>
    </row>
    <row r="466" spans="1:14" ht="15.75" customHeight="1">
      <c r="A466" s="388" t="s">
        <v>861</v>
      </c>
      <c r="B466" s="442" t="s">
        <v>955</v>
      </c>
      <c r="C466" s="442" t="s">
        <v>956</v>
      </c>
      <c r="D466" s="442" t="s">
        <v>862</v>
      </c>
      <c r="E466" s="413" t="s">
        <v>803</v>
      </c>
      <c r="F466" s="413" t="s">
        <v>803</v>
      </c>
      <c r="G466" s="413" t="s">
        <v>803</v>
      </c>
      <c r="H466" s="413" t="s">
        <v>803</v>
      </c>
      <c r="I466" s="413" t="s">
        <v>803</v>
      </c>
      <c r="J466" s="412" t="s">
        <v>803</v>
      </c>
      <c r="K466" s="412" t="s">
        <v>803</v>
      </c>
      <c r="L466" s="412" t="s">
        <v>803</v>
      </c>
      <c r="M466" s="413"/>
      <c r="N466" s="413" t="s">
        <v>803</v>
      </c>
    </row>
    <row r="467" spans="1:14" ht="15.75" customHeight="1">
      <c r="A467" s="388" t="s">
        <v>863</v>
      </c>
      <c r="B467" s="442" t="s">
        <v>955</v>
      </c>
      <c r="C467" s="442" t="s">
        <v>956</v>
      </c>
      <c r="D467" s="442" t="s">
        <v>864</v>
      </c>
      <c r="E467" s="413" t="s">
        <v>803</v>
      </c>
      <c r="F467" s="413" t="s">
        <v>803</v>
      </c>
      <c r="G467" s="413" t="s">
        <v>803</v>
      </c>
      <c r="H467" s="413" t="s">
        <v>803</v>
      </c>
      <c r="I467" s="413" t="s">
        <v>803</v>
      </c>
      <c r="J467" s="412" t="s">
        <v>803</v>
      </c>
      <c r="K467" s="412" t="s">
        <v>803</v>
      </c>
      <c r="L467" s="412" t="s">
        <v>803</v>
      </c>
      <c r="M467" s="413"/>
      <c r="N467" s="413" t="s">
        <v>803</v>
      </c>
    </row>
    <row r="468" spans="1:14" ht="15.75" customHeight="1">
      <c r="A468" s="388" t="s">
        <v>869</v>
      </c>
      <c r="B468" s="442" t="s">
        <v>955</v>
      </c>
      <c r="C468" s="442" t="s">
        <v>956</v>
      </c>
      <c r="D468" s="442" t="s">
        <v>870</v>
      </c>
      <c r="E468" s="413" t="s">
        <v>803</v>
      </c>
      <c r="F468" s="413" t="s">
        <v>803</v>
      </c>
      <c r="G468" s="413" t="s">
        <v>803</v>
      </c>
      <c r="H468" s="413" t="s">
        <v>803</v>
      </c>
      <c r="I468" s="413" t="s">
        <v>803</v>
      </c>
      <c r="J468" s="412" t="s">
        <v>803</v>
      </c>
      <c r="K468" s="412" t="s">
        <v>803</v>
      </c>
      <c r="L468" s="412" t="s">
        <v>803</v>
      </c>
      <c r="M468" s="413"/>
      <c r="N468" s="413" t="s">
        <v>803</v>
      </c>
    </row>
    <row r="469" spans="1:14" ht="15.75" customHeight="1">
      <c r="A469" s="388" t="s">
        <v>871</v>
      </c>
      <c r="B469" s="442" t="s">
        <v>955</v>
      </c>
      <c r="C469" s="442" t="s">
        <v>956</v>
      </c>
      <c r="D469" s="442" t="s">
        <v>872</v>
      </c>
      <c r="E469" s="409">
        <v>-8</v>
      </c>
      <c r="F469" s="409">
        <v>-6</v>
      </c>
      <c r="G469" s="409">
        <v>-7</v>
      </c>
      <c r="H469" s="409">
        <v>-4</v>
      </c>
      <c r="I469" s="413" t="s">
        <v>803</v>
      </c>
      <c r="J469" s="411">
        <v>-8</v>
      </c>
      <c r="K469" s="412" t="s">
        <v>803</v>
      </c>
      <c r="L469" s="412" t="s">
        <v>803</v>
      </c>
      <c r="M469" s="413"/>
      <c r="N469" s="413" t="s">
        <v>803</v>
      </c>
    </row>
    <row r="470" spans="1:14" ht="15.75" customHeight="1">
      <c r="A470" s="388" t="s">
        <v>881</v>
      </c>
      <c r="B470" s="442" t="s">
        <v>955</v>
      </c>
      <c r="C470" s="442" t="s">
        <v>956</v>
      </c>
      <c r="D470" s="442" t="s">
        <v>882</v>
      </c>
      <c r="E470" s="409">
        <v>0</v>
      </c>
      <c r="F470" s="413" t="s">
        <v>803</v>
      </c>
      <c r="G470" s="413" t="s">
        <v>803</v>
      </c>
      <c r="H470" s="413" t="s">
        <v>803</v>
      </c>
      <c r="I470" s="413" t="s">
        <v>803</v>
      </c>
      <c r="J470" s="411">
        <v>1</v>
      </c>
      <c r="K470" s="412" t="s">
        <v>803</v>
      </c>
      <c r="L470" s="412" t="s">
        <v>803</v>
      </c>
      <c r="M470" s="413"/>
      <c r="N470" s="413" t="s">
        <v>803</v>
      </c>
    </row>
    <row r="471" spans="1:14" ht="15.75" customHeight="1">
      <c r="A471" s="388" t="s">
        <v>887</v>
      </c>
      <c r="B471" s="413"/>
      <c r="C471" s="413"/>
      <c r="D471" s="413"/>
      <c r="E471" s="413"/>
      <c r="F471" s="413"/>
      <c r="G471" s="413"/>
      <c r="H471" s="413"/>
      <c r="I471" s="413"/>
      <c r="J471" s="412"/>
      <c r="K471" s="412"/>
      <c r="L471" s="412"/>
      <c r="M471" s="413"/>
      <c r="N471" s="413"/>
    </row>
    <row r="472" spans="1:14" ht="15.75" customHeight="1">
      <c r="A472" s="388" t="s">
        <v>957</v>
      </c>
      <c r="B472" s="442" t="s">
        <v>958</v>
      </c>
      <c r="C472" s="442" t="s">
        <v>959</v>
      </c>
      <c r="D472" s="413"/>
      <c r="E472" s="413" t="s">
        <v>803</v>
      </c>
      <c r="F472" s="413" t="s">
        <v>803</v>
      </c>
      <c r="G472" s="413" t="s">
        <v>803</v>
      </c>
      <c r="H472" s="413" t="s">
        <v>803</v>
      </c>
      <c r="I472" s="413" t="s">
        <v>803</v>
      </c>
      <c r="J472" s="412" t="s">
        <v>803</v>
      </c>
      <c r="K472" s="412" t="s">
        <v>803</v>
      </c>
      <c r="L472" s="412" t="s">
        <v>803</v>
      </c>
      <c r="M472" s="413"/>
      <c r="N472" s="413" t="s">
        <v>803</v>
      </c>
    </row>
    <row r="473" spans="1:14" ht="15.75" customHeight="1">
      <c r="A473" s="388" t="s">
        <v>804</v>
      </c>
      <c r="B473" s="442" t="s">
        <v>958</v>
      </c>
      <c r="C473" s="442" t="s">
        <v>959</v>
      </c>
      <c r="D473" s="442" t="s">
        <v>805</v>
      </c>
      <c r="E473" s="413" t="s">
        <v>803</v>
      </c>
      <c r="F473" s="413" t="s">
        <v>803</v>
      </c>
      <c r="G473" s="413" t="s">
        <v>803</v>
      </c>
      <c r="H473" s="413" t="s">
        <v>803</v>
      </c>
      <c r="I473" s="413" t="s">
        <v>803</v>
      </c>
      <c r="J473" s="412" t="s">
        <v>803</v>
      </c>
      <c r="K473" s="412" t="s">
        <v>803</v>
      </c>
      <c r="L473" s="412" t="s">
        <v>803</v>
      </c>
      <c r="M473" s="413"/>
      <c r="N473" s="413" t="s">
        <v>803</v>
      </c>
    </row>
    <row r="474" spans="1:14" ht="15.75" customHeight="1">
      <c r="A474" s="388" t="s">
        <v>806</v>
      </c>
      <c r="B474" s="442" t="s">
        <v>958</v>
      </c>
      <c r="C474" s="442" t="s">
        <v>959</v>
      </c>
      <c r="D474" s="442" t="s">
        <v>805</v>
      </c>
      <c r="E474" s="413" t="s">
        <v>803</v>
      </c>
      <c r="F474" s="413" t="s">
        <v>803</v>
      </c>
      <c r="G474" s="413" t="s">
        <v>803</v>
      </c>
      <c r="H474" s="413" t="s">
        <v>803</v>
      </c>
      <c r="I474" s="413" t="s">
        <v>803</v>
      </c>
      <c r="J474" s="412" t="s">
        <v>803</v>
      </c>
      <c r="K474" s="412" t="s">
        <v>803</v>
      </c>
      <c r="L474" s="412" t="s">
        <v>803</v>
      </c>
      <c r="M474" s="413"/>
      <c r="N474" s="413" t="s">
        <v>803</v>
      </c>
    </row>
    <row r="475" spans="1:14" ht="15.75" customHeight="1">
      <c r="A475" s="388" t="s">
        <v>816</v>
      </c>
      <c r="B475" s="442" t="s">
        <v>958</v>
      </c>
      <c r="C475" s="442" t="s">
        <v>959</v>
      </c>
      <c r="D475" s="442" t="s">
        <v>817</v>
      </c>
      <c r="E475" s="413" t="s">
        <v>803</v>
      </c>
      <c r="F475" s="413" t="s">
        <v>803</v>
      </c>
      <c r="G475" s="413" t="s">
        <v>803</v>
      </c>
      <c r="H475" s="413" t="s">
        <v>803</v>
      </c>
      <c r="I475" s="413" t="s">
        <v>803</v>
      </c>
      <c r="J475" s="412" t="s">
        <v>803</v>
      </c>
      <c r="K475" s="412" t="s">
        <v>803</v>
      </c>
      <c r="L475" s="412" t="s">
        <v>803</v>
      </c>
      <c r="M475" s="413"/>
      <c r="N475" s="413" t="s">
        <v>803</v>
      </c>
    </row>
    <row r="476" spans="1:14" ht="15.75" customHeight="1">
      <c r="A476" s="388" t="s">
        <v>806</v>
      </c>
      <c r="B476" s="442" t="s">
        <v>958</v>
      </c>
      <c r="C476" s="442" t="s">
        <v>959</v>
      </c>
      <c r="D476" s="442" t="s">
        <v>817</v>
      </c>
      <c r="E476" s="413" t="s">
        <v>803</v>
      </c>
      <c r="F476" s="413" t="s">
        <v>803</v>
      </c>
      <c r="G476" s="413" t="s">
        <v>803</v>
      </c>
      <c r="H476" s="413" t="s">
        <v>803</v>
      </c>
      <c r="I476" s="413" t="s">
        <v>803</v>
      </c>
      <c r="J476" s="412" t="s">
        <v>803</v>
      </c>
      <c r="K476" s="412" t="s">
        <v>803</v>
      </c>
      <c r="L476" s="412" t="s">
        <v>803</v>
      </c>
      <c r="M476" s="413"/>
      <c r="N476" s="413" t="s">
        <v>803</v>
      </c>
    </row>
    <row r="477" spans="1:14" ht="15.75" customHeight="1">
      <c r="A477" s="388" t="s">
        <v>822</v>
      </c>
      <c r="B477" s="442" t="s">
        <v>958</v>
      </c>
      <c r="C477" s="442" t="s">
        <v>959</v>
      </c>
      <c r="D477" s="442" t="s">
        <v>823</v>
      </c>
      <c r="E477" s="413" t="s">
        <v>803</v>
      </c>
      <c r="F477" s="413" t="s">
        <v>803</v>
      </c>
      <c r="G477" s="413" t="s">
        <v>803</v>
      </c>
      <c r="H477" s="413" t="s">
        <v>803</v>
      </c>
      <c r="I477" s="413" t="s">
        <v>803</v>
      </c>
      <c r="J477" s="412" t="s">
        <v>803</v>
      </c>
      <c r="K477" s="412" t="s">
        <v>803</v>
      </c>
      <c r="L477" s="412" t="s">
        <v>803</v>
      </c>
      <c r="M477" s="413"/>
      <c r="N477" s="413" t="s">
        <v>803</v>
      </c>
    </row>
    <row r="478" spans="1:14" ht="15.75" customHeight="1">
      <c r="A478" s="388" t="s">
        <v>806</v>
      </c>
      <c r="B478" s="442" t="s">
        <v>958</v>
      </c>
      <c r="C478" s="442" t="s">
        <v>959</v>
      </c>
      <c r="D478" s="442" t="s">
        <v>823</v>
      </c>
      <c r="E478" s="413" t="s">
        <v>803</v>
      </c>
      <c r="F478" s="413" t="s">
        <v>803</v>
      </c>
      <c r="G478" s="413" t="s">
        <v>803</v>
      </c>
      <c r="H478" s="413" t="s">
        <v>803</v>
      </c>
      <c r="I478" s="413" t="s">
        <v>803</v>
      </c>
      <c r="J478" s="412" t="s">
        <v>803</v>
      </c>
      <c r="K478" s="412" t="s">
        <v>803</v>
      </c>
      <c r="L478" s="412" t="s">
        <v>803</v>
      </c>
      <c r="M478" s="413"/>
      <c r="N478" s="413" t="s">
        <v>803</v>
      </c>
    </row>
    <row r="479" spans="1:14" ht="15.75" customHeight="1">
      <c r="A479" s="388" t="s">
        <v>827</v>
      </c>
      <c r="B479" s="442" t="s">
        <v>958</v>
      </c>
      <c r="C479" s="442" t="s">
        <v>959</v>
      </c>
      <c r="D479" s="442" t="s">
        <v>828</v>
      </c>
      <c r="E479" s="413" t="s">
        <v>803</v>
      </c>
      <c r="F479" s="413" t="s">
        <v>803</v>
      </c>
      <c r="G479" s="413" t="s">
        <v>803</v>
      </c>
      <c r="H479" s="413" t="s">
        <v>803</v>
      </c>
      <c r="I479" s="413" t="s">
        <v>803</v>
      </c>
      <c r="J479" s="412" t="s">
        <v>803</v>
      </c>
      <c r="K479" s="412" t="s">
        <v>803</v>
      </c>
      <c r="L479" s="412" t="s">
        <v>803</v>
      </c>
      <c r="M479" s="413"/>
      <c r="N479" s="413" t="s">
        <v>803</v>
      </c>
    </row>
    <row r="480" spans="1:14" ht="15.75" customHeight="1">
      <c r="A480" s="388" t="s">
        <v>806</v>
      </c>
      <c r="B480" s="442" t="s">
        <v>958</v>
      </c>
      <c r="C480" s="442" t="s">
        <v>959</v>
      </c>
      <c r="D480" s="442" t="s">
        <v>828</v>
      </c>
      <c r="E480" s="413" t="s">
        <v>803</v>
      </c>
      <c r="F480" s="413" t="s">
        <v>803</v>
      </c>
      <c r="G480" s="413" t="s">
        <v>803</v>
      </c>
      <c r="H480" s="413" t="s">
        <v>803</v>
      </c>
      <c r="I480" s="413" t="s">
        <v>803</v>
      </c>
      <c r="J480" s="412" t="s">
        <v>803</v>
      </c>
      <c r="K480" s="412" t="s">
        <v>803</v>
      </c>
      <c r="L480" s="412" t="s">
        <v>803</v>
      </c>
      <c r="M480" s="413"/>
      <c r="N480" s="413" t="s">
        <v>803</v>
      </c>
    </row>
    <row r="481" spans="1:14" ht="15.75" customHeight="1">
      <c r="A481" s="388" t="s">
        <v>832</v>
      </c>
      <c r="B481" s="442" t="s">
        <v>958</v>
      </c>
      <c r="C481" s="442" t="s">
        <v>959</v>
      </c>
      <c r="D481" s="442" t="s">
        <v>833</v>
      </c>
      <c r="E481" s="413" t="s">
        <v>803</v>
      </c>
      <c r="F481" s="413" t="s">
        <v>803</v>
      </c>
      <c r="G481" s="413" t="s">
        <v>803</v>
      </c>
      <c r="H481" s="413" t="s">
        <v>803</v>
      </c>
      <c r="I481" s="413" t="s">
        <v>803</v>
      </c>
      <c r="J481" s="412" t="s">
        <v>803</v>
      </c>
      <c r="K481" s="412" t="s">
        <v>803</v>
      </c>
      <c r="L481" s="412" t="s">
        <v>803</v>
      </c>
      <c r="M481" s="413"/>
      <c r="N481" s="413" t="s">
        <v>803</v>
      </c>
    </row>
    <row r="482" spans="1:14" ht="15.75" customHeight="1">
      <c r="A482" s="388" t="s">
        <v>806</v>
      </c>
      <c r="B482" s="442" t="s">
        <v>958</v>
      </c>
      <c r="C482" s="442" t="s">
        <v>959</v>
      </c>
      <c r="D482" s="442" t="s">
        <v>833</v>
      </c>
      <c r="E482" s="413" t="s">
        <v>803</v>
      </c>
      <c r="F482" s="413" t="s">
        <v>803</v>
      </c>
      <c r="G482" s="413" t="s">
        <v>803</v>
      </c>
      <c r="H482" s="413" t="s">
        <v>803</v>
      </c>
      <c r="I482" s="413" t="s">
        <v>803</v>
      </c>
      <c r="J482" s="412" t="s">
        <v>803</v>
      </c>
      <c r="K482" s="412" t="s">
        <v>803</v>
      </c>
      <c r="L482" s="412" t="s">
        <v>803</v>
      </c>
      <c r="M482" s="413"/>
      <c r="N482" s="413" t="s">
        <v>803</v>
      </c>
    </row>
    <row r="483" spans="1:14" ht="15.75" customHeight="1">
      <c r="A483" s="388" t="s">
        <v>836</v>
      </c>
      <c r="B483" s="442" t="s">
        <v>958</v>
      </c>
      <c r="C483" s="442" t="s">
        <v>959</v>
      </c>
      <c r="D483" s="442" t="s">
        <v>837</v>
      </c>
      <c r="E483" s="413" t="s">
        <v>803</v>
      </c>
      <c r="F483" s="413" t="s">
        <v>803</v>
      </c>
      <c r="G483" s="413" t="s">
        <v>803</v>
      </c>
      <c r="H483" s="413" t="s">
        <v>803</v>
      </c>
      <c r="I483" s="413" t="s">
        <v>803</v>
      </c>
      <c r="J483" s="412" t="s">
        <v>803</v>
      </c>
      <c r="K483" s="412" t="s">
        <v>803</v>
      </c>
      <c r="L483" s="412" t="s">
        <v>803</v>
      </c>
      <c r="M483" s="413"/>
      <c r="N483" s="413" t="s">
        <v>803</v>
      </c>
    </row>
    <row r="484" spans="1:14" ht="15.75" customHeight="1">
      <c r="A484" s="388" t="s">
        <v>806</v>
      </c>
      <c r="B484" s="442" t="s">
        <v>958</v>
      </c>
      <c r="C484" s="442" t="s">
        <v>959</v>
      </c>
      <c r="D484" s="442" t="s">
        <v>837</v>
      </c>
      <c r="E484" s="413" t="s">
        <v>803</v>
      </c>
      <c r="F484" s="413" t="s">
        <v>803</v>
      </c>
      <c r="G484" s="413" t="s">
        <v>803</v>
      </c>
      <c r="H484" s="413" t="s">
        <v>803</v>
      </c>
      <c r="I484" s="413" t="s">
        <v>803</v>
      </c>
      <c r="J484" s="412" t="s">
        <v>803</v>
      </c>
      <c r="K484" s="412" t="s">
        <v>803</v>
      </c>
      <c r="L484" s="412" t="s">
        <v>803</v>
      </c>
      <c r="M484" s="413"/>
      <c r="N484" s="413" t="s">
        <v>803</v>
      </c>
    </row>
    <row r="485" spans="1:14" ht="15.75" customHeight="1">
      <c r="A485" s="388" t="s">
        <v>887</v>
      </c>
      <c r="B485" s="413"/>
      <c r="C485" s="413"/>
      <c r="D485" s="413"/>
      <c r="E485" s="413"/>
      <c r="F485" s="413"/>
      <c r="G485" s="413"/>
      <c r="H485" s="413"/>
      <c r="I485" s="413"/>
      <c r="J485" s="412"/>
      <c r="K485" s="412"/>
      <c r="L485" s="412"/>
      <c r="M485" s="413"/>
      <c r="N485" s="413"/>
    </row>
    <row r="486" spans="1:14" ht="15.75" customHeight="1">
      <c r="A486" s="388" t="s">
        <v>960</v>
      </c>
      <c r="B486" s="442" t="s">
        <v>961</v>
      </c>
      <c r="C486" s="442" t="s">
        <v>962</v>
      </c>
      <c r="D486" s="413"/>
      <c r="E486" s="413" t="s">
        <v>803</v>
      </c>
      <c r="F486" s="413" t="s">
        <v>803</v>
      </c>
      <c r="G486" s="413" t="s">
        <v>803</v>
      </c>
      <c r="H486" s="413" t="s">
        <v>803</v>
      </c>
      <c r="I486" s="413" t="s">
        <v>803</v>
      </c>
      <c r="J486" s="412" t="s">
        <v>803</v>
      </c>
      <c r="K486" s="412" t="s">
        <v>803</v>
      </c>
      <c r="L486" s="412" t="s">
        <v>803</v>
      </c>
      <c r="M486" s="413"/>
      <c r="N486" s="413" t="s">
        <v>803</v>
      </c>
    </row>
    <row r="487" spans="1:14" ht="15.75" customHeight="1">
      <c r="A487" s="388" t="s">
        <v>804</v>
      </c>
      <c r="B487" s="442" t="s">
        <v>961</v>
      </c>
      <c r="C487" s="442" t="s">
        <v>962</v>
      </c>
      <c r="D487" s="442" t="s">
        <v>805</v>
      </c>
      <c r="E487" s="413" t="s">
        <v>803</v>
      </c>
      <c r="F487" s="413" t="s">
        <v>803</v>
      </c>
      <c r="G487" s="413" t="s">
        <v>803</v>
      </c>
      <c r="H487" s="413" t="s">
        <v>803</v>
      </c>
      <c r="I487" s="409">
        <v>66</v>
      </c>
      <c r="J487" s="411">
        <v>39</v>
      </c>
      <c r="K487" s="411">
        <v>51</v>
      </c>
      <c r="L487" s="411">
        <v>47</v>
      </c>
      <c r="M487" s="413"/>
      <c r="N487" s="413" t="s">
        <v>803</v>
      </c>
    </row>
    <row r="488" spans="1:14" ht="15.75" customHeight="1">
      <c r="A488" s="388" t="s">
        <v>806</v>
      </c>
      <c r="B488" s="442" t="s">
        <v>961</v>
      </c>
      <c r="C488" s="442" t="s">
        <v>962</v>
      </c>
      <c r="D488" s="442" t="s">
        <v>805</v>
      </c>
      <c r="E488" s="413" t="s">
        <v>803</v>
      </c>
      <c r="F488" s="413" t="s">
        <v>803</v>
      </c>
      <c r="G488" s="413" t="s">
        <v>803</v>
      </c>
      <c r="H488" s="413" t="s">
        <v>803</v>
      </c>
      <c r="I488" s="413" t="s">
        <v>803</v>
      </c>
      <c r="J488" s="412" t="s">
        <v>803</v>
      </c>
      <c r="K488" s="412" t="s">
        <v>803</v>
      </c>
      <c r="L488" s="412" t="s">
        <v>803</v>
      </c>
      <c r="M488" s="413"/>
      <c r="N488" s="413" t="s">
        <v>803</v>
      </c>
    </row>
    <row r="489" spans="1:14" ht="15.75" customHeight="1">
      <c r="A489" s="388" t="s">
        <v>816</v>
      </c>
      <c r="B489" s="442" t="s">
        <v>961</v>
      </c>
      <c r="C489" s="442" t="s">
        <v>962</v>
      </c>
      <c r="D489" s="442" t="s">
        <v>817</v>
      </c>
      <c r="E489" s="413" t="s">
        <v>803</v>
      </c>
      <c r="F489" s="413" t="s">
        <v>803</v>
      </c>
      <c r="G489" s="413" t="s">
        <v>803</v>
      </c>
      <c r="H489" s="413" t="s">
        <v>803</v>
      </c>
      <c r="I489" s="409">
        <v>13</v>
      </c>
      <c r="J489" s="411">
        <v>31</v>
      </c>
      <c r="K489" s="411">
        <v>37</v>
      </c>
      <c r="L489" s="411">
        <v>72</v>
      </c>
      <c r="M489" s="413"/>
      <c r="N489" s="413" t="s">
        <v>803</v>
      </c>
    </row>
    <row r="490" spans="1:14" ht="15.75" customHeight="1">
      <c r="A490" s="388" t="s">
        <v>806</v>
      </c>
      <c r="B490" s="442" t="s">
        <v>961</v>
      </c>
      <c r="C490" s="442" t="s">
        <v>962</v>
      </c>
      <c r="D490" s="442" t="s">
        <v>817</v>
      </c>
      <c r="E490" s="413" t="s">
        <v>803</v>
      </c>
      <c r="F490" s="413" t="s">
        <v>803</v>
      </c>
      <c r="G490" s="413" t="s">
        <v>803</v>
      </c>
      <c r="H490" s="413" t="s">
        <v>803</v>
      </c>
      <c r="I490" s="413" t="s">
        <v>803</v>
      </c>
      <c r="J490" s="412" t="s">
        <v>803</v>
      </c>
      <c r="K490" s="412" t="s">
        <v>803</v>
      </c>
      <c r="L490" s="412" t="s">
        <v>803</v>
      </c>
      <c r="M490" s="413"/>
      <c r="N490" s="413" t="s">
        <v>803</v>
      </c>
    </row>
    <row r="491" spans="1:14" ht="15.75" customHeight="1">
      <c r="A491" s="388" t="s">
        <v>822</v>
      </c>
      <c r="B491" s="442" t="s">
        <v>961</v>
      </c>
      <c r="C491" s="442" t="s">
        <v>962</v>
      </c>
      <c r="D491" s="442" t="s">
        <v>823</v>
      </c>
      <c r="E491" s="413" t="s">
        <v>803</v>
      </c>
      <c r="F491" s="413" t="s">
        <v>803</v>
      </c>
      <c r="G491" s="413" t="s">
        <v>803</v>
      </c>
      <c r="H491" s="413" t="s">
        <v>803</v>
      </c>
      <c r="I491" s="409">
        <v>13</v>
      </c>
      <c r="J491" s="411">
        <v>9</v>
      </c>
      <c r="K491" s="411">
        <v>9</v>
      </c>
      <c r="L491" s="411">
        <v>23</v>
      </c>
      <c r="M491" s="413"/>
      <c r="N491" s="413" t="s">
        <v>803</v>
      </c>
    </row>
    <row r="492" spans="1:14" ht="15.75" customHeight="1">
      <c r="A492" s="388" t="s">
        <v>806</v>
      </c>
      <c r="B492" s="442" t="s">
        <v>961</v>
      </c>
      <c r="C492" s="442" t="s">
        <v>962</v>
      </c>
      <c r="D492" s="442" t="s">
        <v>823</v>
      </c>
      <c r="E492" s="413" t="s">
        <v>803</v>
      </c>
      <c r="F492" s="413" t="s">
        <v>803</v>
      </c>
      <c r="G492" s="413" t="s">
        <v>803</v>
      </c>
      <c r="H492" s="413" t="s">
        <v>803</v>
      </c>
      <c r="I492" s="413" t="s">
        <v>803</v>
      </c>
      <c r="J492" s="412" t="s">
        <v>803</v>
      </c>
      <c r="K492" s="412" t="s">
        <v>803</v>
      </c>
      <c r="L492" s="412" t="s">
        <v>803</v>
      </c>
      <c r="M492" s="413"/>
      <c r="N492" s="413" t="s">
        <v>803</v>
      </c>
    </row>
    <row r="493" spans="1:14" ht="15.75" customHeight="1">
      <c r="A493" s="388" t="s">
        <v>827</v>
      </c>
      <c r="B493" s="442" t="s">
        <v>961</v>
      </c>
      <c r="C493" s="442" t="s">
        <v>962</v>
      </c>
      <c r="D493" s="442" t="s">
        <v>828</v>
      </c>
      <c r="E493" s="413" t="s">
        <v>803</v>
      </c>
      <c r="F493" s="413" t="s">
        <v>803</v>
      </c>
      <c r="G493" s="413" t="s">
        <v>803</v>
      </c>
      <c r="H493" s="413" t="s">
        <v>803</v>
      </c>
      <c r="I493" s="413" t="s">
        <v>803</v>
      </c>
      <c r="J493" s="411">
        <v>3</v>
      </c>
      <c r="K493" s="411">
        <v>4</v>
      </c>
      <c r="L493" s="411">
        <v>6</v>
      </c>
      <c r="M493" s="413"/>
      <c r="N493" s="413" t="s">
        <v>803</v>
      </c>
    </row>
    <row r="494" spans="1:14" ht="15.75" customHeight="1">
      <c r="A494" s="388" t="s">
        <v>806</v>
      </c>
      <c r="B494" s="442" t="s">
        <v>961</v>
      </c>
      <c r="C494" s="442" t="s">
        <v>962</v>
      </c>
      <c r="D494" s="442" t="s">
        <v>828</v>
      </c>
      <c r="E494" s="413" t="s">
        <v>803</v>
      </c>
      <c r="F494" s="413" t="s">
        <v>803</v>
      </c>
      <c r="G494" s="413" t="s">
        <v>803</v>
      </c>
      <c r="H494" s="413" t="s">
        <v>803</v>
      </c>
      <c r="I494" s="413" t="s">
        <v>803</v>
      </c>
      <c r="J494" s="412" t="s">
        <v>803</v>
      </c>
      <c r="K494" s="412" t="s">
        <v>803</v>
      </c>
      <c r="L494" s="412" t="s">
        <v>803</v>
      </c>
      <c r="M494" s="413"/>
      <c r="N494" s="413" t="s">
        <v>803</v>
      </c>
    </row>
    <row r="495" spans="1:14" ht="15.75" customHeight="1">
      <c r="A495" s="388" t="s">
        <v>832</v>
      </c>
      <c r="B495" s="442" t="s">
        <v>961</v>
      </c>
      <c r="C495" s="442" t="s">
        <v>962</v>
      </c>
      <c r="D495" s="442" t="s">
        <v>833</v>
      </c>
      <c r="E495" s="413" t="s">
        <v>803</v>
      </c>
      <c r="F495" s="413" t="s">
        <v>803</v>
      </c>
      <c r="G495" s="413" t="s">
        <v>803</v>
      </c>
      <c r="H495" s="413" t="s">
        <v>803</v>
      </c>
      <c r="I495" s="409">
        <v>14</v>
      </c>
      <c r="J495" s="411">
        <v>18</v>
      </c>
      <c r="K495" s="411">
        <v>19</v>
      </c>
      <c r="L495" s="411">
        <v>11</v>
      </c>
      <c r="M495" s="413"/>
      <c r="N495" s="413" t="s">
        <v>803</v>
      </c>
    </row>
    <row r="496" spans="1:14" ht="15.75" customHeight="1">
      <c r="A496" s="388" t="s">
        <v>806</v>
      </c>
      <c r="B496" s="442" t="s">
        <v>961</v>
      </c>
      <c r="C496" s="442" t="s">
        <v>962</v>
      </c>
      <c r="D496" s="442" t="s">
        <v>833</v>
      </c>
      <c r="E496" s="413" t="s">
        <v>803</v>
      </c>
      <c r="F496" s="413" t="s">
        <v>803</v>
      </c>
      <c r="G496" s="413" t="s">
        <v>803</v>
      </c>
      <c r="H496" s="413" t="s">
        <v>803</v>
      </c>
      <c r="I496" s="413" t="s">
        <v>803</v>
      </c>
      <c r="J496" s="412" t="s">
        <v>803</v>
      </c>
      <c r="K496" s="412" t="s">
        <v>803</v>
      </c>
      <c r="L496" s="412" t="s">
        <v>803</v>
      </c>
      <c r="M496" s="413"/>
      <c r="N496" s="413" t="s">
        <v>803</v>
      </c>
    </row>
    <row r="497" spans="1:14" ht="15.75" customHeight="1">
      <c r="A497" s="388" t="s">
        <v>836</v>
      </c>
      <c r="B497" s="442" t="s">
        <v>961</v>
      </c>
      <c r="C497" s="442" t="s">
        <v>962</v>
      </c>
      <c r="D497" s="442" t="s">
        <v>837</v>
      </c>
      <c r="E497" s="413" t="s">
        <v>803</v>
      </c>
      <c r="F497" s="413" t="s">
        <v>803</v>
      </c>
      <c r="G497" s="413" t="s">
        <v>803</v>
      </c>
      <c r="H497" s="413" t="s">
        <v>803</v>
      </c>
      <c r="I497" s="413" t="s">
        <v>803</v>
      </c>
      <c r="J497" s="412" t="s">
        <v>803</v>
      </c>
      <c r="K497" s="412" t="s">
        <v>803</v>
      </c>
      <c r="L497" s="411">
        <v>86</v>
      </c>
      <c r="M497" s="413"/>
      <c r="N497" s="413" t="s">
        <v>803</v>
      </c>
    </row>
    <row r="498" spans="1:14" ht="15.75" customHeight="1">
      <c r="A498" s="388" t="s">
        <v>806</v>
      </c>
      <c r="B498" s="442" t="s">
        <v>961</v>
      </c>
      <c r="C498" s="442" t="s">
        <v>962</v>
      </c>
      <c r="D498" s="442" t="s">
        <v>837</v>
      </c>
      <c r="E498" s="413" t="s">
        <v>803</v>
      </c>
      <c r="F498" s="413" t="s">
        <v>803</v>
      </c>
      <c r="G498" s="413" t="s">
        <v>803</v>
      </c>
      <c r="H498" s="413" t="s">
        <v>803</v>
      </c>
      <c r="I498" s="413" t="s">
        <v>803</v>
      </c>
      <c r="J498" s="412" t="s">
        <v>803</v>
      </c>
      <c r="K498" s="412" t="s">
        <v>803</v>
      </c>
      <c r="L498" s="412" t="s">
        <v>803</v>
      </c>
      <c r="M498" s="413"/>
      <c r="N498" s="413" t="s">
        <v>803</v>
      </c>
    </row>
    <row r="499" spans="1:14" ht="15.75" customHeight="1">
      <c r="A499" s="388" t="s">
        <v>838</v>
      </c>
      <c r="B499" s="442" t="s">
        <v>961</v>
      </c>
      <c r="C499" s="442" t="s">
        <v>962</v>
      </c>
      <c r="D499" s="442" t="s">
        <v>839</v>
      </c>
      <c r="E499" s="413" t="s">
        <v>803</v>
      </c>
      <c r="F499" s="413" t="s">
        <v>803</v>
      </c>
      <c r="G499" s="413" t="s">
        <v>803</v>
      </c>
      <c r="H499" s="413" t="s">
        <v>803</v>
      </c>
      <c r="I499" s="413" t="s">
        <v>803</v>
      </c>
      <c r="J499" s="412" t="s">
        <v>803</v>
      </c>
      <c r="K499" s="412" t="s">
        <v>803</v>
      </c>
      <c r="L499" s="411">
        <v>-446</v>
      </c>
      <c r="M499" s="413"/>
      <c r="N499" s="413" t="s">
        <v>803</v>
      </c>
    </row>
    <row r="500" spans="1:14" ht="15.75" customHeight="1">
      <c r="A500" s="388" t="s">
        <v>806</v>
      </c>
      <c r="B500" s="442" t="s">
        <v>961</v>
      </c>
      <c r="C500" s="442" t="s">
        <v>962</v>
      </c>
      <c r="D500" s="442" t="s">
        <v>839</v>
      </c>
      <c r="E500" s="413" t="s">
        <v>803</v>
      </c>
      <c r="F500" s="413" t="s">
        <v>803</v>
      </c>
      <c r="G500" s="413" t="s">
        <v>803</v>
      </c>
      <c r="H500" s="413" t="s">
        <v>803</v>
      </c>
      <c r="I500" s="413" t="s">
        <v>803</v>
      </c>
      <c r="J500" s="412" t="s">
        <v>803</v>
      </c>
      <c r="K500" s="412" t="s">
        <v>803</v>
      </c>
      <c r="L500" s="412" t="s">
        <v>803</v>
      </c>
      <c r="M500" s="413"/>
      <c r="N500" s="413" t="s">
        <v>803</v>
      </c>
    </row>
    <row r="501" spans="1:14" ht="15.75" customHeight="1">
      <c r="A501" s="388" t="s">
        <v>840</v>
      </c>
      <c r="B501" s="413"/>
      <c r="C501" s="413"/>
      <c r="D501" s="413"/>
      <c r="E501" s="413"/>
      <c r="F501" s="413"/>
      <c r="G501" s="413"/>
      <c r="H501" s="413"/>
      <c r="I501" s="413"/>
      <c r="J501" s="412"/>
      <c r="K501" s="412"/>
      <c r="L501" s="412"/>
      <c r="M501" s="413"/>
      <c r="N501" s="413"/>
    </row>
    <row r="502" spans="1:14" ht="15.75" customHeight="1">
      <c r="A502" s="388" t="s">
        <v>845</v>
      </c>
      <c r="B502" s="442" t="s">
        <v>961</v>
      </c>
      <c r="C502" s="442" t="s">
        <v>962</v>
      </c>
      <c r="D502" s="442" t="s">
        <v>846</v>
      </c>
      <c r="E502" s="413" t="s">
        <v>803</v>
      </c>
      <c r="F502" s="413" t="s">
        <v>803</v>
      </c>
      <c r="G502" s="413" t="s">
        <v>803</v>
      </c>
      <c r="H502" s="413" t="s">
        <v>803</v>
      </c>
      <c r="I502" s="413" t="s">
        <v>803</v>
      </c>
      <c r="J502" s="412" t="s">
        <v>803</v>
      </c>
      <c r="K502" s="412" t="s">
        <v>803</v>
      </c>
      <c r="L502" s="412" t="s">
        <v>803</v>
      </c>
      <c r="M502" s="413"/>
      <c r="N502" s="413" t="s">
        <v>803</v>
      </c>
    </row>
    <row r="503" spans="1:14" ht="15.75" customHeight="1">
      <c r="A503" s="388" t="s">
        <v>855</v>
      </c>
      <c r="B503" s="442" t="s">
        <v>961</v>
      </c>
      <c r="C503" s="442" t="s">
        <v>962</v>
      </c>
      <c r="D503" s="442" t="s">
        <v>856</v>
      </c>
      <c r="E503" s="413" t="s">
        <v>803</v>
      </c>
      <c r="F503" s="413" t="s">
        <v>803</v>
      </c>
      <c r="G503" s="413" t="s">
        <v>803</v>
      </c>
      <c r="H503" s="413" t="s">
        <v>803</v>
      </c>
      <c r="I503" s="413" t="s">
        <v>803</v>
      </c>
      <c r="J503" s="412" t="s">
        <v>803</v>
      </c>
      <c r="K503" s="412" t="s">
        <v>803</v>
      </c>
      <c r="L503" s="412" t="s">
        <v>803</v>
      </c>
      <c r="M503" s="413"/>
      <c r="N503" s="413" t="s">
        <v>803</v>
      </c>
    </row>
    <row r="504" spans="1:14" ht="15.75" customHeight="1">
      <c r="A504" s="388" t="s">
        <v>859</v>
      </c>
      <c r="B504" s="442" t="s">
        <v>961</v>
      </c>
      <c r="C504" s="442" t="s">
        <v>962</v>
      </c>
      <c r="D504" s="442" t="s">
        <v>860</v>
      </c>
      <c r="E504" s="409">
        <v>23</v>
      </c>
      <c r="F504" s="409">
        <v>25</v>
      </c>
      <c r="G504" s="409">
        <v>20</v>
      </c>
      <c r="H504" s="409">
        <v>18</v>
      </c>
      <c r="I504" s="409">
        <v>34</v>
      </c>
      <c r="J504" s="411">
        <v>63</v>
      </c>
      <c r="K504" s="412" t="s">
        <v>803</v>
      </c>
      <c r="L504" s="412" t="s">
        <v>803</v>
      </c>
      <c r="M504" s="413"/>
      <c r="N504" s="413" t="s">
        <v>803</v>
      </c>
    </row>
    <row r="505" spans="1:14" ht="15.75" customHeight="1">
      <c r="A505" s="388" t="s">
        <v>861</v>
      </c>
      <c r="B505" s="442" t="s">
        <v>961</v>
      </c>
      <c r="C505" s="442" t="s">
        <v>962</v>
      </c>
      <c r="D505" s="442" t="s">
        <v>862</v>
      </c>
      <c r="E505" s="413" t="s">
        <v>803</v>
      </c>
      <c r="F505" s="413" t="s">
        <v>803</v>
      </c>
      <c r="G505" s="413" t="s">
        <v>803</v>
      </c>
      <c r="H505" s="413" t="s">
        <v>803</v>
      </c>
      <c r="I505" s="413" t="s">
        <v>803</v>
      </c>
      <c r="J505" s="412" t="s">
        <v>803</v>
      </c>
      <c r="K505" s="412" t="s">
        <v>803</v>
      </c>
      <c r="L505" s="412" t="s">
        <v>803</v>
      </c>
      <c r="M505" s="413"/>
      <c r="N505" s="413" t="s">
        <v>803</v>
      </c>
    </row>
    <row r="506" spans="1:14" ht="15.75" customHeight="1">
      <c r="A506" s="388" t="s">
        <v>863</v>
      </c>
      <c r="B506" s="442" t="s">
        <v>961</v>
      </c>
      <c r="C506" s="442" t="s">
        <v>962</v>
      </c>
      <c r="D506" s="442" t="s">
        <v>864</v>
      </c>
      <c r="E506" s="413" t="s">
        <v>803</v>
      </c>
      <c r="F506" s="413" t="s">
        <v>803</v>
      </c>
      <c r="G506" s="413" t="s">
        <v>803</v>
      </c>
      <c r="H506" s="413" t="s">
        <v>803</v>
      </c>
      <c r="I506" s="413" t="s">
        <v>803</v>
      </c>
      <c r="J506" s="412" t="s">
        <v>803</v>
      </c>
      <c r="K506" s="412" t="s">
        <v>803</v>
      </c>
      <c r="L506" s="412" t="s">
        <v>803</v>
      </c>
      <c r="M506" s="413"/>
      <c r="N506" s="413" t="s">
        <v>803</v>
      </c>
    </row>
    <row r="507" spans="1:14" ht="15.75" customHeight="1">
      <c r="A507" s="388" t="s">
        <v>869</v>
      </c>
      <c r="B507" s="442" t="s">
        <v>961</v>
      </c>
      <c r="C507" s="442" t="s">
        <v>962</v>
      </c>
      <c r="D507" s="442" t="s">
        <v>870</v>
      </c>
      <c r="E507" s="413" t="s">
        <v>803</v>
      </c>
      <c r="F507" s="413" t="s">
        <v>803</v>
      </c>
      <c r="G507" s="413" t="s">
        <v>803</v>
      </c>
      <c r="H507" s="413" t="s">
        <v>803</v>
      </c>
      <c r="I507" s="413" t="s">
        <v>803</v>
      </c>
      <c r="J507" s="412" t="s">
        <v>803</v>
      </c>
      <c r="K507" s="412" t="s">
        <v>803</v>
      </c>
      <c r="L507" s="412" t="s">
        <v>803</v>
      </c>
      <c r="M507" s="413"/>
      <c r="N507" s="413" t="s">
        <v>803</v>
      </c>
    </row>
    <row r="508" spans="1:14" ht="15.75" customHeight="1">
      <c r="A508" s="388" t="s">
        <v>871</v>
      </c>
      <c r="B508" s="442" t="s">
        <v>961</v>
      </c>
      <c r="C508" s="442" t="s">
        <v>962</v>
      </c>
      <c r="D508" s="442" t="s">
        <v>872</v>
      </c>
      <c r="E508" s="409">
        <v>13</v>
      </c>
      <c r="F508" s="409">
        <v>59</v>
      </c>
      <c r="G508" s="409">
        <v>37</v>
      </c>
      <c r="H508" s="409">
        <v>92</v>
      </c>
      <c r="I508" s="409">
        <v>61</v>
      </c>
      <c r="J508" s="411">
        <v>30</v>
      </c>
      <c r="K508" s="412" t="s">
        <v>803</v>
      </c>
      <c r="L508" s="412" t="s">
        <v>803</v>
      </c>
      <c r="M508" s="413"/>
      <c r="N508" s="413" t="s">
        <v>803</v>
      </c>
    </row>
    <row r="509" spans="1:14" ht="15.75" customHeight="1">
      <c r="A509" s="388" t="s">
        <v>875</v>
      </c>
      <c r="B509" s="442" t="s">
        <v>961</v>
      </c>
      <c r="C509" s="442" t="s">
        <v>962</v>
      </c>
      <c r="D509" s="442" t="s">
        <v>876</v>
      </c>
      <c r="E509" s="413" t="s">
        <v>803</v>
      </c>
      <c r="F509" s="413" t="s">
        <v>803</v>
      </c>
      <c r="G509" s="413" t="s">
        <v>803</v>
      </c>
      <c r="H509" s="413" t="s">
        <v>803</v>
      </c>
      <c r="I509" s="413" t="s">
        <v>803</v>
      </c>
      <c r="J509" s="411">
        <v>1</v>
      </c>
      <c r="K509" s="412" t="s">
        <v>803</v>
      </c>
      <c r="L509" s="412" t="s">
        <v>803</v>
      </c>
      <c r="M509" s="413"/>
      <c r="N509" s="413" t="s">
        <v>803</v>
      </c>
    </row>
    <row r="510" spans="1:14" ht="15.75" customHeight="1">
      <c r="A510" s="388" t="s">
        <v>881</v>
      </c>
      <c r="B510" s="442" t="s">
        <v>961</v>
      </c>
      <c r="C510" s="442" t="s">
        <v>962</v>
      </c>
      <c r="D510" s="442" t="s">
        <v>882</v>
      </c>
      <c r="E510" s="409">
        <v>1</v>
      </c>
      <c r="F510" s="409">
        <v>2</v>
      </c>
      <c r="G510" s="409">
        <v>5</v>
      </c>
      <c r="H510" s="409">
        <v>7</v>
      </c>
      <c r="I510" s="409">
        <v>11</v>
      </c>
      <c r="J510" s="411">
        <v>6</v>
      </c>
      <c r="K510" s="412" t="s">
        <v>803</v>
      </c>
      <c r="L510" s="412" t="s">
        <v>803</v>
      </c>
      <c r="M510" s="413"/>
      <c r="N510" s="413" t="s">
        <v>803</v>
      </c>
    </row>
    <row r="511" spans="1:14" ht="15.75" customHeight="1">
      <c r="A511" s="388" t="s">
        <v>887</v>
      </c>
      <c r="B511" s="413"/>
      <c r="C511" s="413"/>
      <c r="D511" s="413"/>
      <c r="E511" s="413"/>
      <c r="F511" s="413"/>
      <c r="G511" s="413"/>
      <c r="H511" s="413"/>
      <c r="I511" s="413"/>
      <c r="J511" s="412"/>
      <c r="K511" s="412"/>
      <c r="L511" s="412"/>
      <c r="M511" s="413"/>
      <c r="N511" s="413"/>
    </row>
    <row r="512" spans="1:14" ht="15.75" customHeight="1">
      <c r="A512" s="388" t="s">
        <v>963</v>
      </c>
      <c r="B512" s="442" t="s">
        <v>964</v>
      </c>
      <c r="C512" s="442" t="s">
        <v>965</v>
      </c>
      <c r="D512" s="413"/>
      <c r="E512" s="413" t="s">
        <v>803</v>
      </c>
      <c r="F512" s="413" t="s">
        <v>803</v>
      </c>
      <c r="G512" s="413" t="s">
        <v>803</v>
      </c>
      <c r="H512" s="413" t="s">
        <v>803</v>
      </c>
      <c r="I512" s="413" t="s">
        <v>803</v>
      </c>
      <c r="J512" s="412" t="s">
        <v>803</v>
      </c>
      <c r="K512" s="412" t="s">
        <v>803</v>
      </c>
      <c r="L512" s="412" t="s">
        <v>803</v>
      </c>
      <c r="M512" s="413"/>
      <c r="N512" s="413" t="s">
        <v>803</v>
      </c>
    </row>
    <row r="513" spans="1:14" ht="15.75" customHeight="1">
      <c r="A513" s="388" t="s">
        <v>804</v>
      </c>
      <c r="B513" s="442" t="s">
        <v>964</v>
      </c>
      <c r="C513" s="442" t="s">
        <v>965</v>
      </c>
      <c r="D513" s="442" t="s">
        <v>805</v>
      </c>
      <c r="E513" s="413" t="s">
        <v>803</v>
      </c>
      <c r="F513" s="413" t="s">
        <v>803</v>
      </c>
      <c r="G513" s="413" t="s">
        <v>803</v>
      </c>
      <c r="H513" s="413" t="s">
        <v>803</v>
      </c>
      <c r="I513" s="409">
        <v>6243</v>
      </c>
      <c r="J513" s="411">
        <v>6732</v>
      </c>
      <c r="K513" s="411">
        <v>7245</v>
      </c>
      <c r="L513" s="411">
        <v>7479</v>
      </c>
      <c r="M513" s="413"/>
      <c r="N513" s="413" t="s">
        <v>803</v>
      </c>
    </row>
    <row r="514" spans="1:14" ht="15.75" customHeight="1">
      <c r="A514" s="388" t="s">
        <v>806</v>
      </c>
      <c r="B514" s="442" t="s">
        <v>964</v>
      </c>
      <c r="C514" s="442" t="s">
        <v>965</v>
      </c>
      <c r="D514" s="442" t="s">
        <v>805</v>
      </c>
      <c r="E514" s="413" t="s">
        <v>803</v>
      </c>
      <c r="F514" s="413" t="s">
        <v>803</v>
      </c>
      <c r="G514" s="413" t="s">
        <v>803</v>
      </c>
      <c r="H514" s="413" t="s">
        <v>803</v>
      </c>
      <c r="I514" s="413" t="s">
        <v>803</v>
      </c>
      <c r="J514" s="412" t="s">
        <v>803</v>
      </c>
      <c r="K514" s="412" t="s">
        <v>803</v>
      </c>
      <c r="L514" s="412" t="s">
        <v>803</v>
      </c>
      <c r="M514" s="413"/>
      <c r="N514" s="413" t="s">
        <v>803</v>
      </c>
    </row>
    <row r="515" spans="1:14" ht="15.75" customHeight="1">
      <c r="A515" s="388" t="s">
        <v>816</v>
      </c>
      <c r="B515" s="442" t="s">
        <v>964</v>
      </c>
      <c r="C515" s="442" t="s">
        <v>965</v>
      </c>
      <c r="D515" s="442" t="s">
        <v>817</v>
      </c>
      <c r="E515" s="413" t="s">
        <v>803</v>
      </c>
      <c r="F515" s="413" t="s">
        <v>803</v>
      </c>
      <c r="G515" s="413" t="s">
        <v>803</v>
      </c>
      <c r="H515" s="413" t="s">
        <v>803</v>
      </c>
      <c r="I515" s="409">
        <v>10475</v>
      </c>
      <c r="J515" s="411">
        <v>10747</v>
      </c>
      <c r="K515" s="411">
        <v>11474</v>
      </c>
      <c r="L515" s="411">
        <v>11484</v>
      </c>
      <c r="M515" s="413"/>
      <c r="N515" s="413" t="s">
        <v>803</v>
      </c>
    </row>
    <row r="516" spans="1:14" ht="15.75" customHeight="1">
      <c r="A516" s="388" t="s">
        <v>806</v>
      </c>
      <c r="B516" s="442" t="s">
        <v>964</v>
      </c>
      <c r="C516" s="442" t="s">
        <v>965</v>
      </c>
      <c r="D516" s="442" t="s">
        <v>817</v>
      </c>
      <c r="E516" s="413" t="s">
        <v>803</v>
      </c>
      <c r="F516" s="413" t="s">
        <v>803</v>
      </c>
      <c r="G516" s="413" t="s">
        <v>803</v>
      </c>
      <c r="H516" s="413" t="s">
        <v>803</v>
      </c>
      <c r="I516" s="413" t="s">
        <v>803</v>
      </c>
      <c r="J516" s="412" t="s">
        <v>803</v>
      </c>
      <c r="K516" s="412" t="s">
        <v>803</v>
      </c>
      <c r="L516" s="412" t="s">
        <v>803</v>
      </c>
      <c r="M516" s="413"/>
      <c r="N516" s="413" t="s">
        <v>803</v>
      </c>
    </row>
    <row r="517" spans="1:14" ht="15.75" customHeight="1">
      <c r="A517" s="388" t="s">
        <v>822</v>
      </c>
      <c r="B517" s="442" t="s">
        <v>964</v>
      </c>
      <c r="C517" s="442" t="s">
        <v>965</v>
      </c>
      <c r="D517" s="442" t="s">
        <v>823</v>
      </c>
      <c r="E517" s="413" t="s">
        <v>803</v>
      </c>
      <c r="F517" s="413" t="s">
        <v>803</v>
      </c>
      <c r="G517" s="413" t="s">
        <v>803</v>
      </c>
      <c r="H517" s="413" t="s">
        <v>803</v>
      </c>
      <c r="I517" s="409">
        <v>5086</v>
      </c>
      <c r="J517" s="411">
        <v>5338</v>
      </c>
      <c r="K517" s="411">
        <v>5886</v>
      </c>
      <c r="L517" s="411">
        <v>6124</v>
      </c>
      <c r="M517" s="413"/>
      <c r="N517" s="413" t="s">
        <v>803</v>
      </c>
    </row>
    <row r="518" spans="1:14" ht="15.75" customHeight="1">
      <c r="A518" s="388" t="s">
        <v>806</v>
      </c>
      <c r="B518" s="442" t="s">
        <v>964</v>
      </c>
      <c r="C518" s="442" t="s">
        <v>965</v>
      </c>
      <c r="D518" s="442" t="s">
        <v>823</v>
      </c>
      <c r="E518" s="413" t="s">
        <v>803</v>
      </c>
      <c r="F518" s="413" t="s">
        <v>803</v>
      </c>
      <c r="G518" s="413" t="s">
        <v>803</v>
      </c>
      <c r="H518" s="413" t="s">
        <v>803</v>
      </c>
      <c r="I518" s="413" t="s">
        <v>803</v>
      </c>
      <c r="J518" s="412" t="s">
        <v>803</v>
      </c>
      <c r="K518" s="412" t="s">
        <v>803</v>
      </c>
      <c r="L518" s="412" t="s">
        <v>803</v>
      </c>
      <c r="M518" s="413"/>
      <c r="N518" s="413" t="s">
        <v>803</v>
      </c>
    </row>
    <row r="519" spans="1:14" ht="15.75" customHeight="1">
      <c r="A519" s="388" t="s">
        <v>827</v>
      </c>
      <c r="B519" s="442" t="s">
        <v>964</v>
      </c>
      <c r="C519" s="442" t="s">
        <v>965</v>
      </c>
      <c r="D519" s="442" t="s">
        <v>828</v>
      </c>
      <c r="E519" s="413" t="s">
        <v>803</v>
      </c>
      <c r="F519" s="413" t="s">
        <v>803</v>
      </c>
      <c r="G519" s="413" t="s">
        <v>803</v>
      </c>
      <c r="H519" s="413" t="s">
        <v>803</v>
      </c>
      <c r="I519" s="413" t="s">
        <v>803</v>
      </c>
      <c r="J519" s="411">
        <v>1154</v>
      </c>
      <c r="K519" s="411">
        <v>1194</v>
      </c>
      <c r="L519" s="411">
        <v>1233</v>
      </c>
      <c r="M519" s="413"/>
      <c r="N519" s="413" t="s">
        <v>803</v>
      </c>
    </row>
    <row r="520" spans="1:14" ht="15.75" customHeight="1">
      <c r="A520" s="388" t="s">
        <v>806</v>
      </c>
      <c r="B520" s="442" t="s">
        <v>964</v>
      </c>
      <c r="C520" s="442" t="s">
        <v>965</v>
      </c>
      <c r="D520" s="442" t="s">
        <v>828</v>
      </c>
      <c r="E520" s="413" t="s">
        <v>803</v>
      </c>
      <c r="F520" s="413" t="s">
        <v>803</v>
      </c>
      <c r="G520" s="413" t="s">
        <v>803</v>
      </c>
      <c r="H520" s="413" t="s">
        <v>803</v>
      </c>
      <c r="I520" s="413" t="s">
        <v>803</v>
      </c>
      <c r="J520" s="412" t="s">
        <v>803</v>
      </c>
      <c r="K520" s="412" t="s">
        <v>803</v>
      </c>
      <c r="L520" s="412" t="s">
        <v>803</v>
      </c>
      <c r="M520" s="413"/>
      <c r="N520" s="413" t="s">
        <v>803</v>
      </c>
    </row>
    <row r="521" spans="1:14" ht="15.75" customHeight="1">
      <c r="A521" s="388" t="s">
        <v>832</v>
      </c>
      <c r="B521" s="442" t="s">
        <v>964</v>
      </c>
      <c r="C521" s="442" t="s">
        <v>965</v>
      </c>
      <c r="D521" s="442" t="s">
        <v>833</v>
      </c>
      <c r="E521" s="413" t="s">
        <v>803</v>
      </c>
      <c r="F521" s="413" t="s">
        <v>803</v>
      </c>
      <c r="G521" s="413" t="s">
        <v>803</v>
      </c>
      <c r="H521" s="413" t="s">
        <v>803</v>
      </c>
      <c r="I521" s="409">
        <v>13691</v>
      </c>
      <c r="J521" s="411">
        <v>14700</v>
      </c>
      <c r="K521" s="411">
        <v>17087</v>
      </c>
      <c r="L521" s="411">
        <v>18156</v>
      </c>
      <c r="M521" s="413"/>
      <c r="N521" s="413" t="s">
        <v>803</v>
      </c>
    </row>
    <row r="522" spans="1:14" ht="15.75" customHeight="1">
      <c r="A522" s="388" t="s">
        <v>806</v>
      </c>
      <c r="B522" s="442" t="s">
        <v>964</v>
      </c>
      <c r="C522" s="442" t="s">
        <v>965</v>
      </c>
      <c r="D522" s="442" t="s">
        <v>833</v>
      </c>
      <c r="E522" s="413" t="s">
        <v>803</v>
      </c>
      <c r="F522" s="413" t="s">
        <v>803</v>
      </c>
      <c r="G522" s="413" t="s">
        <v>803</v>
      </c>
      <c r="H522" s="413" t="s">
        <v>803</v>
      </c>
      <c r="I522" s="413" t="s">
        <v>803</v>
      </c>
      <c r="J522" s="412" t="s">
        <v>803</v>
      </c>
      <c r="K522" s="412" t="s">
        <v>803</v>
      </c>
      <c r="L522" s="412" t="s">
        <v>803</v>
      </c>
      <c r="M522" s="413"/>
      <c r="N522" s="413" t="s">
        <v>803</v>
      </c>
    </row>
    <row r="523" spans="1:14" ht="15.75" customHeight="1">
      <c r="A523" s="388" t="s">
        <v>840</v>
      </c>
      <c r="B523" s="413"/>
      <c r="C523" s="413"/>
      <c r="D523" s="413"/>
      <c r="E523" s="413"/>
      <c r="F523" s="413"/>
      <c r="G523" s="413"/>
      <c r="H523" s="413"/>
      <c r="I523" s="413"/>
      <c r="J523" s="412"/>
      <c r="K523" s="412"/>
      <c r="L523" s="412"/>
      <c r="M523" s="413"/>
      <c r="N523" s="413"/>
    </row>
    <row r="524" spans="1:14" ht="15.75" customHeight="1">
      <c r="A524" s="388" t="s">
        <v>859</v>
      </c>
      <c r="B524" s="442" t="s">
        <v>964</v>
      </c>
      <c r="C524" s="442" t="s">
        <v>965</v>
      </c>
      <c r="D524" s="442" t="s">
        <v>860</v>
      </c>
      <c r="E524" s="409">
        <v>20075</v>
      </c>
      <c r="F524" s="409">
        <v>21624</v>
      </c>
      <c r="G524" s="409">
        <v>22921</v>
      </c>
      <c r="H524" s="409">
        <v>20038</v>
      </c>
      <c r="I524" s="409">
        <v>23450</v>
      </c>
      <c r="J524" s="411">
        <v>25482</v>
      </c>
      <c r="K524" s="411">
        <v>11474</v>
      </c>
      <c r="L524" s="412" t="s">
        <v>803</v>
      </c>
      <c r="M524" s="413"/>
      <c r="N524" s="413" t="s">
        <v>803</v>
      </c>
    </row>
    <row r="525" spans="1:14" ht="15.75" customHeight="1">
      <c r="A525" s="388" t="s">
        <v>871</v>
      </c>
      <c r="B525" s="442" t="s">
        <v>964</v>
      </c>
      <c r="C525" s="442" t="s">
        <v>965</v>
      </c>
      <c r="D525" s="442" t="s">
        <v>872</v>
      </c>
      <c r="E525" s="409">
        <v>6717</v>
      </c>
      <c r="F525" s="409">
        <v>6869</v>
      </c>
      <c r="G525" s="409">
        <v>6716</v>
      </c>
      <c r="H525" s="409">
        <v>5488</v>
      </c>
      <c r="I525" s="409">
        <v>6526</v>
      </c>
      <c r="J525" s="411">
        <v>7164</v>
      </c>
      <c r="K525" s="411">
        <v>7245</v>
      </c>
      <c r="L525" s="412" t="s">
        <v>803</v>
      </c>
      <c r="M525" s="413"/>
      <c r="N525" s="413" t="s">
        <v>803</v>
      </c>
    </row>
    <row r="526" spans="1:14" ht="15.75" customHeight="1">
      <c r="A526" s="388" t="s">
        <v>875</v>
      </c>
      <c r="B526" s="442" t="s">
        <v>964</v>
      </c>
      <c r="C526" s="442" t="s">
        <v>965</v>
      </c>
      <c r="D526" s="442" t="s">
        <v>876</v>
      </c>
      <c r="E526" s="413" t="s">
        <v>803</v>
      </c>
      <c r="F526" s="413" t="s">
        <v>803</v>
      </c>
      <c r="G526" s="413" t="s">
        <v>803</v>
      </c>
      <c r="H526" s="413" t="s">
        <v>803</v>
      </c>
      <c r="I526" s="409">
        <v>1091</v>
      </c>
      <c r="J526" s="411">
        <v>1154</v>
      </c>
      <c r="K526" s="411">
        <v>1194</v>
      </c>
      <c r="L526" s="412" t="s">
        <v>803</v>
      </c>
      <c r="M526" s="413"/>
      <c r="N526" s="413" t="s">
        <v>803</v>
      </c>
    </row>
    <row r="527" spans="1:14" ht="15.75" customHeight="1">
      <c r="A527" s="388" t="s">
        <v>881</v>
      </c>
      <c r="B527" s="442" t="s">
        <v>964</v>
      </c>
      <c r="C527" s="442" t="s">
        <v>965</v>
      </c>
      <c r="D527" s="442" t="s">
        <v>882</v>
      </c>
      <c r="E527" s="409">
        <v>3512</v>
      </c>
      <c r="F527" s="409">
        <v>3732</v>
      </c>
      <c r="G527" s="409">
        <v>4397</v>
      </c>
      <c r="H527" s="409">
        <v>5143</v>
      </c>
      <c r="I527" s="409">
        <v>5519</v>
      </c>
      <c r="J527" s="411">
        <v>5951</v>
      </c>
      <c r="K527" s="411">
        <v>5886</v>
      </c>
      <c r="L527" s="412" t="s">
        <v>803</v>
      </c>
      <c r="M527" s="413"/>
      <c r="N527" s="413" t="s">
        <v>803</v>
      </c>
    </row>
    <row r="528" spans="1:14" ht="15.75" customHeight="1">
      <c r="A528" s="388" t="s">
        <v>887</v>
      </c>
      <c r="B528" s="413"/>
      <c r="C528" s="413"/>
      <c r="D528" s="413"/>
      <c r="E528" s="413"/>
      <c r="F528" s="413"/>
      <c r="G528" s="413"/>
      <c r="H528" s="413"/>
      <c r="I528" s="413"/>
      <c r="J528" s="412"/>
      <c r="K528" s="412"/>
      <c r="L528" s="412"/>
      <c r="M528" s="413"/>
      <c r="N528" s="413"/>
    </row>
    <row r="529" spans="1:14" ht="15.75" customHeight="1">
      <c r="A529" s="388" t="s">
        <v>966</v>
      </c>
      <c r="B529" s="442" t="s">
        <v>967</v>
      </c>
      <c r="C529" s="442" t="s">
        <v>968</v>
      </c>
      <c r="D529" s="413"/>
      <c r="E529" s="413" t="s">
        <v>803</v>
      </c>
      <c r="F529" s="413" t="s">
        <v>803</v>
      </c>
      <c r="G529" s="413" t="s">
        <v>803</v>
      </c>
      <c r="H529" s="413" t="s">
        <v>803</v>
      </c>
      <c r="I529" s="413" t="s">
        <v>803</v>
      </c>
      <c r="J529" s="412" t="s">
        <v>803</v>
      </c>
      <c r="K529" s="412" t="s">
        <v>803</v>
      </c>
      <c r="L529" s="411">
        <v>2402</v>
      </c>
      <c r="M529" s="413"/>
      <c r="N529" s="413" t="s">
        <v>803</v>
      </c>
    </row>
    <row r="530" spans="1:14" ht="15.75" customHeight="1">
      <c r="A530" s="388" t="s">
        <v>804</v>
      </c>
      <c r="B530" s="442" t="s">
        <v>967</v>
      </c>
      <c r="C530" s="442" t="s">
        <v>968</v>
      </c>
      <c r="D530" s="442" t="s">
        <v>805</v>
      </c>
      <c r="E530" s="413" t="s">
        <v>803</v>
      </c>
      <c r="F530" s="413" t="s">
        <v>803</v>
      </c>
      <c r="G530" s="413" t="s">
        <v>803</v>
      </c>
      <c r="H530" s="413" t="s">
        <v>803</v>
      </c>
      <c r="I530" s="409">
        <v>845</v>
      </c>
      <c r="J530" s="411">
        <v>925</v>
      </c>
      <c r="K530" s="411">
        <v>958</v>
      </c>
      <c r="L530" s="411">
        <v>1043</v>
      </c>
      <c r="M530" s="409"/>
      <c r="N530" s="409">
        <v>1131.2622826114857</v>
      </c>
    </row>
    <row r="531" spans="1:14" ht="15.75" customHeight="1">
      <c r="A531" s="388" t="s">
        <v>806</v>
      </c>
      <c r="B531" s="442" t="s">
        <v>967</v>
      </c>
      <c r="C531" s="442" t="s">
        <v>968</v>
      </c>
      <c r="D531" s="442" t="s">
        <v>805</v>
      </c>
      <c r="E531" s="413" t="s">
        <v>803</v>
      </c>
      <c r="F531" s="413" t="s">
        <v>803</v>
      </c>
      <c r="G531" s="413" t="s">
        <v>803</v>
      </c>
      <c r="H531" s="413" t="s">
        <v>803</v>
      </c>
      <c r="I531" s="413" t="s">
        <v>803</v>
      </c>
      <c r="J531" s="412" t="s">
        <v>803</v>
      </c>
      <c r="K531" s="412" t="s">
        <v>803</v>
      </c>
      <c r="L531" s="411">
        <v>43.422148209825146</v>
      </c>
      <c r="M531" s="413"/>
      <c r="N531" s="413" t="s">
        <v>803</v>
      </c>
    </row>
    <row r="532" spans="1:14" ht="15.75" customHeight="1">
      <c r="A532" s="388" t="s">
        <v>816</v>
      </c>
      <c r="B532" s="442" t="s">
        <v>967</v>
      </c>
      <c r="C532" s="442" t="s">
        <v>968</v>
      </c>
      <c r="D532" s="442" t="s">
        <v>817</v>
      </c>
      <c r="E532" s="413" t="s">
        <v>803</v>
      </c>
      <c r="F532" s="413" t="s">
        <v>803</v>
      </c>
      <c r="G532" s="413" t="s">
        <v>803</v>
      </c>
      <c r="H532" s="413" t="s">
        <v>803</v>
      </c>
      <c r="I532" s="409">
        <v>421</v>
      </c>
      <c r="J532" s="411">
        <v>396</v>
      </c>
      <c r="K532" s="411">
        <v>386</v>
      </c>
      <c r="L532" s="411">
        <v>410</v>
      </c>
      <c r="M532" s="409"/>
      <c r="N532" s="409">
        <v>483.30241685396885</v>
      </c>
    </row>
    <row r="533" spans="1:14" ht="15.75" customHeight="1">
      <c r="A533" s="388" t="s">
        <v>806</v>
      </c>
      <c r="B533" s="442" t="s">
        <v>967</v>
      </c>
      <c r="C533" s="442" t="s">
        <v>968</v>
      </c>
      <c r="D533" s="442" t="s">
        <v>817</v>
      </c>
      <c r="E533" s="413" t="s">
        <v>803</v>
      </c>
      <c r="F533" s="413" t="s">
        <v>803</v>
      </c>
      <c r="G533" s="413" t="s">
        <v>803</v>
      </c>
      <c r="H533" s="413" t="s">
        <v>803</v>
      </c>
      <c r="I533" s="413" t="s">
        <v>803</v>
      </c>
      <c r="J533" s="412" t="s">
        <v>803</v>
      </c>
      <c r="K533" s="412" t="s">
        <v>803</v>
      </c>
      <c r="L533" s="411">
        <v>17.069109075770193</v>
      </c>
      <c r="M533" s="413"/>
      <c r="N533" s="413" t="s">
        <v>803</v>
      </c>
    </row>
    <row r="534" spans="1:14" ht="15.75" customHeight="1">
      <c r="A534" s="388" t="s">
        <v>822</v>
      </c>
      <c r="B534" s="442" t="s">
        <v>967</v>
      </c>
      <c r="C534" s="442" t="s">
        <v>968</v>
      </c>
      <c r="D534" s="442" t="s">
        <v>823</v>
      </c>
      <c r="E534" s="413" t="s">
        <v>803</v>
      </c>
      <c r="F534" s="413" t="s">
        <v>803</v>
      </c>
      <c r="G534" s="413" t="s">
        <v>803</v>
      </c>
      <c r="H534" s="413" t="s">
        <v>803</v>
      </c>
      <c r="I534" s="409">
        <v>198</v>
      </c>
      <c r="J534" s="411">
        <v>205</v>
      </c>
      <c r="K534" s="411">
        <v>221</v>
      </c>
      <c r="L534" s="411">
        <v>243</v>
      </c>
      <c r="M534" s="409"/>
      <c r="N534" s="409">
        <v>267.62842408052006</v>
      </c>
    </row>
    <row r="535" spans="1:14" ht="15.75" customHeight="1">
      <c r="A535" s="388" t="s">
        <v>806</v>
      </c>
      <c r="B535" s="442" t="s">
        <v>967</v>
      </c>
      <c r="C535" s="442" t="s">
        <v>968</v>
      </c>
      <c r="D535" s="442" t="s">
        <v>823</v>
      </c>
      <c r="E535" s="413" t="s">
        <v>803</v>
      </c>
      <c r="F535" s="413" t="s">
        <v>803</v>
      </c>
      <c r="G535" s="413" t="s">
        <v>803</v>
      </c>
      <c r="H535" s="413" t="s">
        <v>803</v>
      </c>
      <c r="I535" s="413" t="s">
        <v>803</v>
      </c>
      <c r="J535" s="412" t="s">
        <v>803</v>
      </c>
      <c r="K535" s="412" t="s">
        <v>803</v>
      </c>
      <c r="L535" s="411">
        <v>10.116569525395503</v>
      </c>
      <c r="M535" s="413"/>
      <c r="N535" s="413" t="s">
        <v>803</v>
      </c>
    </row>
    <row r="536" spans="1:14" ht="15.75" customHeight="1">
      <c r="A536" s="388" t="s">
        <v>827</v>
      </c>
      <c r="B536" s="442" t="s">
        <v>967</v>
      </c>
      <c r="C536" s="442" t="s">
        <v>968</v>
      </c>
      <c r="D536" s="442" t="s">
        <v>828</v>
      </c>
      <c r="E536" s="413" t="s">
        <v>803</v>
      </c>
      <c r="F536" s="413" t="s">
        <v>803</v>
      </c>
      <c r="G536" s="413" t="s">
        <v>803</v>
      </c>
      <c r="H536" s="413" t="s">
        <v>803</v>
      </c>
      <c r="I536" s="409">
        <v>2</v>
      </c>
      <c r="J536" s="411">
        <v>33</v>
      </c>
      <c r="K536" s="411">
        <v>38</v>
      </c>
      <c r="L536" s="411">
        <v>48</v>
      </c>
      <c r="M536" s="409"/>
      <c r="N536" s="409">
        <v>63.500911100417476</v>
      </c>
    </row>
    <row r="537" spans="1:14" ht="15.75" customHeight="1">
      <c r="A537" s="388" t="s">
        <v>806</v>
      </c>
      <c r="B537" s="442" t="s">
        <v>967</v>
      </c>
      <c r="C537" s="442" t="s">
        <v>968</v>
      </c>
      <c r="D537" s="442" t="s">
        <v>828</v>
      </c>
      <c r="E537" s="413" t="s">
        <v>803</v>
      </c>
      <c r="F537" s="413" t="s">
        <v>803</v>
      </c>
      <c r="G537" s="413" t="s">
        <v>803</v>
      </c>
      <c r="H537" s="413" t="s">
        <v>803</v>
      </c>
      <c r="I537" s="413" t="s">
        <v>803</v>
      </c>
      <c r="J537" s="412" t="s">
        <v>803</v>
      </c>
      <c r="K537" s="412" t="s">
        <v>803</v>
      </c>
      <c r="L537" s="411">
        <v>1.9983347210657785</v>
      </c>
      <c r="M537" s="413"/>
      <c r="N537" s="413" t="s">
        <v>803</v>
      </c>
    </row>
    <row r="538" spans="1:14" ht="15.75" customHeight="1">
      <c r="A538" s="388" t="s">
        <v>832</v>
      </c>
      <c r="B538" s="442" t="s">
        <v>967</v>
      </c>
      <c r="C538" s="442" t="s">
        <v>968</v>
      </c>
      <c r="D538" s="442" t="s">
        <v>833</v>
      </c>
      <c r="E538" s="413" t="s">
        <v>803</v>
      </c>
      <c r="F538" s="413" t="s">
        <v>803</v>
      </c>
      <c r="G538" s="413" t="s">
        <v>803</v>
      </c>
      <c r="H538" s="413" t="s">
        <v>803</v>
      </c>
      <c r="I538" s="409">
        <v>511</v>
      </c>
      <c r="J538" s="411">
        <v>525</v>
      </c>
      <c r="K538" s="411">
        <v>597</v>
      </c>
      <c r="L538" s="411">
        <v>614</v>
      </c>
      <c r="M538" s="409"/>
      <c r="N538" s="409">
        <v>755.56095788403616</v>
      </c>
    </row>
    <row r="539" spans="1:14" ht="15.75" customHeight="1">
      <c r="A539" s="388" t="s">
        <v>806</v>
      </c>
      <c r="B539" s="442" t="s">
        <v>967</v>
      </c>
      <c r="C539" s="442" t="s">
        <v>968</v>
      </c>
      <c r="D539" s="442" t="s">
        <v>833</v>
      </c>
      <c r="E539" s="413" t="s">
        <v>803</v>
      </c>
      <c r="F539" s="413" t="s">
        <v>803</v>
      </c>
      <c r="G539" s="413" t="s">
        <v>803</v>
      </c>
      <c r="H539" s="413" t="s">
        <v>803</v>
      </c>
      <c r="I539" s="413" t="s">
        <v>803</v>
      </c>
      <c r="J539" s="412" t="s">
        <v>803</v>
      </c>
      <c r="K539" s="412" t="s">
        <v>803</v>
      </c>
      <c r="L539" s="411">
        <v>25.56203164029975</v>
      </c>
      <c r="M539" s="413"/>
      <c r="N539" s="413" t="s">
        <v>803</v>
      </c>
    </row>
    <row r="540" spans="1:14" ht="15.75" customHeight="1">
      <c r="A540" s="388" t="s">
        <v>836</v>
      </c>
      <c r="B540" s="442" t="s">
        <v>967</v>
      </c>
      <c r="C540" s="442" t="s">
        <v>968</v>
      </c>
      <c r="D540" s="442" t="s">
        <v>837</v>
      </c>
      <c r="E540" s="413" t="s">
        <v>803</v>
      </c>
      <c r="F540" s="413" t="s">
        <v>803</v>
      </c>
      <c r="G540" s="413" t="s">
        <v>803</v>
      </c>
      <c r="H540" s="413" t="s">
        <v>803</v>
      </c>
      <c r="I540" s="413" t="s">
        <v>803</v>
      </c>
      <c r="J540" s="412" t="s">
        <v>803</v>
      </c>
      <c r="K540" s="412" t="s">
        <v>803</v>
      </c>
      <c r="L540" s="411">
        <v>44</v>
      </c>
      <c r="M540" s="409"/>
      <c r="N540" s="409">
        <v>44.155025050248931</v>
      </c>
    </row>
    <row r="541" spans="1:14" ht="15.75" customHeight="1">
      <c r="A541" s="388" t="s">
        <v>806</v>
      </c>
      <c r="B541" s="442" t="s">
        <v>967</v>
      </c>
      <c r="C541" s="442" t="s">
        <v>968</v>
      </c>
      <c r="D541" s="442" t="s">
        <v>837</v>
      </c>
      <c r="E541" s="413" t="s">
        <v>803</v>
      </c>
      <c r="F541" s="413" t="s">
        <v>803</v>
      </c>
      <c r="G541" s="413" t="s">
        <v>803</v>
      </c>
      <c r="H541" s="413" t="s">
        <v>803</v>
      </c>
      <c r="I541" s="413" t="s">
        <v>803</v>
      </c>
      <c r="J541" s="412" t="s">
        <v>803</v>
      </c>
      <c r="K541" s="412" t="s">
        <v>803</v>
      </c>
      <c r="L541" s="411">
        <v>1.8318068276436303</v>
      </c>
      <c r="M541" s="413"/>
      <c r="N541" s="413" t="s">
        <v>803</v>
      </c>
    </row>
    <row r="542" spans="1:14" ht="15.75" customHeight="1">
      <c r="A542" s="388" t="s">
        <v>838</v>
      </c>
      <c r="B542" s="442" t="s">
        <v>967</v>
      </c>
      <c r="C542" s="442" t="s">
        <v>968</v>
      </c>
      <c r="D542" s="442" t="s">
        <v>839</v>
      </c>
      <c r="E542" s="413" t="s">
        <v>803</v>
      </c>
      <c r="F542" s="413" t="s">
        <v>803</v>
      </c>
      <c r="G542" s="413" t="s">
        <v>803</v>
      </c>
      <c r="H542" s="413" t="s">
        <v>803</v>
      </c>
      <c r="I542" s="413" t="s">
        <v>803</v>
      </c>
      <c r="J542" s="412" t="s">
        <v>803</v>
      </c>
      <c r="K542" s="412" t="s">
        <v>803</v>
      </c>
      <c r="L542" s="412" t="s">
        <v>803</v>
      </c>
      <c r="M542" s="413"/>
      <c r="N542" s="413" t="s">
        <v>803</v>
      </c>
    </row>
    <row r="543" spans="1:14" ht="15.75" customHeight="1">
      <c r="A543" s="388" t="s">
        <v>806</v>
      </c>
      <c r="B543" s="442" t="s">
        <v>967</v>
      </c>
      <c r="C543" s="442" t="s">
        <v>968</v>
      </c>
      <c r="D543" s="442" t="s">
        <v>839</v>
      </c>
      <c r="E543" s="413" t="s">
        <v>803</v>
      </c>
      <c r="F543" s="413" t="s">
        <v>803</v>
      </c>
      <c r="G543" s="413" t="s">
        <v>803</v>
      </c>
      <c r="H543" s="413" t="s">
        <v>803</v>
      </c>
      <c r="I543" s="413" t="s">
        <v>803</v>
      </c>
      <c r="J543" s="412" t="s">
        <v>803</v>
      </c>
      <c r="K543" s="412" t="s">
        <v>803</v>
      </c>
      <c r="L543" s="412" t="s">
        <v>803</v>
      </c>
      <c r="M543" s="413"/>
      <c r="N543" s="413" t="s">
        <v>803</v>
      </c>
    </row>
    <row r="544" spans="1:14" ht="15.75" customHeight="1">
      <c r="A544" s="388" t="s">
        <v>840</v>
      </c>
      <c r="B544" s="413"/>
      <c r="C544" s="413"/>
      <c r="D544" s="413"/>
      <c r="E544" s="413"/>
      <c r="F544" s="413"/>
      <c r="G544" s="413"/>
      <c r="H544" s="413"/>
      <c r="I544" s="413"/>
      <c r="J544" s="412"/>
      <c r="K544" s="412"/>
      <c r="L544" s="412"/>
      <c r="M544" s="413"/>
      <c r="N544" s="413"/>
    </row>
    <row r="545" spans="1:14" ht="15.75" customHeight="1">
      <c r="A545" s="388" t="s">
        <v>859</v>
      </c>
      <c r="B545" s="442" t="s">
        <v>967</v>
      </c>
      <c r="C545" s="442" t="s">
        <v>968</v>
      </c>
      <c r="D545" s="442" t="s">
        <v>860</v>
      </c>
      <c r="E545" s="413" t="s">
        <v>803</v>
      </c>
      <c r="F545" s="413" t="s">
        <v>803</v>
      </c>
      <c r="G545" s="413" t="s">
        <v>803</v>
      </c>
      <c r="H545" s="413" t="s">
        <v>803</v>
      </c>
      <c r="I545" s="413" t="s">
        <v>803</v>
      </c>
      <c r="J545" s="411">
        <v>1007</v>
      </c>
      <c r="K545" s="412" t="s">
        <v>803</v>
      </c>
      <c r="L545" s="412" t="s">
        <v>803</v>
      </c>
      <c r="M545" s="413"/>
      <c r="N545" s="413" t="s">
        <v>803</v>
      </c>
    </row>
    <row r="546" spans="1:14" ht="15.75" customHeight="1">
      <c r="A546" s="388" t="s">
        <v>871</v>
      </c>
      <c r="B546" s="442" t="s">
        <v>967</v>
      </c>
      <c r="C546" s="442" t="s">
        <v>968</v>
      </c>
      <c r="D546" s="442" t="s">
        <v>872</v>
      </c>
      <c r="E546" s="413" t="s">
        <v>803</v>
      </c>
      <c r="F546" s="413" t="s">
        <v>803</v>
      </c>
      <c r="G546" s="413" t="s">
        <v>803</v>
      </c>
      <c r="H546" s="413" t="s">
        <v>803</v>
      </c>
      <c r="I546" s="413" t="s">
        <v>803</v>
      </c>
      <c r="J546" s="411">
        <v>1073</v>
      </c>
      <c r="K546" s="412" t="s">
        <v>803</v>
      </c>
      <c r="L546" s="412" t="s">
        <v>803</v>
      </c>
      <c r="M546" s="413"/>
      <c r="N546" s="413" t="s">
        <v>803</v>
      </c>
    </row>
    <row r="547" spans="1:14" ht="15.75" customHeight="1">
      <c r="A547" s="388" t="s">
        <v>875</v>
      </c>
      <c r="B547" s="442" t="s">
        <v>967</v>
      </c>
      <c r="C547" s="442" t="s">
        <v>968</v>
      </c>
      <c r="D547" s="442" t="s">
        <v>876</v>
      </c>
      <c r="E547" s="413" t="s">
        <v>803</v>
      </c>
      <c r="F547" s="413" t="s">
        <v>803</v>
      </c>
      <c r="G547" s="413" t="s">
        <v>803</v>
      </c>
      <c r="H547" s="413" t="s">
        <v>803</v>
      </c>
      <c r="I547" s="413" t="s">
        <v>803</v>
      </c>
      <c r="J547" s="411">
        <v>56</v>
      </c>
      <c r="K547" s="412" t="s">
        <v>803</v>
      </c>
      <c r="L547" s="412" t="s">
        <v>803</v>
      </c>
      <c r="M547" s="413"/>
      <c r="N547" s="413" t="s">
        <v>803</v>
      </c>
    </row>
    <row r="548" spans="1:14" ht="15.75" customHeight="1">
      <c r="A548" s="388" t="s">
        <v>881</v>
      </c>
      <c r="B548" s="442" t="s">
        <v>967</v>
      </c>
      <c r="C548" s="442" t="s">
        <v>968</v>
      </c>
      <c r="D548" s="442" t="s">
        <v>882</v>
      </c>
      <c r="E548" s="413" t="s">
        <v>803</v>
      </c>
      <c r="F548" s="413" t="s">
        <v>803</v>
      </c>
      <c r="G548" s="413" t="s">
        <v>803</v>
      </c>
      <c r="H548" s="413" t="s">
        <v>803</v>
      </c>
      <c r="I548" s="413" t="s">
        <v>803</v>
      </c>
      <c r="J548" s="411">
        <v>242</v>
      </c>
      <c r="K548" s="412" t="s">
        <v>803</v>
      </c>
      <c r="L548" s="412" t="s">
        <v>803</v>
      </c>
      <c r="M548" s="413"/>
      <c r="N548" s="413" t="s">
        <v>803</v>
      </c>
    </row>
    <row r="549" spans="1:14" ht="15.75" customHeight="1">
      <c r="A549" s="388" t="s">
        <v>887</v>
      </c>
      <c r="B549" s="413"/>
      <c r="C549" s="413"/>
      <c r="D549" s="413"/>
      <c r="E549" s="413"/>
      <c r="F549" s="413"/>
      <c r="G549" s="413"/>
      <c r="H549" s="413"/>
      <c r="I549" s="413"/>
      <c r="J549" s="412"/>
      <c r="K549" s="412"/>
      <c r="L549" s="412"/>
      <c r="M549" s="413"/>
      <c r="N549" s="413"/>
    </row>
    <row r="550" spans="1:14" ht="15.75" customHeight="1">
      <c r="A550" s="388" t="s">
        <v>969</v>
      </c>
      <c r="B550" s="442" t="s">
        <v>970</v>
      </c>
      <c r="C550" s="442" t="s">
        <v>971</v>
      </c>
      <c r="D550" s="413"/>
      <c r="E550" s="409">
        <v>2145.8000000000002</v>
      </c>
      <c r="F550" s="409">
        <v>2212</v>
      </c>
      <c r="G550" s="409">
        <v>2304</v>
      </c>
      <c r="H550" s="409">
        <v>1864</v>
      </c>
      <c r="I550" s="409">
        <v>2248</v>
      </c>
      <c r="J550" s="411">
        <v>2378</v>
      </c>
      <c r="K550" s="411">
        <v>2554</v>
      </c>
      <c r="L550" s="411">
        <v>2784</v>
      </c>
      <c r="M550" s="413"/>
      <c r="N550" s="413" t="s">
        <v>803</v>
      </c>
    </row>
    <row r="551" spans="1:14" ht="15.75" customHeight="1">
      <c r="A551" s="388" t="s">
        <v>804</v>
      </c>
      <c r="B551" s="442" t="s">
        <v>970</v>
      </c>
      <c r="C551" s="442" t="s">
        <v>971</v>
      </c>
      <c r="D551" s="442" t="s">
        <v>805</v>
      </c>
      <c r="E551" s="409">
        <v>1124.664579889318</v>
      </c>
      <c r="F551" s="409">
        <v>1123.473651050972</v>
      </c>
      <c r="G551" s="409">
        <v>1122.1491780190072</v>
      </c>
      <c r="H551" s="409">
        <v>844.35986610892985</v>
      </c>
      <c r="I551" s="409">
        <v>1009.7437378653991</v>
      </c>
      <c r="J551" s="411">
        <v>1070</v>
      </c>
      <c r="K551" s="411">
        <v>1111</v>
      </c>
      <c r="L551" s="411">
        <v>1187.8318574408729</v>
      </c>
      <c r="M551" s="409"/>
      <c r="N551" s="409">
        <v>1304.8090947685137</v>
      </c>
    </row>
    <row r="552" spans="1:14" ht="15.75" customHeight="1">
      <c r="A552" s="388" t="s">
        <v>806</v>
      </c>
      <c r="B552" s="442" t="s">
        <v>970</v>
      </c>
      <c r="C552" s="442" t="s">
        <v>971</v>
      </c>
      <c r="D552" s="442" t="s">
        <v>805</v>
      </c>
      <c r="E552" s="409">
        <v>52.412367410258078</v>
      </c>
      <c r="F552" s="409">
        <v>50.789948058362206</v>
      </c>
      <c r="G552" s="409">
        <v>48.704391407074965</v>
      </c>
      <c r="H552" s="409">
        <v>45.298276078805252</v>
      </c>
      <c r="I552" s="409">
        <v>44.917426061628078</v>
      </c>
      <c r="J552" s="411">
        <v>44.995794785534059</v>
      </c>
      <c r="K552" s="411">
        <v>43.500391542678152</v>
      </c>
      <c r="L552" s="411">
        <v>42.666374189686529</v>
      </c>
      <c r="M552" s="413"/>
      <c r="N552" s="413" t="s">
        <v>803</v>
      </c>
    </row>
    <row r="553" spans="1:14" ht="15.75" customHeight="1">
      <c r="A553" s="388" t="s">
        <v>816</v>
      </c>
      <c r="B553" s="442" t="s">
        <v>970</v>
      </c>
      <c r="C553" s="442" t="s">
        <v>971</v>
      </c>
      <c r="D553" s="442" t="s">
        <v>817</v>
      </c>
      <c r="E553" s="409">
        <v>898.89244550806427</v>
      </c>
      <c r="F553" s="409">
        <v>942.79876507967072</v>
      </c>
      <c r="G553" s="409">
        <v>995.23355884753539</v>
      </c>
      <c r="H553" s="409">
        <v>853.49806915282193</v>
      </c>
      <c r="I553" s="409">
        <v>1002.2435183739256</v>
      </c>
      <c r="J553" s="411">
        <v>459</v>
      </c>
      <c r="K553" s="411">
        <v>462</v>
      </c>
      <c r="L553" s="411">
        <v>485.56673721893026</v>
      </c>
      <c r="M553" s="409"/>
      <c r="N553" s="409">
        <v>564.57697162974796</v>
      </c>
    </row>
    <row r="554" spans="1:14" ht="15.75" customHeight="1">
      <c r="A554" s="388" t="s">
        <v>806</v>
      </c>
      <c r="B554" s="442" t="s">
        <v>970</v>
      </c>
      <c r="C554" s="442" t="s">
        <v>971</v>
      </c>
      <c r="D554" s="442" t="s">
        <v>817</v>
      </c>
      <c r="E554" s="409">
        <v>41.890784113527083</v>
      </c>
      <c r="F554" s="409">
        <v>42.622005654596329</v>
      </c>
      <c r="G554" s="409">
        <v>43.195900991646504</v>
      </c>
      <c r="H554" s="409">
        <v>45.788523023220066</v>
      </c>
      <c r="I554" s="409">
        <v>44.583786404534059</v>
      </c>
      <c r="J554" s="411">
        <v>19.301934398654332</v>
      </c>
      <c r="K554" s="411">
        <v>18.089271730618638</v>
      </c>
      <c r="L554" s="411">
        <v>17.441333951829389</v>
      </c>
      <c r="M554" s="413"/>
      <c r="N554" s="413" t="s">
        <v>803</v>
      </c>
    </row>
    <row r="555" spans="1:14" ht="15.75" customHeight="1">
      <c r="A555" s="388" t="s">
        <v>822</v>
      </c>
      <c r="B555" s="442" t="s">
        <v>970</v>
      </c>
      <c r="C555" s="442" t="s">
        <v>971</v>
      </c>
      <c r="D555" s="442" t="s">
        <v>823</v>
      </c>
      <c r="E555" s="409">
        <v>105.73581669873106</v>
      </c>
      <c r="F555" s="409">
        <v>160.31357704337853</v>
      </c>
      <c r="G555" s="409">
        <v>176.17186648313478</v>
      </c>
      <c r="H555" s="409">
        <v>221.83268840295332</v>
      </c>
      <c r="I555" s="409">
        <v>213.97288330254503</v>
      </c>
      <c r="J555" s="411">
        <v>232</v>
      </c>
      <c r="K555" s="411">
        <v>257</v>
      </c>
      <c r="L555" s="411">
        <v>277.73115823998222</v>
      </c>
      <c r="M555" s="409"/>
      <c r="N555" s="409">
        <v>303.66950655112834</v>
      </c>
    </row>
    <row r="556" spans="1:14" ht="15.75" customHeight="1">
      <c r="A556" s="388" t="s">
        <v>806</v>
      </c>
      <c r="B556" s="442" t="s">
        <v>970</v>
      </c>
      <c r="C556" s="442" t="s">
        <v>971</v>
      </c>
      <c r="D556" s="442" t="s">
        <v>823</v>
      </c>
      <c r="E556" s="409">
        <v>4.927570915217216</v>
      </c>
      <c r="F556" s="409">
        <v>7.2474492334257921</v>
      </c>
      <c r="G556" s="409">
        <v>7.6463483716638354</v>
      </c>
      <c r="H556" s="409">
        <v>11.900895300587626</v>
      </c>
      <c r="I556" s="409">
        <v>9.5183666949530714</v>
      </c>
      <c r="J556" s="411">
        <v>9.7560975609756095</v>
      </c>
      <c r="K556" s="411">
        <v>10.062646828504308</v>
      </c>
      <c r="L556" s="411">
        <v>9.9759755114936155</v>
      </c>
      <c r="M556" s="413"/>
      <c r="N556" s="413" t="s">
        <v>803</v>
      </c>
    </row>
    <row r="557" spans="1:14" ht="15.75" customHeight="1">
      <c r="A557" s="388" t="s">
        <v>827</v>
      </c>
      <c r="B557" s="442" t="s">
        <v>970</v>
      </c>
      <c r="C557" s="442" t="s">
        <v>971</v>
      </c>
      <c r="D557" s="442" t="s">
        <v>828</v>
      </c>
      <c r="E557" s="413" t="s">
        <v>803</v>
      </c>
      <c r="F557" s="413" t="s">
        <v>803</v>
      </c>
      <c r="G557" s="413" t="s">
        <v>803</v>
      </c>
      <c r="H557" s="413" t="s">
        <v>803</v>
      </c>
      <c r="I557" s="413" t="s">
        <v>803</v>
      </c>
      <c r="J557" s="411">
        <v>44</v>
      </c>
      <c r="K557" s="411">
        <v>58</v>
      </c>
      <c r="L557" s="411">
        <v>61.094889927085603</v>
      </c>
      <c r="M557" s="409"/>
      <c r="N557" s="409">
        <v>80.001448888945717</v>
      </c>
    </row>
    <row r="558" spans="1:14" ht="15.75" customHeight="1">
      <c r="A558" s="388" t="s">
        <v>806</v>
      </c>
      <c r="B558" s="442" t="s">
        <v>970</v>
      </c>
      <c r="C558" s="442" t="s">
        <v>971</v>
      </c>
      <c r="D558" s="442" t="s">
        <v>828</v>
      </c>
      <c r="E558" s="413" t="s">
        <v>803</v>
      </c>
      <c r="F558" s="413" t="s">
        <v>803</v>
      </c>
      <c r="G558" s="413" t="s">
        <v>803</v>
      </c>
      <c r="H558" s="413" t="s">
        <v>803</v>
      </c>
      <c r="I558" s="413" t="s">
        <v>803</v>
      </c>
      <c r="J558" s="411">
        <v>1.8502943650126156</v>
      </c>
      <c r="K558" s="411">
        <v>2.2709475332811278</v>
      </c>
      <c r="L558" s="411">
        <v>2.1945003565763508</v>
      </c>
      <c r="M558" s="413"/>
      <c r="N558" s="413" t="s">
        <v>803</v>
      </c>
    </row>
    <row r="559" spans="1:14" ht="15.75" customHeight="1">
      <c r="A559" s="388" t="s">
        <v>832</v>
      </c>
      <c r="B559" s="442" t="s">
        <v>970</v>
      </c>
      <c r="C559" s="442" t="s">
        <v>971</v>
      </c>
      <c r="D559" s="442" t="s">
        <v>833</v>
      </c>
      <c r="E559" s="413" t="s">
        <v>803</v>
      </c>
      <c r="F559" s="413" t="s">
        <v>803</v>
      </c>
      <c r="G559" s="413" t="s">
        <v>803</v>
      </c>
      <c r="H559" s="413" t="s">
        <v>803</v>
      </c>
      <c r="I559" s="413" t="s">
        <v>803</v>
      </c>
      <c r="J559" s="411">
        <v>573</v>
      </c>
      <c r="K559" s="411">
        <v>666</v>
      </c>
      <c r="L559" s="411">
        <v>690.48051928429061</v>
      </c>
      <c r="M559" s="409"/>
      <c r="N559" s="409">
        <v>823.75871283666868</v>
      </c>
    </row>
    <row r="560" spans="1:14" ht="15.75" customHeight="1">
      <c r="A560" s="388" t="s">
        <v>806</v>
      </c>
      <c r="B560" s="442" t="s">
        <v>970</v>
      </c>
      <c r="C560" s="442" t="s">
        <v>971</v>
      </c>
      <c r="D560" s="442" t="s">
        <v>833</v>
      </c>
      <c r="E560" s="413" t="s">
        <v>803</v>
      </c>
      <c r="F560" s="413" t="s">
        <v>803</v>
      </c>
      <c r="G560" s="413" t="s">
        <v>803</v>
      </c>
      <c r="H560" s="413" t="s">
        <v>803</v>
      </c>
      <c r="I560" s="413" t="s">
        <v>803</v>
      </c>
      <c r="J560" s="411">
        <v>24.095878889823382</v>
      </c>
      <c r="K560" s="411">
        <v>26.076742364917777</v>
      </c>
      <c r="L560" s="411">
        <v>24.801742790384001</v>
      </c>
      <c r="M560" s="413"/>
      <c r="N560" s="413" t="s">
        <v>803</v>
      </c>
    </row>
    <row r="561" spans="1:14" ht="15.75" customHeight="1">
      <c r="A561" s="388" t="s">
        <v>836</v>
      </c>
      <c r="B561" s="442" t="s">
        <v>970</v>
      </c>
      <c r="C561" s="442" t="s">
        <v>971</v>
      </c>
      <c r="D561" s="442" t="s">
        <v>837</v>
      </c>
      <c r="E561" s="413" t="s">
        <v>803</v>
      </c>
      <c r="F561" s="413" t="s">
        <v>803</v>
      </c>
      <c r="G561" s="413" t="s">
        <v>803</v>
      </c>
      <c r="H561" s="413" t="s">
        <v>803</v>
      </c>
      <c r="I561" s="413" t="s">
        <v>803</v>
      </c>
      <c r="J561" s="412" t="s">
        <v>803</v>
      </c>
      <c r="K561" s="412" t="s">
        <v>803</v>
      </c>
      <c r="L561" s="411">
        <v>86.110901280372815</v>
      </c>
      <c r="M561" s="409"/>
      <c r="N561" s="409">
        <v>97.802157099911199</v>
      </c>
    </row>
    <row r="562" spans="1:14" ht="15.75" customHeight="1">
      <c r="A562" s="388" t="s">
        <v>806</v>
      </c>
      <c r="B562" s="442" t="s">
        <v>970</v>
      </c>
      <c r="C562" s="442" t="s">
        <v>971</v>
      </c>
      <c r="D562" s="442" t="s">
        <v>837</v>
      </c>
      <c r="E562" s="413" t="s">
        <v>803</v>
      </c>
      <c r="F562" s="413" t="s">
        <v>803</v>
      </c>
      <c r="G562" s="413" t="s">
        <v>803</v>
      </c>
      <c r="H562" s="413" t="s">
        <v>803</v>
      </c>
      <c r="I562" s="413" t="s">
        <v>803</v>
      </c>
      <c r="J562" s="412" t="s">
        <v>803</v>
      </c>
      <c r="K562" s="412" t="s">
        <v>803</v>
      </c>
      <c r="L562" s="411">
        <v>3.0930639827720117</v>
      </c>
      <c r="M562" s="413"/>
      <c r="N562" s="413" t="s">
        <v>803</v>
      </c>
    </row>
    <row r="563" spans="1:14" ht="15.75" customHeight="1">
      <c r="A563" s="388" t="s">
        <v>838</v>
      </c>
      <c r="B563" s="442" t="s">
        <v>970</v>
      </c>
      <c r="C563" s="442" t="s">
        <v>971</v>
      </c>
      <c r="D563" s="442" t="s">
        <v>839</v>
      </c>
      <c r="E563" s="413" t="s">
        <v>803</v>
      </c>
      <c r="F563" s="413" t="s">
        <v>803</v>
      </c>
      <c r="G563" s="413" t="s">
        <v>803</v>
      </c>
      <c r="H563" s="413" t="s">
        <v>803</v>
      </c>
      <c r="I563" s="413" t="s">
        <v>803</v>
      </c>
      <c r="J563" s="412" t="s">
        <v>803</v>
      </c>
      <c r="K563" s="412" t="s">
        <v>803</v>
      </c>
      <c r="L563" s="412" t="s">
        <v>803</v>
      </c>
      <c r="M563" s="413"/>
      <c r="N563" s="413" t="s">
        <v>803</v>
      </c>
    </row>
    <row r="564" spans="1:14" ht="15.75" customHeight="1">
      <c r="A564" s="388" t="s">
        <v>806</v>
      </c>
      <c r="B564" s="442" t="s">
        <v>970</v>
      </c>
      <c r="C564" s="442" t="s">
        <v>971</v>
      </c>
      <c r="D564" s="442" t="s">
        <v>839</v>
      </c>
      <c r="E564" s="413" t="s">
        <v>803</v>
      </c>
      <c r="F564" s="413" t="s">
        <v>803</v>
      </c>
      <c r="G564" s="413" t="s">
        <v>803</v>
      </c>
      <c r="H564" s="413" t="s">
        <v>803</v>
      </c>
      <c r="I564" s="413" t="s">
        <v>803</v>
      </c>
      <c r="J564" s="412" t="s">
        <v>803</v>
      </c>
      <c r="K564" s="412" t="s">
        <v>803</v>
      </c>
      <c r="L564" s="412" t="s">
        <v>803</v>
      </c>
      <c r="M564" s="413"/>
      <c r="N564" s="413" t="s">
        <v>803</v>
      </c>
    </row>
    <row r="565" spans="1:14" ht="15.75" customHeight="1">
      <c r="A565" s="388" t="s">
        <v>840</v>
      </c>
      <c r="B565" s="413"/>
      <c r="C565" s="413"/>
      <c r="D565" s="413"/>
      <c r="E565" s="413"/>
      <c r="F565" s="413"/>
      <c r="G565" s="413"/>
      <c r="H565" s="413"/>
      <c r="I565" s="413"/>
      <c r="J565" s="412"/>
      <c r="K565" s="412"/>
      <c r="L565" s="412"/>
      <c r="M565" s="413"/>
      <c r="N565" s="413"/>
    </row>
    <row r="566" spans="1:14" ht="15.75" customHeight="1">
      <c r="A566" s="388" t="s">
        <v>845</v>
      </c>
      <c r="B566" s="442" t="s">
        <v>970</v>
      </c>
      <c r="C566" s="442" t="s">
        <v>971</v>
      </c>
      <c r="D566" s="442" t="s">
        <v>846</v>
      </c>
      <c r="E566" s="413" t="s">
        <v>803</v>
      </c>
      <c r="F566" s="413" t="s">
        <v>803</v>
      </c>
      <c r="G566" s="413" t="s">
        <v>803</v>
      </c>
      <c r="H566" s="413" t="s">
        <v>803</v>
      </c>
      <c r="I566" s="413" t="s">
        <v>803</v>
      </c>
      <c r="J566" s="412" t="s">
        <v>803</v>
      </c>
      <c r="K566" s="412" t="s">
        <v>803</v>
      </c>
      <c r="L566" s="412" t="s">
        <v>803</v>
      </c>
      <c r="M566" s="413"/>
      <c r="N566" s="413" t="s">
        <v>803</v>
      </c>
    </row>
    <row r="567" spans="1:14" ht="15.75" customHeight="1">
      <c r="A567" s="388" t="s">
        <v>855</v>
      </c>
      <c r="B567" s="442" t="s">
        <v>970</v>
      </c>
      <c r="C567" s="442" t="s">
        <v>971</v>
      </c>
      <c r="D567" s="442" t="s">
        <v>856</v>
      </c>
      <c r="E567" s="413" t="s">
        <v>803</v>
      </c>
      <c r="F567" s="413" t="s">
        <v>803</v>
      </c>
      <c r="G567" s="413" t="s">
        <v>803</v>
      </c>
      <c r="H567" s="413" t="s">
        <v>803</v>
      </c>
      <c r="I567" s="413" t="s">
        <v>803</v>
      </c>
      <c r="J567" s="412" t="s">
        <v>803</v>
      </c>
      <c r="K567" s="412" t="s">
        <v>803</v>
      </c>
      <c r="L567" s="412" t="s">
        <v>803</v>
      </c>
      <c r="M567" s="413"/>
      <c r="N567" s="413" t="s">
        <v>803</v>
      </c>
    </row>
    <row r="568" spans="1:14" ht="15.75" customHeight="1">
      <c r="A568" s="388" t="s">
        <v>859</v>
      </c>
      <c r="B568" s="442" t="s">
        <v>970</v>
      </c>
      <c r="C568" s="442" t="s">
        <v>971</v>
      </c>
      <c r="D568" s="442" t="s">
        <v>860</v>
      </c>
      <c r="E568" s="409">
        <v>903</v>
      </c>
      <c r="F568" s="409">
        <v>928</v>
      </c>
      <c r="G568" s="409">
        <v>994</v>
      </c>
      <c r="H568" s="409">
        <v>823</v>
      </c>
      <c r="I568" s="409">
        <v>1021</v>
      </c>
      <c r="J568" s="411">
        <v>1007</v>
      </c>
      <c r="K568" s="412" t="s">
        <v>803</v>
      </c>
      <c r="L568" s="412" t="s">
        <v>803</v>
      </c>
      <c r="M568" s="413"/>
      <c r="N568" s="413" t="s">
        <v>803</v>
      </c>
    </row>
    <row r="569" spans="1:14" ht="15.75" customHeight="1">
      <c r="A569" s="388" t="s">
        <v>861</v>
      </c>
      <c r="B569" s="442" t="s">
        <v>970</v>
      </c>
      <c r="C569" s="442" t="s">
        <v>971</v>
      </c>
      <c r="D569" s="442" t="s">
        <v>862</v>
      </c>
      <c r="E569" s="413" t="s">
        <v>803</v>
      </c>
      <c r="F569" s="413" t="s">
        <v>803</v>
      </c>
      <c r="G569" s="413" t="s">
        <v>803</v>
      </c>
      <c r="H569" s="413" t="s">
        <v>803</v>
      </c>
      <c r="I569" s="413" t="s">
        <v>803</v>
      </c>
      <c r="J569" s="412" t="s">
        <v>803</v>
      </c>
      <c r="K569" s="412" t="s">
        <v>803</v>
      </c>
      <c r="L569" s="412" t="s">
        <v>803</v>
      </c>
      <c r="M569" s="413"/>
      <c r="N569" s="413" t="s">
        <v>803</v>
      </c>
    </row>
    <row r="570" spans="1:14" ht="15.75" customHeight="1">
      <c r="A570" s="388" t="s">
        <v>863</v>
      </c>
      <c r="B570" s="442" t="s">
        <v>970</v>
      </c>
      <c r="C570" s="442" t="s">
        <v>971</v>
      </c>
      <c r="D570" s="442" t="s">
        <v>864</v>
      </c>
      <c r="E570" s="413" t="s">
        <v>803</v>
      </c>
      <c r="F570" s="413" t="s">
        <v>803</v>
      </c>
      <c r="G570" s="413" t="s">
        <v>803</v>
      </c>
      <c r="H570" s="413" t="s">
        <v>803</v>
      </c>
      <c r="I570" s="413" t="s">
        <v>803</v>
      </c>
      <c r="J570" s="412" t="s">
        <v>803</v>
      </c>
      <c r="K570" s="412" t="s">
        <v>803</v>
      </c>
      <c r="L570" s="412" t="s">
        <v>803</v>
      </c>
      <c r="M570" s="413"/>
      <c r="N570" s="413" t="s">
        <v>803</v>
      </c>
    </row>
    <row r="571" spans="1:14" ht="15.75" customHeight="1">
      <c r="A571" s="388" t="s">
        <v>869</v>
      </c>
      <c r="B571" s="442" t="s">
        <v>970</v>
      </c>
      <c r="C571" s="442" t="s">
        <v>971</v>
      </c>
      <c r="D571" s="442" t="s">
        <v>870</v>
      </c>
      <c r="E571" s="413" t="s">
        <v>803</v>
      </c>
      <c r="F571" s="413" t="s">
        <v>803</v>
      </c>
      <c r="G571" s="413" t="s">
        <v>803</v>
      </c>
      <c r="H571" s="413" t="s">
        <v>803</v>
      </c>
      <c r="I571" s="413" t="s">
        <v>803</v>
      </c>
      <c r="J571" s="412" t="s">
        <v>803</v>
      </c>
      <c r="K571" s="412" t="s">
        <v>803</v>
      </c>
      <c r="L571" s="412" t="s">
        <v>803</v>
      </c>
      <c r="M571" s="413"/>
      <c r="N571" s="413" t="s">
        <v>803</v>
      </c>
    </row>
    <row r="572" spans="1:14" ht="15.75" customHeight="1">
      <c r="A572" s="388" t="s">
        <v>871</v>
      </c>
      <c r="B572" s="442" t="s">
        <v>970</v>
      </c>
      <c r="C572" s="442" t="s">
        <v>971</v>
      </c>
      <c r="D572" s="442" t="s">
        <v>872</v>
      </c>
      <c r="E572" s="409">
        <v>1136</v>
      </c>
      <c r="F572" s="409">
        <v>1127</v>
      </c>
      <c r="G572" s="409">
        <v>1122</v>
      </c>
      <c r="H572" s="409">
        <v>823</v>
      </c>
      <c r="I572" s="409">
        <v>997</v>
      </c>
      <c r="J572" s="411">
        <v>1073</v>
      </c>
      <c r="K572" s="412" t="s">
        <v>803</v>
      </c>
      <c r="L572" s="412" t="s">
        <v>803</v>
      </c>
      <c r="M572" s="413"/>
      <c r="N572" s="413" t="s">
        <v>803</v>
      </c>
    </row>
    <row r="573" spans="1:14" ht="15.75" customHeight="1">
      <c r="A573" s="388" t="s">
        <v>875</v>
      </c>
      <c r="B573" s="442" t="s">
        <v>970</v>
      </c>
      <c r="C573" s="442" t="s">
        <v>971</v>
      </c>
      <c r="D573" s="442" t="s">
        <v>876</v>
      </c>
      <c r="E573" s="413" t="s">
        <v>803</v>
      </c>
      <c r="F573" s="413" t="s">
        <v>803</v>
      </c>
      <c r="G573" s="413" t="s">
        <v>803</v>
      </c>
      <c r="H573" s="413" t="s">
        <v>803</v>
      </c>
      <c r="I573" s="409">
        <v>2</v>
      </c>
      <c r="J573" s="411">
        <v>56</v>
      </c>
      <c r="K573" s="412" t="s">
        <v>803</v>
      </c>
      <c r="L573" s="412" t="s">
        <v>803</v>
      </c>
      <c r="M573" s="413"/>
      <c r="N573" s="413" t="s">
        <v>803</v>
      </c>
    </row>
    <row r="574" spans="1:14" ht="15.75" customHeight="1">
      <c r="A574" s="388" t="s">
        <v>881</v>
      </c>
      <c r="B574" s="442" t="s">
        <v>970</v>
      </c>
      <c r="C574" s="442" t="s">
        <v>971</v>
      </c>
      <c r="D574" s="442" t="s">
        <v>882</v>
      </c>
      <c r="E574" s="409">
        <v>107</v>
      </c>
      <c r="F574" s="409">
        <v>157</v>
      </c>
      <c r="G574" s="409">
        <v>188</v>
      </c>
      <c r="H574" s="409">
        <v>218</v>
      </c>
      <c r="I574" s="409">
        <v>228</v>
      </c>
      <c r="J574" s="411">
        <v>242</v>
      </c>
      <c r="K574" s="412" t="s">
        <v>803</v>
      </c>
      <c r="L574" s="412" t="s">
        <v>803</v>
      </c>
      <c r="M574" s="413"/>
      <c r="N574" s="413" t="s">
        <v>803</v>
      </c>
    </row>
    <row r="575" spans="1:14" ht="15.75" customHeight="1">
      <c r="A575" s="388" t="s">
        <v>887</v>
      </c>
      <c r="B575" s="413"/>
      <c r="C575" s="413"/>
      <c r="D575" s="413"/>
      <c r="E575" s="413"/>
      <c r="F575" s="413"/>
      <c r="G575" s="413"/>
      <c r="H575" s="413"/>
      <c r="I575" s="413"/>
      <c r="J575" s="412"/>
      <c r="K575" s="412"/>
      <c r="L575" s="412"/>
      <c r="M575" s="413"/>
      <c r="N575" s="413"/>
    </row>
    <row r="576" spans="1:14" ht="15.75" customHeight="1">
      <c r="A576" s="388" t="s">
        <v>972</v>
      </c>
      <c r="B576" s="442" t="s">
        <v>555</v>
      </c>
      <c r="C576" s="442" t="s">
        <v>973</v>
      </c>
      <c r="D576" s="413"/>
      <c r="E576" s="409">
        <v>2133.3000000000002</v>
      </c>
      <c r="F576" s="409">
        <v>1996</v>
      </c>
      <c r="G576" s="409">
        <v>3183</v>
      </c>
      <c r="H576" s="409">
        <v>3183</v>
      </c>
      <c r="I576" s="409">
        <v>3165</v>
      </c>
      <c r="J576" s="411">
        <v>3032</v>
      </c>
      <c r="K576" s="411">
        <v>3074</v>
      </c>
      <c r="L576" s="411">
        <v>4088</v>
      </c>
      <c r="M576" s="413"/>
      <c r="N576" s="413" t="s">
        <v>803</v>
      </c>
    </row>
    <row r="577" spans="1:14" ht="15.75" customHeight="1">
      <c r="A577" s="388" t="s">
        <v>838</v>
      </c>
      <c r="B577" s="442" t="s">
        <v>555</v>
      </c>
      <c r="C577" s="442" t="s">
        <v>973</v>
      </c>
      <c r="D577" s="442" t="s">
        <v>839</v>
      </c>
      <c r="E577" s="409">
        <v>-70.7</v>
      </c>
      <c r="F577" s="409">
        <v>-54</v>
      </c>
      <c r="G577" s="409">
        <v>-48</v>
      </c>
      <c r="H577" s="409">
        <v>-66</v>
      </c>
      <c r="I577" s="413" t="s">
        <v>803</v>
      </c>
      <c r="J577" s="412" t="s">
        <v>803</v>
      </c>
      <c r="K577" s="412" t="s">
        <v>803</v>
      </c>
      <c r="L577" s="412" t="s">
        <v>803</v>
      </c>
      <c r="M577" s="413"/>
      <c r="N577" s="413" t="s">
        <v>803</v>
      </c>
    </row>
    <row r="578" spans="1:14" ht="15.75" customHeight="1">
      <c r="A578" s="388" t="s">
        <v>806</v>
      </c>
      <c r="B578" s="442" t="s">
        <v>555</v>
      </c>
      <c r="C578" s="442" t="s">
        <v>973</v>
      </c>
      <c r="D578" s="442" t="s">
        <v>839</v>
      </c>
      <c r="E578" s="409">
        <v>-3.3141142830356722</v>
      </c>
      <c r="F578" s="409">
        <v>-2.7054108216432864</v>
      </c>
      <c r="G578" s="409">
        <v>-1.5080113100848256</v>
      </c>
      <c r="H578" s="409">
        <v>-2.0735155513666355</v>
      </c>
      <c r="I578" s="413" t="s">
        <v>803</v>
      </c>
      <c r="J578" s="412" t="s">
        <v>803</v>
      </c>
      <c r="K578" s="412" t="s">
        <v>803</v>
      </c>
      <c r="L578" s="412" t="s">
        <v>803</v>
      </c>
      <c r="M578" s="413"/>
      <c r="N578" s="413" t="s">
        <v>803</v>
      </c>
    </row>
    <row r="579" spans="1:14" ht="15.75" customHeight="1">
      <c r="A579" s="388" t="s">
        <v>840</v>
      </c>
      <c r="B579" s="413"/>
      <c r="C579" s="413"/>
      <c r="D579" s="413"/>
      <c r="E579" s="413"/>
      <c r="F579" s="413"/>
      <c r="G579" s="413"/>
      <c r="H579" s="413"/>
      <c r="I579" s="413"/>
      <c r="J579" s="412"/>
      <c r="K579" s="412"/>
      <c r="L579" s="412"/>
      <c r="M579" s="413"/>
      <c r="N579" s="413"/>
    </row>
    <row r="580" spans="1:14" ht="15.75" customHeight="1">
      <c r="A580" s="388" t="s">
        <v>845</v>
      </c>
      <c r="B580" s="442" t="s">
        <v>555</v>
      </c>
      <c r="C580" s="442" t="s">
        <v>973</v>
      </c>
      <c r="D580" s="442" t="s">
        <v>846</v>
      </c>
      <c r="E580" s="409">
        <v>0</v>
      </c>
      <c r="F580" s="409">
        <v>0</v>
      </c>
      <c r="G580" s="409">
        <v>0</v>
      </c>
      <c r="H580" s="409">
        <v>0</v>
      </c>
      <c r="I580" s="413" t="s">
        <v>803</v>
      </c>
      <c r="J580" s="412" t="s">
        <v>803</v>
      </c>
      <c r="K580" s="412" t="s">
        <v>803</v>
      </c>
      <c r="L580" s="412" t="s">
        <v>803</v>
      </c>
      <c r="M580" s="413"/>
      <c r="N580" s="413" t="s">
        <v>803</v>
      </c>
    </row>
    <row r="581" spans="1:14" ht="15.75" customHeight="1">
      <c r="A581" s="388" t="s">
        <v>855</v>
      </c>
      <c r="B581" s="442" t="s">
        <v>555</v>
      </c>
      <c r="C581" s="442" t="s">
        <v>973</v>
      </c>
      <c r="D581" s="442" t="s">
        <v>856</v>
      </c>
      <c r="E581" s="413" t="s">
        <v>803</v>
      </c>
      <c r="F581" s="413" t="s">
        <v>803</v>
      </c>
      <c r="G581" s="413" t="s">
        <v>803</v>
      </c>
      <c r="H581" s="413" t="s">
        <v>803</v>
      </c>
      <c r="I581" s="413" t="s">
        <v>803</v>
      </c>
      <c r="J581" s="412" t="s">
        <v>803</v>
      </c>
      <c r="K581" s="412" t="s">
        <v>803</v>
      </c>
      <c r="L581" s="412" t="s">
        <v>803</v>
      </c>
      <c r="M581" s="413"/>
      <c r="N581" s="413" t="s">
        <v>803</v>
      </c>
    </row>
    <row r="582" spans="1:14" ht="15.75" customHeight="1">
      <c r="A582" s="388" t="s">
        <v>859</v>
      </c>
      <c r="B582" s="442" t="s">
        <v>555</v>
      </c>
      <c r="C582" s="442" t="s">
        <v>973</v>
      </c>
      <c r="D582" s="442" t="s">
        <v>860</v>
      </c>
      <c r="E582" s="409">
        <v>751</v>
      </c>
      <c r="F582" s="409">
        <v>729</v>
      </c>
      <c r="G582" s="409">
        <v>1130</v>
      </c>
      <c r="H582" s="409">
        <v>1128</v>
      </c>
      <c r="I582" s="413" t="s">
        <v>803</v>
      </c>
      <c r="J582" s="412" t="s">
        <v>803</v>
      </c>
      <c r="K582" s="412" t="s">
        <v>803</v>
      </c>
      <c r="L582" s="412" t="s">
        <v>803</v>
      </c>
      <c r="M582" s="413"/>
      <c r="N582" s="413" t="s">
        <v>803</v>
      </c>
    </row>
    <row r="583" spans="1:14" ht="15.75" customHeight="1">
      <c r="A583" s="388" t="s">
        <v>861</v>
      </c>
      <c r="B583" s="442" t="s">
        <v>555</v>
      </c>
      <c r="C583" s="442" t="s">
        <v>973</v>
      </c>
      <c r="D583" s="442" t="s">
        <v>862</v>
      </c>
      <c r="E583" s="413" t="s">
        <v>803</v>
      </c>
      <c r="F583" s="413" t="s">
        <v>803</v>
      </c>
      <c r="G583" s="413" t="s">
        <v>803</v>
      </c>
      <c r="H583" s="413" t="s">
        <v>803</v>
      </c>
      <c r="I583" s="413" t="s">
        <v>803</v>
      </c>
      <c r="J583" s="412" t="s">
        <v>803</v>
      </c>
      <c r="K583" s="412" t="s">
        <v>803</v>
      </c>
      <c r="L583" s="412" t="s">
        <v>803</v>
      </c>
      <c r="M583" s="413"/>
      <c r="N583" s="413" t="s">
        <v>803</v>
      </c>
    </row>
    <row r="584" spans="1:14" ht="15.75" customHeight="1">
      <c r="A584" s="388" t="s">
        <v>863</v>
      </c>
      <c r="B584" s="442" t="s">
        <v>555</v>
      </c>
      <c r="C584" s="442" t="s">
        <v>973</v>
      </c>
      <c r="D584" s="442" t="s">
        <v>864</v>
      </c>
      <c r="E584" s="413" t="s">
        <v>803</v>
      </c>
      <c r="F584" s="413" t="s">
        <v>803</v>
      </c>
      <c r="G584" s="413" t="s">
        <v>803</v>
      </c>
      <c r="H584" s="413" t="s">
        <v>803</v>
      </c>
      <c r="I584" s="413" t="s">
        <v>803</v>
      </c>
      <c r="J584" s="412" t="s">
        <v>803</v>
      </c>
      <c r="K584" s="412" t="s">
        <v>803</v>
      </c>
      <c r="L584" s="412" t="s">
        <v>803</v>
      </c>
      <c r="M584" s="413"/>
      <c r="N584" s="413" t="s">
        <v>803</v>
      </c>
    </row>
    <row r="585" spans="1:14" ht="15.75" customHeight="1">
      <c r="A585" s="388" t="s">
        <v>869</v>
      </c>
      <c r="B585" s="442" t="s">
        <v>555</v>
      </c>
      <c r="C585" s="442" t="s">
        <v>973</v>
      </c>
      <c r="D585" s="442" t="s">
        <v>870</v>
      </c>
      <c r="E585" s="413" t="s">
        <v>803</v>
      </c>
      <c r="F585" s="413" t="s">
        <v>803</v>
      </c>
      <c r="G585" s="413" t="s">
        <v>803</v>
      </c>
      <c r="H585" s="413" t="s">
        <v>803</v>
      </c>
      <c r="I585" s="413" t="s">
        <v>803</v>
      </c>
      <c r="J585" s="412" t="s">
        <v>803</v>
      </c>
      <c r="K585" s="412" t="s">
        <v>803</v>
      </c>
      <c r="L585" s="412" t="s">
        <v>803</v>
      </c>
      <c r="M585" s="413"/>
      <c r="N585" s="413" t="s">
        <v>803</v>
      </c>
    </row>
    <row r="586" spans="1:14" ht="15.75" customHeight="1">
      <c r="A586" s="388" t="s">
        <v>871</v>
      </c>
      <c r="B586" s="442" t="s">
        <v>555</v>
      </c>
      <c r="C586" s="442" t="s">
        <v>973</v>
      </c>
      <c r="D586" s="442" t="s">
        <v>872</v>
      </c>
      <c r="E586" s="409">
        <v>1351</v>
      </c>
      <c r="F586" s="409">
        <v>1226</v>
      </c>
      <c r="G586" s="409">
        <v>1972</v>
      </c>
      <c r="H586" s="409">
        <v>1990</v>
      </c>
      <c r="I586" s="413" t="s">
        <v>803</v>
      </c>
      <c r="J586" s="412" t="s">
        <v>803</v>
      </c>
      <c r="K586" s="412" t="s">
        <v>803</v>
      </c>
      <c r="L586" s="412" t="s">
        <v>803</v>
      </c>
      <c r="M586" s="413"/>
      <c r="N586" s="413" t="s">
        <v>803</v>
      </c>
    </row>
    <row r="587" spans="1:14" ht="15.75" customHeight="1">
      <c r="A587" s="388" t="s">
        <v>881</v>
      </c>
      <c r="B587" s="442" t="s">
        <v>555</v>
      </c>
      <c r="C587" s="442" t="s">
        <v>973</v>
      </c>
      <c r="D587" s="442" t="s">
        <v>882</v>
      </c>
      <c r="E587" s="409">
        <v>102</v>
      </c>
      <c r="F587" s="409">
        <v>95</v>
      </c>
      <c r="G587" s="409">
        <v>129</v>
      </c>
      <c r="H587" s="409">
        <v>131</v>
      </c>
      <c r="I587" s="413" t="s">
        <v>803</v>
      </c>
      <c r="J587" s="412" t="s">
        <v>803</v>
      </c>
      <c r="K587" s="412" t="s">
        <v>803</v>
      </c>
      <c r="L587" s="412" t="s">
        <v>803</v>
      </c>
      <c r="M587" s="413"/>
      <c r="N587" s="413" t="s">
        <v>803</v>
      </c>
    </row>
    <row r="588" spans="1:14" ht="15.75" customHeight="1">
      <c r="A588" s="388" t="s">
        <v>887</v>
      </c>
      <c r="B588" s="413"/>
      <c r="C588" s="413"/>
      <c r="D588" s="413"/>
      <c r="E588" s="413"/>
      <c r="F588" s="413"/>
      <c r="G588" s="413"/>
      <c r="H588" s="413"/>
      <c r="I588" s="413"/>
      <c r="J588" s="412"/>
      <c r="K588" s="412"/>
      <c r="L588" s="412"/>
      <c r="M588" s="413"/>
      <c r="N588" s="413"/>
    </row>
    <row r="589" spans="1:14" ht="15.75" customHeight="1">
      <c r="A589" s="388" t="s">
        <v>974</v>
      </c>
      <c r="B589" s="442" t="s">
        <v>567</v>
      </c>
      <c r="C589" s="442" t="s">
        <v>975</v>
      </c>
      <c r="D589" s="413"/>
      <c r="E589" s="409">
        <v>16844.5</v>
      </c>
      <c r="F589" s="409">
        <v>15949</v>
      </c>
      <c r="G589" s="409">
        <v>16214</v>
      </c>
      <c r="H589" s="409">
        <v>16440</v>
      </c>
      <c r="I589" s="409">
        <v>17423</v>
      </c>
      <c r="J589" s="411">
        <v>16679</v>
      </c>
      <c r="K589" s="411">
        <v>16882</v>
      </c>
      <c r="L589" s="411">
        <v>16908</v>
      </c>
      <c r="M589" s="409"/>
      <c r="N589" s="409">
        <v>17465.5</v>
      </c>
    </row>
    <row r="590" spans="1:14" ht="15.75" customHeight="1">
      <c r="A590" s="388" t="s">
        <v>804</v>
      </c>
      <c r="B590" s="442" t="s">
        <v>567</v>
      </c>
      <c r="C590" s="442" t="s">
        <v>975</v>
      </c>
      <c r="D590" s="442" t="s">
        <v>805</v>
      </c>
      <c r="E590" s="413" t="s">
        <v>803</v>
      </c>
      <c r="F590" s="413" t="s">
        <v>803</v>
      </c>
      <c r="G590" s="413" t="s">
        <v>803</v>
      </c>
      <c r="H590" s="413" t="s">
        <v>803</v>
      </c>
      <c r="I590" s="413" t="s">
        <v>803</v>
      </c>
      <c r="J590" s="412" t="s">
        <v>803</v>
      </c>
      <c r="K590" s="412" t="s">
        <v>803</v>
      </c>
      <c r="L590" s="412" t="s">
        <v>803</v>
      </c>
      <c r="M590" s="413"/>
      <c r="N590" s="413" t="s">
        <v>803</v>
      </c>
    </row>
    <row r="591" spans="1:14" ht="15.75" customHeight="1">
      <c r="A591" s="388" t="s">
        <v>806</v>
      </c>
      <c r="B591" s="442" t="s">
        <v>567</v>
      </c>
      <c r="C591" s="442" t="s">
        <v>975</v>
      </c>
      <c r="D591" s="442" t="s">
        <v>805</v>
      </c>
      <c r="E591" s="413" t="s">
        <v>803</v>
      </c>
      <c r="F591" s="413" t="s">
        <v>803</v>
      </c>
      <c r="G591" s="413" t="s">
        <v>803</v>
      </c>
      <c r="H591" s="413" t="s">
        <v>803</v>
      </c>
      <c r="I591" s="413" t="s">
        <v>803</v>
      </c>
      <c r="J591" s="412" t="s">
        <v>803</v>
      </c>
      <c r="K591" s="412" t="s">
        <v>803</v>
      </c>
      <c r="L591" s="412" t="s">
        <v>803</v>
      </c>
      <c r="M591" s="413"/>
      <c r="N591" s="413" t="s">
        <v>803</v>
      </c>
    </row>
    <row r="592" spans="1:14" ht="15.75" customHeight="1">
      <c r="A592" s="388" t="s">
        <v>816</v>
      </c>
      <c r="B592" s="442" t="s">
        <v>567</v>
      </c>
      <c r="C592" s="442" t="s">
        <v>975</v>
      </c>
      <c r="D592" s="442" t="s">
        <v>817</v>
      </c>
      <c r="E592" s="413" t="s">
        <v>803</v>
      </c>
      <c r="F592" s="413" t="s">
        <v>803</v>
      </c>
      <c r="G592" s="413" t="s">
        <v>803</v>
      </c>
      <c r="H592" s="413" t="s">
        <v>803</v>
      </c>
      <c r="I592" s="413" t="s">
        <v>803</v>
      </c>
      <c r="J592" s="412" t="s">
        <v>803</v>
      </c>
      <c r="K592" s="412" t="s">
        <v>803</v>
      </c>
      <c r="L592" s="412" t="s">
        <v>803</v>
      </c>
      <c r="M592" s="413"/>
      <c r="N592" s="413" t="s">
        <v>803</v>
      </c>
    </row>
    <row r="593" spans="1:14" ht="15.75" customHeight="1">
      <c r="A593" s="388" t="s">
        <v>806</v>
      </c>
      <c r="B593" s="442" t="s">
        <v>567</v>
      </c>
      <c r="C593" s="442" t="s">
        <v>975</v>
      </c>
      <c r="D593" s="442" t="s">
        <v>817</v>
      </c>
      <c r="E593" s="413" t="s">
        <v>803</v>
      </c>
      <c r="F593" s="413" t="s">
        <v>803</v>
      </c>
      <c r="G593" s="413" t="s">
        <v>803</v>
      </c>
      <c r="H593" s="413" t="s">
        <v>803</v>
      </c>
      <c r="I593" s="413" t="s">
        <v>803</v>
      </c>
      <c r="J593" s="412" t="s">
        <v>803</v>
      </c>
      <c r="K593" s="412" t="s">
        <v>803</v>
      </c>
      <c r="L593" s="412" t="s">
        <v>803</v>
      </c>
      <c r="M593" s="413"/>
      <c r="N593" s="413" t="s">
        <v>803</v>
      </c>
    </row>
    <row r="594" spans="1:14" ht="15.75" customHeight="1">
      <c r="A594" s="388" t="s">
        <v>822</v>
      </c>
      <c r="B594" s="442" t="s">
        <v>567</v>
      </c>
      <c r="C594" s="442" t="s">
        <v>975</v>
      </c>
      <c r="D594" s="442" t="s">
        <v>823</v>
      </c>
      <c r="E594" s="413" t="s">
        <v>803</v>
      </c>
      <c r="F594" s="413" t="s">
        <v>803</v>
      </c>
      <c r="G594" s="413" t="s">
        <v>803</v>
      </c>
      <c r="H594" s="413" t="s">
        <v>803</v>
      </c>
      <c r="I594" s="413" t="s">
        <v>803</v>
      </c>
      <c r="J594" s="412" t="s">
        <v>803</v>
      </c>
      <c r="K594" s="412" t="s">
        <v>803</v>
      </c>
      <c r="L594" s="412" t="s">
        <v>803</v>
      </c>
      <c r="M594" s="413"/>
      <c r="N594" s="413" t="s">
        <v>803</v>
      </c>
    </row>
    <row r="595" spans="1:14" ht="15.75" customHeight="1">
      <c r="A595" s="388" t="s">
        <v>806</v>
      </c>
      <c r="B595" s="442" t="s">
        <v>567</v>
      </c>
      <c r="C595" s="442" t="s">
        <v>975</v>
      </c>
      <c r="D595" s="442" t="s">
        <v>823</v>
      </c>
      <c r="E595" s="413" t="s">
        <v>803</v>
      </c>
      <c r="F595" s="413" t="s">
        <v>803</v>
      </c>
      <c r="G595" s="413" t="s">
        <v>803</v>
      </c>
      <c r="H595" s="413" t="s">
        <v>803</v>
      </c>
      <c r="I595" s="413" t="s">
        <v>803</v>
      </c>
      <c r="J595" s="412" t="s">
        <v>803</v>
      </c>
      <c r="K595" s="412" t="s">
        <v>803</v>
      </c>
      <c r="L595" s="412" t="s">
        <v>803</v>
      </c>
      <c r="M595" s="413"/>
      <c r="N595" s="413" t="s">
        <v>803</v>
      </c>
    </row>
    <row r="596" spans="1:14" ht="15.75" customHeight="1">
      <c r="A596" s="388" t="s">
        <v>827</v>
      </c>
      <c r="B596" s="442" t="s">
        <v>567</v>
      </c>
      <c r="C596" s="442" t="s">
        <v>975</v>
      </c>
      <c r="D596" s="442" t="s">
        <v>828</v>
      </c>
      <c r="E596" s="413" t="s">
        <v>803</v>
      </c>
      <c r="F596" s="413" t="s">
        <v>803</v>
      </c>
      <c r="G596" s="413" t="s">
        <v>803</v>
      </c>
      <c r="H596" s="413" t="s">
        <v>803</v>
      </c>
      <c r="I596" s="413" t="s">
        <v>803</v>
      </c>
      <c r="J596" s="412" t="s">
        <v>803</v>
      </c>
      <c r="K596" s="412" t="s">
        <v>803</v>
      </c>
      <c r="L596" s="412" t="s">
        <v>803</v>
      </c>
      <c r="M596" s="413"/>
      <c r="N596" s="413" t="s">
        <v>803</v>
      </c>
    </row>
    <row r="597" spans="1:14" ht="15.75" customHeight="1">
      <c r="A597" s="388" t="s">
        <v>806</v>
      </c>
      <c r="B597" s="442" t="s">
        <v>567</v>
      </c>
      <c r="C597" s="442" t="s">
        <v>975</v>
      </c>
      <c r="D597" s="442" t="s">
        <v>828</v>
      </c>
      <c r="E597" s="413" t="s">
        <v>803</v>
      </c>
      <c r="F597" s="413" t="s">
        <v>803</v>
      </c>
      <c r="G597" s="413" t="s">
        <v>803</v>
      </c>
      <c r="H597" s="413" t="s">
        <v>803</v>
      </c>
      <c r="I597" s="413" t="s">
        <v>803</v>
      </c>
      <c r="J597" s="412" t="s">
        <v>803</v>
      </c>
      <c r="K597" s="412" t="s">
        <v>803</v>
      </c>
      <c r="L597" s="412" t="s">
        <v>803</v>
      </c>
      <c r="M597" s="413"/>
      <c r="N597" s="413" t="s">
        <v>803</v>
      </c>
    </row>
    <row r="598" spans="1:14" ht="15.75" customHeight="1">
      <c r="A598" s="388" t="s">
        <v>836</v>
      </c>
      <c r="B598" s="442" t="s">
        <v>567</v>
      </c>
      <c r="C598" s="442" t="s">
        <v>975</v>
      </c>
      <c r="D598" s="442" t="s">
        <v>837</v>
      </c>
      <c r="E598" s="413" t="s">
        <v>803</v>
      </c>
      <c r="F598" s="413" t="s">
        <v>803</v>
      </c>
      <c r="G598" s="413" t="s">
        <v>803</v>
      </c>
      <c r="H598" s="413" t="s">
        <v>803</v>
      </c>
      <c r="I598" s="413" t="s">
        <v>803</v>
      </c>
      <c r="J598" s="412" t="s">
        <v>803</v>
      </c>
      <c r="K598" s="412" t="s">
        <v>803</v>
      </c>
      <c r="L598" s="412" t="s">
        <v>803</v>
      </c>
      <c r="M598" s="413"/>
      <c r="N598" s="413" t="s">
        <v>803</v>
      </c>
    </row>
    <row r="599" spans="1:14" ht="15.75" customHeight="1">
      <c r="A599" s="388" t="s">
        <v>806</v>
      </c>
      <c r="B599" s="442" t="s">
        <v>567</v>
      </c>
      <c r="C599" s="442" t="s">
        <v>975</v>
      </c>
      <c r="D599" s="442" t="s">
        <v>837</v>
      </c>
      <c r="E599" s="413" t="s">
        <v>803</v>
      </c>
      <c r="F599" s="413" t="s">
        <v>803</v>
      </c>
      <c r="G599" s="413" t="s">
        <v>803</v>
      </c>
      <c r="H599" s="413" t="s">
        <v>803</v>
      </c>
      <c r="I599" s="413" t="s">
        <v>803</v>
      </c>
      <c r="J599" s="412" t="s">
        <v>803</v>
      </c>
      <c r="K599" s="412" t="s">
        <v>803</v>
      </c>
      <c r="L599" s="412" t="s">
        <v>803</v>
      </c>
      <c r="M599" s="413"/>
      <c r="N599" s="413" t="s">
        <v>803</v>
      </c>
    </row>
    <row r="600" spans="1:14" ht="15.75" customHeight="1">
      <c r="A600" s="388" t="s">
        <v>887</v>
      </c>
      <c r="B600" s="413"/>
      <c r="C600" s="413"/>
      <c r="D600" s="413"/>
      <c r="E600" s="413"/>
      <c r="F600" s="413"/>
      <c r="G600" s="413"/>
      <c r="H600" s="413"/>
      <c r="I600" s="413"/>
      <c r="J600" s="412"/>
      <c r="K600" s="412"/>
      <c r="L600" s="412"/>
      <c r="M600" s="413"/>
      <c r="N600" s="413"/>
    </row>
    <row r="601" spans="1:14" ht="15.75" customHeight="1">
      <c r="A601" s="388" t="s">
        <v>976</v>
      </c>
      <c r="B601" s="442" t="s">
        <v>569</v>
      </c>
      <c r="C601" s="442" t="s">
        <v>977</v>
      </c>
      <c r="D601" s="413"/>
      <c r="E601" s="409">
        <v>5782.3</v>
      </c>
      <c r="F601" s="409">
        <v>5486</v>
      </c>
      <c r="G601" s="409">
        <v>5651</v>
      </c>
      <c r="H601" s="409">
        <v>5739</v>
      </c>
      <c r="I601" s="409">
        <v>6006</v>
      </c>
      <c r="J601" s="411">
        <v>5688</v>
      </c>
      <c r="K601" s="411">
        <v>5775</v>
      </c>
      <c r="L601" s="411">
        <v>5986</v>
      </c>
      <c r="M601" s="409"/>
      <c r="N601" s="409">
        <v>6157.7647058823532</v>
      </c>
    </row>
    <row r="602" spans="1:14" ht="15.75" customHeight="1">
      <c r="A602" s="388" t="s">
        <v>804</v>
      </c>
      <c r="B602" s="442" t="s">
        <v>569</v>
      </c>
      <c r="C602" s="442" t="s">
        <v>977</v>
      </c>
      <c r="D602" s="442" t="s">
        <v>805</v>
      </c>
      <c r="E602" s="413" t="s">
        <v>803</v>
      </c>
      <c r="F602" s="413" t="s">
        <v>803</v>
      </c>
      <c r="G602" s="413" t="s">
        <v>803</v>
      </c>
      <c r="H602" s="413" t="s">
        <v>803</v>
      </c>
      <c r="I602" s="413" t="s">
        <v>803</v>
      </c>
      <c r="J602" s="411">
        <v>4038</v>
      </c>
      <c r="K602" s="411">
        <v>4118</v>
      </c>
      <c r="L602" s="411">
        <v>3841</v>
      </c>
      <c r="M602" s="413"/>
      <c r="N602" s="413" t="s">
        <v>803</v>
      </c>
    </row>
    <row r="603" spans="1:14" ht="15.75" customHeight="1">
      <c r="A603" s="388" t="s">
        <v>806</v>
      </c>
      <c r="B603" s="442" t="s">
        <v>569</v>
      </c>
      <c r="C603" s="442" t="s">
        <v>977</v>
      </c>
      <c r="D603" s="442" t="s">
        <v>805</v>
      </c>
      <c r="E603" s="413" t="s">
        <v>803</v>
      </c>
      <c r="F603" s="413" t="s">
        <v>803</v>
      </c>
      <c r="G603" s="413" t="s">
        <v>803</v>
      </c>
      <c r="H603" s="413" t="s">
        <v>803</v>
      </c>
      <c r="I603" s="413" t="s">
        <v>803</v>
      </c>
      <c r="J603" s="411">
        <v>70.991561181434605</v>
      </c>
      <c r="K603" s="411">
        <v>71.307359307359306</v>
      </c>
      <c r="L603" s="411">
        <v>64.166388239224858</v>
      </c>
      <c r="M603" s="413"/>
      <c r="N603" s="413" t="s">
        <v>803</v>
      </c>
    </row>
    <row r="604" spans="1:14" ht="15.75" customHeight="1">
      <c r="A604" s="388" t="s">
        <v>816</v>
      </c>
      <c r="B604" s="442" t="s">
        <v>569</v>
      </c>
      <c r="C604" s="442" t="s">
        <v>977</v>
      </c>
      <c r="D604" s="442" t="s">
        <v>817</v>
      </c>
      <c r="E604" s="413" t="s">
        <v>803</v>
      </c>
      <c r="F604" s="413" t="s">
        <v>803</v>
      </c>
      <c r="G604" s="413" t="s">
        <v>803</v>
      </c>
      <c r="H604" s="413" t="s">
        <v>803</v>
      </c>
      <c r="I604" s="413" t="s">
        <v>803</v>
      </c>
      <c r="J604" s="411">
        <v>231</v>
      </c>
      <c r="K604" s="411">
        <v>232</v>
      </c>
      <c r="L604" s="411">
        <v>240</v>
      </c>
      <c r="M604" s="413"/>
      <c r="N604" s="413" t="s">
        <v>803</v>
      </c>
    </row>
    <row r="605" spans="1:14" ht="15.75" customHeight="1">
      <c r="A605" s="388" t="s">
        <v>806</v>
      </c>
      <c r="B605" s="442" t="s">
        <v>569</v>
      </c>
      <c r="C605" s="442" t="s">
        <v>977</v>
      </c>
      <c r="D605" s="442" t="s">
        <v>817</v>
      </c>
      <c r="E605" s="413" t="s">
        <v>803</v>
      </c>
      <c r="F605" s="413" t="s">
        <v>803</v>
      </c>
      <c r="G605" s="413" t="s">
        <v>803</v>
      </c>
      <c r="H605" s="413" t="s">
        <v>803</v>
      </c>
      <c r="I605" s="413" t="s">
        <v>803</v>
      </c>
      <c r="J605" s="411">
        <v>4.0611814345991561</v>
      </c>
      <c r="K605" s="411">
        <v>4.0173160173160172</v>
      </c>
      <c r="L605" s="411">
        <v>4.0093551620447707</v>
      </c>
      <c r="M605" s="413"/>
      <c r="N605" s="413" t="s">
        <v>803</v>
      </c>
    </row>
    <row r="606" spans="1:14" ht="15.75" customHeight="1">
      <c r="A606" s="388" t="s">
        <v>822</v>
      </c>
      <c r="B606" s="442" t="s">
        <v>569</v>
      </c>
      <c r="C606" s="442" t="s">
        <v>977</v>
      </c>
      <c r="D606" s="442" t="s">
        <v>823</v>
      </c>
      <c r="E606" s="413" t="s">
        <v>803</v>
      </c>
      <c r="F606" s="413" t="s">
        <v>803</v>
      </c>
      <c r="G606" s="413" t="s">
        <v>803</v>
      </c>
      <c r="H606" s="413" t="s">
        <v>803</v>
      </c>
      <c r="I606" s="413" t="s">
        <v>803</v>
      </c>
      <c r="J606" s="411">
        <v>844</v>
      </c>
      <c r="K606" s="411">
        <v>844</v>
      </c>
      <c r="L606" s="411">
        <v>844</v>
      </c>
      <c r="M606" s="413"/>
      <c r="N606" s="413" t="s">
        <v>803</v>
      </c>
    </row>
    <row r="607" spans="1:14" ht="15.75" customHeight="1">
      <c r="A607" s="388" t="s">
        <v>806</v>
      </c>
      <c r="B607" s="442" t="s">
        <v>569</v>
      </c>
      <c r="C607" s="442" t="s">
        <v>977</v>
      </c>
      <c r="D607" s="442" t="s">
        <v>823</v>
      </c>
      <c r="E607" s="413" t="s">
        <v>803</v>
      </c>
      <c r="F607" s="413" t="s">
        <v>803</v>
      </c>
      <c r="G607" s="413" t="s">
        <v>803</v>
      </c>
      <c r="H607" s="413" t="s">
        <v>803</v>
      </c>
      <c r="I607" s="413" t="s">
        <v>803</v>
      </c>
      <c r="J607" s="411">
        <v>14.838255977496484</v>
      </c>
      <c r="K607" s="411">
        <v>14.614718614718615</v>
      </c>
      <c r="L607" s="411">
        <v>14.099565653190778</v>
      </c>
      <c r="M607" s="413"/>
      <c r="N607" s="413" t="s">
        <v>803</v>
      </c>
    </row>
    <row r="608" spans="1:14" ht="15.75" customHeight="1">
      <c r="A608" s="388" t="s">
        <v>827</v>
      </c>
      <c r="B608" s="442" t="s">
        <v>569</v>
      </c>
      <c r="C608" s="442" t="s">
        <v>977</v>
      </c>
      <c r="D608" s="442" t="s">
        <v>828</v>
      </c>
      <c r="E608" s="413" t="s">
        <v>803</v>
      </c>
      <c r="F608" s="413" t="s">
        <v>803</v>
      </c>
      <c r="G608" s="413" t="s">
        <v>803</v>
      </c>
      <c r="H608" s="413" t="s">
        <v>803</v>
      </c>
      <c r="I608" s="413" t="s">
        <v>803</v>
      </c>
      <c r="J608" s="411">
        <v>193</v>
      </c>
      <c r="K608" s="411">
        <v>193</v>
      </c>
      <c r="L608" s="411">
        <v>193</v>
      </c>
      <c r="M608" s="413"/>
      <c r="N608" s="413" t="s">
        <v>803</v>
      </c>
    </row>
    <row r="609" spans="1:14" ht="15.75" customHeight="1">
      <c r="A609" s="388" t="s">
        <v>806</v>
      </c>
      <c r="B609" s="442" t="s">
        <v>569</v>
      </c>
      <c r="C609" s="442" t="s">
        <v>977</v>
      </c>
      <c r="D609" s="442" t="s">
        <v>828</v>
      </c>
      <c r="E609" s="413" t="s">
        <v>803</v>
      </c>
      <c r="F609" s="413" t="s">
        <v>803</v>
      </c>
      <c r="G609" s="413" t="s">
        <v>803</v>
      </c>
      <c r="H609" s="413" t="s">
        <v>803</v>
      </c>
      <c r="I609" s="413" t="s">
        <v>803</v>
      </c>
      <c r="J609" s="411">
        <v>3.3931082981715894</v>
      </c>
      <c r="K609" s="411">
        <v>3.3419913419913421</v>
      </c>
      <c r="L609" s="411">
        <v>3.2241897761443368</v>
      </c>
      <c r="M609" s="413"/>
      <c r="N609" s="413" t="s">
        <v>803</v>
      </c>
    </row>
    <row r="610" spans="1:14" ht="15.75" customHeight="1">
      <c r="A610" s="388" t="s">
        <v>832</v>
      </c>
      <c r="B610" s="442" t="s">
        <v>569</v>
      </c>
      <c r="C610" s="442" t="s">
        <v>977</v>
      </c>
      <c r="D610" s="442" t="s">
        <v>833</v>
      </c>
      <c r="E610" s="413" t="s">
        <v>803</v>
      </c>
      <c r="F610" s="413" t="s">
        <v>803</v>
      </c>
      <c r="G610" s="413" t="s">
        <v>803</v>
      </c>
      <c r="H610" s="413" t="s">
        <v>803</v>
      </c>
      <c r="I610" s="413" t="s">
        <v>803</v>
      </c>
      <c r="J610" s="411">
        <v>382</v>
      </c>
      <c r="K610" s="411">
        <v>388</v>
      </c>
      <c r="L610" s="411">
        <v>377</v>
      </c>
      <c r="M610" s="413"/>
      <c r="N610" s="413" t="s">
        <v>803</v>
      </c>
    </row>
    <row r="611" spans="1:14" ht="15.75" customHeight="1">
      <c r="A611" s="388" t="s">
        <v>806</v>
      </c>
      <c r="B611" s="442" t="s">
        <v>569</v>
      </c>
      <c r="C611" s="442" t="s">
        <v>977</v>
      </c>
      <c r="D611" s="442" t="s">
        <v>833</v>
      </c>
      <c r="E611" s="413" t="s">
        <v>803</v>
      </c>
      <c r="F611" s="413" t="s">
        <v>803</v>
      </c>
      <c r="G611" s="413" t="s">
        <v>803</v>
      </c>
      <c r="H611" s="413" t="s">
        <v>803</v>
      </c>
      <c r="I611" s="413" t="s">
        <v>803</v>
      </c>
      <c r="J611" s="411">
        <v>6.7158931082981717</v>
      </c>
      <c r="K611" s="411">
        <v>6.7186147186147185</v>
      </c>
      <c r="L611" s="411">
        <v>6.2980287337119947</v>
      </c>
      <c r="M611" s="413"/>
      <c r="N611" s="413" t="s">
        <v>803</v>
      </c>
    </row>
    <row r="612" spans="1:14" ht="15.75" customHeight="1">
      <c r="A612" s="388" t="s">
        <v>836</v>
      </c>
      <c r="B612" s="442" t="s">
        <v>569</v>
      </c>
      <c r="C612" s="442" t="s">
        <v>977</v>
      </c>
      <c r="D612" s="442" t="s">
        <v>837</v>
      </c>
      <c r="E612" s="413" t="s">
        <v>803</v>
      </c>
      <c r="F612" s="413" t="s">
        <v>803</v>
      </c>
      <c r="G612" s="413" t="s">
        <v>803</v>
      </c>
      <c r="H612" s="413" t="s">
        <v>803</v>
      </c>
      <c r="I612" s="413" t="s">
        <v>803</v>
      </c>
      <c r="J612" s="412" t="s">
        <v>803</v>
      </c>
      <c r="K612" s="412" t="s">
        <v>803</v>
      </c>
      <c r="L612" s="411">
        <v>491</v>
      </c>
      <c r="M612" s="413"/>
      <c r="N612" s="413" t="s">
        <v>803</v>
      </c>
    </row>
    <row r="613" spans="1:14" ht="15.75" customHeight="1">
      <c r="A613" s="388" t="s">
        <v>806</v>
      </c>
      <c r="B613" s="442" t="s">
        <v>569</v>
      </c>
      <c r="C613" s="442" t="s">
        <v>977</v>
      </c>
      <c r="D613" s="442" t="s">
        <v>837</v>
      </c>
      <c r="E613" s="413" t="s">
        <v>803</v>
      </c>
      <c r="F613" s="413" t="s">
        <v>803</v>
      </c>
      <c r="G613" s="413" t="s">
        <v>803</v>
      </c>
      <c r="H613" s="413" t="s">
        <v>803</v>
      </c>
      <c r="I613" s="413" t="s">
        <v>803</v>
      </c>
      <c r="J613" s="412" t="s">
        <v>803</v>
      </c>
      <c r="K613" s="412" t="s">
        <v>803</v>
      </c>
      <c r="L613" s="411">
        <v>8.2024724356832603</v>
      </c>
      <c r="M613" s="413"/>
      <c r="N613" s="413" t="s">
        <v>803</v>
      </c>
    </row>
    <row r="614" spans="1:14" ht="15.75" customHeight="1">
      <c r="A614" s="388" t="s">
        <v>840</v>
      </c>
      <c r="B614" s="413"/>
      <c r="C614" s="413"/>
      <c r="D614" s="413"/>
      <c r="E614" s="413"/>
      <c r="F614" s="413"/>
      <c r="G614" s="413"/>
      <c r="H614" s="413"/>
      <c r="I614" s="413"/>
      <c r="J614" s="412"/>
      <c r="K614" s="412"/>
      <c r="L614" s="412"/>
      <c r="M614" s="413"/>
      <c r="N614" s="413"/>
    </row>
    <row r="615" spans="1:14" ht="15.75" customHeight="1">
      <c r="A615" s="388" t="s">
        <v>855</v>
      </c>
      <c r="B615" s="442" t="s">
        <v>569</v>
      </c>
      <c r="C615" s="442" t="s">
        <v>977</v>
      </c>
      <c r="D615" s="442" t="s">
        <v>856</v>
      </c>
      <c r="E615" s="413" t="s">
        <v>803</v>
      </c>
      <c r="F615" s="413" t="s">
        <v>803</v>
      </c>
      <c r="G615" s="413" t="s">
        <v>803</v>
      </c>
      <c r="H615" s="413" t="s">
        <v>803</v>
      </c>
      <c r="I615" s="413" t="s">
        <v>803</v>
      </c>
      <c r="J615" s="412" t="s">
        <v>803</v>
      </c>
      <c r="K615" s="412" t="s">
        <v>803</v>
      </c>
      <c r="L615" s="412" t="s">
        <v>803</v>
      </c>
      <c r="M615" s="413"/>
      <c r="N615" s="413" t="s">
        <v>803</v>
      </c>
    </row>
    <row r="616" spans="1:14" ht="15.75" customHeight="1">
      <c r="A616" s="388" t="s">
        <v>859</v>
      </c>
      <c r="B616" s="442" t="s">
        <v>569</v>
      </c>
      <c r="C616" s="442" t="s">
        <v>977</v>
      </c>
      <c r="D616" s="442" t="s">
        <v>860</v>
      </c>
      <c r="E616" s="409">
        <v>610</v>
      </c>
      <c r="F616" s="409">
        <v>602</v>
      </c>
      <c r="G616" s="409">
        <v>598</v>
      </c>
      <c r="H616" s="409">
        <v>614</v>
      </c>
      <c r="I616" s="409">
        <v>601</v>
      </c>
      <c r="J616" s="411">
        <v>590</v>
      </c>
      <c r="K616" s="412" t="s">
        <v>803</v>
      </c>
      <c r="L616" s="412" t="s">
        <v>803</v>
      </c>
      <c r="M616" s="413"/>
      <c r="N616" s="413" t="s">
        <v>803</v>
      </c>
    </row>
    <row r="617" spans="1:14" ht="15.75" customHeight="1">
      <c r="A617" s="388" t="s">
        <v>861</v>
      </c>
      <c r="B617" s="442" t="s">
        <v>569</v>
      </c>
      <c r="C617" s="442" t="s">
        <v>977</v>
      </c>
      <c r="D617" s="442" t="s">
        <v>862</v>
      </c>
      <c r="E617" s="413" t="s">
        <v>803</v>
      </c>
      <c r="F617" s="413" t="s">
        <v>803</v>
      </c>
      <c r="G617" s="413" t="s">
        <v>803</v>
      </c>
      <c r="H617" s="413" t="s">
        <v>803</v>
      </c>
      <c r="I617" s="413" t="s">
        <v>803</v>
      </c>
      <c r="J617" s="412" t="s">
        <v>803</v>
      </c>
      <c r="K617" s="412" t="s">
        <v>803</v>
      </c>
      <c r="L617" s="412" t="s">
        <v>803</v>
      </c>
      <c r="M617" s="413"/>
      <c r="N617" s="413" t="s">
        <v>803</v>
      </c>
    </row>
    <row r="618" spans="1:14" ht="15.75" customHeight="1">
      <c r="A618" s="388" t="s">
        <v>863</v>
      </c>
      <c r="B618" s="442" t="s">
        <v>569</v>
      </c>
      <c r="C618" s="442" t="s">
        <v>977</v>
      </c>
      <c r="D618" s="442" t="s">
        <v>864</v>
      </c>
      <c r="E618" s="413" t="s">
        <v>803</v>
      </c>
      <c r="F618" s="413" t="s">
        <v>803</v>
      </c>
      <c r="G618" s="413" t="s">
        <v>803</v>
      </c>
      <c r="H618" s="413" t="s">
        <v>803</v>
      </c>
      <c r="I618" s="413" t="s">
        <v>803</v>
      </c>
      <c r="J618" s="412" t="s">
        <v>803</v>
      </c>
      <c r="K618" s="412" t="s">
        <v>803</v>
      </c>
      <c r="L618" s="412" t="s">
        <v>803</v>
      </c>
      <c r="M618" s="413"/>
      <c r="N618" s="413" t="s">
        <v>803</v>
      </c>
    </row>
    <row r="619" spans="1:14" ht="15.75" customHeight="1">
      <c r="A619" s="388" t="s">
        <v>869</v>
      </c>
      <c r="B619" s="442" t="s">
        <v>569</v>
      </c>
      <c r="C619" s="442" t="s">
        <v>977</v>
      </c>
      <c r="D619" s="442" t="s">
        <v>870</v>
      </c>
      <c r="E619" s="413" t="s">
        <v>803</v>
      </c>
      <c r="F619" s="413" t="s">
        <v>803</v>
      </c>
      <c r="G619" s="413" t="s">
        <v>803</v>
      </c>
      <c r="H619" s="413" t="s">
        <v>803</v>
      </c>
      <c r="I619" s="413" t="s">
        <v>803</v>
      </c>
      <c r="J619" s="412" t="s">
        <v>803</v>
      </c>
      <c r="K619" s="412" t="s">
        <v>803</v>
      </c>
      <c r="L619" s="412" t="s">
        <v>803</v>
      </c>
      <c r="M619" s="413"/>
      <c r="N619" s="413" t="s">
        <v>803</v>
      </c>
    </row>
    <row r="620" spans="1:14" ht="15.75" customHeight="1">
      <c r="A620" s="388" t="s">
        <v>871</v>
      </c>
      <c r="B620" s="442" t="s">
        <v>569</v>
      </c>
      <c r="C620" s="442" t="s">
        <v>977</v>
      </c>
      <c r="D620" s="442" t="s">
        <v>872</v>
      </c>
      <c r="E620" s="409">
        <v>4326</v>
      </c>
      <c r="F620" s="409">
        <v>4038</v>
      </c>
      <c r="G620" s="409">
        <v>4207</v>
      </c>
      <c r="H620" s="409">
        <v>4279</v>
      </c>
      <c r="I620" s="409">
        <v>4306</v>
      </c>
      <c r="J620" s="411">
        <v>4059</v>
      </c>
      <c r="K620" s="412" t="s">
        <v>803</v>
      </c>
      <c r="L620" s="412" t="s">
        <v>803</v>
      </c>
      <c r="M620" s="413"/>
      <c r="N620" s="413" t="s">
        <v>803</v>
      </c>
    </row>
    <row r="621" spans="1:14" ht="15.75" customHeight="1">
      <c r="A621" s="388" t="s">
        <v>875</v>
      </c>
      <c r="B621" s="442" t="s">
        <v>569</v>
      </c>
      <c r="C621" s="442" t="s">
        <v>977</v>
      </c>
      <c r="D621" s="442" t="s">
        <v>876</v>
      </c>
      <c r="E621" s="413" t="s">
        <v>803</v>
      </c>
      <c r="F621" s="413" t="s">
        <v>803</v>
      </c>
      <c r="G621" s="413" t="s">
        <v>803</v>
      </c>
      <c r="H621" s="413" t="s">
        <v>803</v>
      </c>
      <c r="I621" s="413" t="s">
        <v>803</v>
      </c>
      <c r="J621" s="411">
        <v>193</v>
      </c>
      <c r="K621" s="412" t="s">
        <v>803</v>
      </c>
      <c r="L621" s="412" t="s">
        <v>803</v>
      </c>
      <c r="M621" s="413"/>
      <c r="N621" s="413" t="s">
        <v>803</v>
      </c>
    </row>
    <row r="622" spans="1:14" ht="15.75" customHeight="1">
      <c r="A622" s="388" t="s">
        <v>881</v>
      </c>
      <c r="B622" s="442" t="s">
        <v>569</v>
      </c>
      <c r="C622" s="442" t="s">
        <v>977</v>
      </c>
      <c r="D622" s="442" t="s">
        <v>882</v>
      </c>
      <c r="E622" s="409">
        <v>846</v>
      </c>
      <c r="F622" s="409">
        <v>846</v>
      </c>
      <c r="G622" s="409">
        <v>846</v>
      </c>
      <c r="H622" s="409">
        <v>846</v>
      </c>
      <c r="I622" s="409">
        <v>846</v>
      </c>
      <c r="J622" s="411">
        <v>846</v>
      </c>
      <c r="K622" s="412" t="s">
        <v>803</v>
      </c>
      <c r="L622" s="412" t="s">
        <v>803</v>
      </c>
      <c r="M622" s="413"/>
      <c r="N622" s="413" t="s">
        <v>803</v>
      </c>
    </row>
    <row r="623" spans="1:14" ht="15.75" customHeight="1">
      <c r="A623" s="414" t="s">
        <v>513</v>
      </c>
      <c r="B623" s="415"/>
      <c r="C623" s="415"/>
      <c r="D623" s="415"/>
      <c r="E623" s="415"/>
      <c r="F623" s="415"/>
      <c r="G623" s="415"/>
      <c r="H623" s="415"/>
      <c r="I623" s="415"/>
      <c r="J623" s="444"/>
      <c r="K623" s="444"/>
      <c r="L623" s="444"/>
      <c r="M623" s="415"/>
      <c r="N623" s="415"/>
    </row>
    <row r="624" spans="1:14" ht="15.75" customHeight="1">
      <c r="J624" s="445"/>
      <c r="K624" s="445"/>
      <c r="L624" s="445"/>
    </row>
    <row r="625" spans="10:12" ht="15.75" customHeight="1">
      <c r="J625" s="445"/>
      <c r="K625" s="445"/>
      <c r="L625" s="445"/>
    </row>
    <row r="626" spans="10:12" ht="15.75" customHeight="1">
      <c r="J626" s="445"/>
      <c r="K626" s="445"/>
      <c r="L626" s="445"/>
    </row>
    <row r="627" spans="10:12" ht="15.75" customHeight="1">
      <c r="J627" s="445"/>
      <c r="K627" s="445"/>
      <c r="L627" s="445"/>
    </row>
    <row r="628" spans="10:12" ht="15.75" customHeight="1">
      <c r="J628" s="445"/>
      <c r="K628" s="445"/>
      <c r="L628" s="445"/>
    </row>
    <row r="629" spans="10:12" ht="15.75" customHeight="1">
      <c r="J629" s="445"/>
      <c r="K629" s="445"/>
      <c r="L629" s="445"/>
    </row>
    <row r="630" spans="10:12" ht="15.75" customHeight="1">
      <c r="J630" s="445"/>
      <c r="K630" s="445"/>
      <c r="L630" s="445"/>
    </row>
    <row r="631" spans="10:12" ht="15.75" customHeight="1">
      <c r="J631" s="445"/>
      <c r="K631" s="445"/>
      <c r="L631" s="445"/>
    </row>
    <row r="632" spans="10:12" ht="15.75" customHeight="1">
      <c r="J632" s="445"/>
      <c r="K632" s="445"/>
      <c r="L632" s="445"/>
    </row>
    <row r="633" spans="10:12" ht="15.75" customHeight="1">
      <c r="J633" s="445"/>
      <c r="K633" s="445"/>
      <c r="L633" s="445"/>
    </row>
    <row r="634" spans="10:12" ht="15.75" customHeight="1">
      <c r="J634" s="445"/>
      <c r="K634" s="445"/>
      <c r="L634" s="445"/>
    </row>
    <row r="635" spans="10:12" ht="15.75" customHeight="1">
      <c r="J635" s="445"/>
      <c r="K635" s="445"/>
      <c r="L635" s="445"/>
    </row>
    <row r="636" spans="10:12" ht="15.75" customHeight="1">
      <c r="J636" s="445"/>
      <c r="K636" s="445"/>
      <c r="L636" s="445"/>
    </row>
    <row r="637" spans="10:12" ht="15.75" customHeight="1">
      <c r="J637" s="445"/>
      <c r="K637" s="445"/>
      <c r="L637" s="445"/>
    </row>
    <row r="638" spans="10:12" ht="15.75" customHeight="1">
      <c r="J638" s="445"/>
      <c r="K638" s="445"/>
      <c r="L638" s="445"/>
    </row>
    <row r="639" spans="10:12" ht="15.75" customHeight="1">
      <c r="J639" s="445"/>
      <c r="K639" s="445"/>
      <c r="L639" s="445"/>
    </row>
    <row r="640" spans="10:12" ht="15.75" customHeight="1">
      <c r="J640" s="445"/>
      <c r="K640" s="445"/>
      <c r="L640" s="445"/>
    </row>
    <row r="641" spans="10:12" ht="15.75" customHeight="1">
      <c r="J641" s="445"/>
      <c r="K641" s="445"/>
      <c r="L641" s="445"/>
    </row>
    <row r="642" spans="10:12" ht="15.75" customHeight="1">
      <c r="J642" s="445"/>
      <c r="K642" s="445"/>
      <c r="L642" s="445"/>
    </row>
    <row r="643" spans="10:12" ht="15.75" customHeight="1">
      <c r="J643" s="445"/>
      <c r="K643" s="445"/>
      <c r="L643" s="445"/>
    </row>
    <row r="644" spans="10:12" ht="15.75" customHeight="1">
      <c r="J644" s="445"/>
      <c r="K644" s="445"/>
      <c r="L644" s="445"/>
    </row>
    <row r="645" spans="10:12" ht="15.75" customHeight="1">
      <c r="J645" s="445"/>
      <c r="K645" s="445"/>
      <c r="L645" s="445"/>
    </row>
    <row r="646" spans="10:12" ht="15.75" customHeight="1">
      <c r="J646" s="445"/>
      <c r="K646" s="445"/>
      <c r="L646" s="445"/>
    </row>
    <row r="647" spans="10:12" ht="15.75" customHeight="1">
      <c r="J647" s="445"/>
      <c r="K647" s="445"/>
      <c r="L647" s="445"/>
    </row>
    <row r="648" spans="10:12" ht="15.75" customHeight="1">
      <c r="J648" s="445"/>
      <c r="K648" s="445"/>
      <c r="L648" s="445"/>
    </row>
    <row r="649" spans="10:12" ht="15.75" customHeight="1">
      <c r="J649" s="445"/>
      <c r="K649" s="445"/>
      <c r="L649" s="445"/>
    </row>
    <row r="650" spans="10:12" ht="15.75" customHeight="1">
      <c r="J650" s="445"/>
      <c r="K650" s="445"/>
      <c r="L650" s="445"/>
    </row>
    <row r="651" spans="10:12" ht="15.75" customHeight="1">
      <c r="J651" s="445"/>
      <c r="K651" s="445"/>
      <c r="L651" s="445"/>
    </row>
    <row r="652" spans="10:12" ht="15.75" customHeight="1">
      <c r="J652" s="445"/>
      <c r="K652" s="445"/>
      <c r="L652" s="445"/>
    </row>
    <row r="653" spans="10:12" ht="15.75" customHeight="1">
      <c r="J653" s="445"/>
      <c r="K653" s="445"/>
      <c r="L653" s="445"/>
    </row>
    <row r="654" spans="10:12" ht="15.75" customHeight="1">
      <c r="J654" s="445"/>
      <c r="K654" s="445"/>
      <c r="L654" s="445"/>
    </row>
    <row r="655" spans="10:12" ht="15.75" customHeight="1">
      <c r="J655" s="445"/>
      <c r="K655" s="445"/>
      <c r="L655" s="445"/>
    </row>
    <row r="656" spans="10:12" ht="15.75" customHeight="1">
      <c r="J656" s="445"/>
      <c r="K656" s="445"/>
      <c r="L656" s="445"/>
    </row>
    <row r="657" spans="10:12" ht="15.75" customHeight="1">
      <c r="J657" s="445"/>
      <c r="K657" s="445"/>
      <c r="L657" s="445"/>
    </row>
    <row r="658" spans="10:12" ht="15.75" customHeight="1">
      <c r="J658" s="445"/>
      <c r="K658" s="445"/>
      <c r="L658" s="445"/>
    </row>
    <row r="659" spans="10:12" ht="15.75" customHeight="1">
      <c r="J659" s="445"/>
      <c r="K659" s="445"/>
      <c r="L659" s="445"/>
    </row>
    <row r="660" spans="10:12" ht="15.75" customHeight="1">
      <c r="J660" s="445"/>
      <c r="K660" s="445"/>
      <c r="L660" s="445"/>
    </row>
    <row r="661" spans="10:12" ht="15.75" customHeight="1">
      <c r="J661" s="445"/>
      <c r="K661" s="445"/>
      <c r="L661" s="445"/>
    </row>
    <row r="662" spans="10:12" ht="15.75" customHeight="1">
      <c r="J662" s="445"/>
      <c r="K662" s="445"/>
      <c r="L662" s="445"/>
    </row>
    <row r="663" spans="10:12" ht="15.75" customHeight="1">
      <c r="J663" s="445"/>
      <c r="K663" s="445"/>
      <c r="L663" s="445"/>
    </row>
    <row r="664" spans="10:12" ht="15.75" customHeight="1">
      <c r="J664" s="445"/>
      <c r="K664" s="445"/>
      <c r="L664" s="445"/>
    </row>
    <row r="665" spans="10:12" ht="15.75" customHeight="1">
      <c r="J665" s="445"/>
      <c r="K665" s="445"/>
      <c r="L665" s="445"/>
    </row>
    <row r="666" spans="10:12" ht="15.75" customHeight="1">
      <c r="J666" s="445"/>
      <c r="K666" s="445"/>
      <c r="L666" s="445"/>
    </row>
    <row r="667" spans="10:12" ht="15.75" customHeight="1">
      <c r="J667" s="445"/>
      <c r="K667" s="445"/>
      <c r="L667" s="445"/>
    </row>
    <row r="668" spans="10:12" ht="15.75" customHeight="1">
      <c r="J668" s="445"/>
      <c r="K668" s="445"/>
      <c r="L668" s="445"/>
    </row>
    <row r="669" spans="10:12" ht="15.75" customHeight="1">
      <c r="J669" s="445"/>
      <c r="K669" s="445"/>
      <c r="L669" s="445"/>
    </row>
    <row r="670" spans="10:12" ht="15.75" customHeight="1">
      <c r="J670" s="445"/>
      <c r="K670" s="445"/>
      <c r="L670" s="445"/>
    </row>
    <row r="671" spans="10:12" ht="15.75" customHeight="1">
      <c r="J671" s="445"/>
      <c r="K671" s="445"/>
      <c r="L671" s="445"/>
    </row>
    <row r="672" spans="10:12" ht="15.75" customHeight="1">
      <c r="J672" s="445"/>
      <c r="K672" s="445"/>
      <c r="L672" s="445"/>
    </row>
    <row r="673" spans="10:12" ht="15.75" customHeight="1">
      <c r="J673" s="445"/>
      <c r="K673" s="445"/>
      <c r="L673" s="445"/>
    </row>
    <row r="674" spans="10:12" ht="15.75" customHeight="1">
      <c r="J674" s="445"/>
      <c r="K674" s="445"/>
      <c r="L674" s="445"/>
    </row>
    <row r="675" spans="10:12" ht="15.75" customHeight="1">
      <c r="J675" s="445"/>
      <c r="K675" s="445"/>
      <c r="L675" s="445"/>
    </row>
    <row r="676" spans="10:12" ht="15.75" customHeight="1">
      <c r="J676" s="445"/>
      <c r="K676" s="445"/>
      <c r="L676" s="445"/>
    </row>
    <row r="677" spans="10:12" ht="15.75" customHeight="1">
      <c r="J677" s="445"/>
      <c r="K677" s="445"/>
      <c r="L677" s="445"/>
    </row>
    <row r="678" spans="10:12" ht="15.75" customHeight="1">
      <c r="J678" s="445"/>
      <c r="K678" s="445"/>
      <c r="L678" s="445"/>
    </row>
    <row r="679" spans="10:12" ht="15.75" customHeight="1">
      <c r="J679" s="445"/>
      <c r="K679" s="445"/>
      <c r="L679" s="445"/>
    </row>
    <row r="680" spans="10:12" ht="15.75" customHeight="1">
      <c r="J680" s="445"/>
      <c r="K680" s="445"/>
      <c r="L680" s="445"/>
    </row>
    <row r="681" spans="10:12" ht="15.75" customHeight="1">
      <c r="J681" s="445"/>
      <c r="K681" s="445"/>
      <c r="L681" s="445"/>
    </row>
    <row r="682" spans="10:12" ht="15.75" customHeight="1">
      <c r="J682" s="445"/>
      <c r="K682" s="445"/>
      <c r="L682" s="445"/>
    </row>
    <row r="683" spans="10:12" ht="15.75" customHeight="1">
      <c r="J683" s="445"/>
      <c r="K683" s="445"/>
      <c r="L683" s="445"/>
    </row>
    <row r="684" spans="10:12" ht="15.75" customHeight="1">
      <c r="J684" s="445"/>
      <c r="K684" s="445"/>
      <c r="L684" s="445"/>
    </row>
    <row r="685" spans="10:12" ht="15.75" customHeight="1">
      <c r="J685" s="445"/>
      <c r="K685" s="445"/>
      <c r="L685" s="445"/>
    </row>
    <row r="686" spans="10:12" ht="15.75" customHeight="1">
      <c r="J686" s="445"/>
      <c r="K686" s="445"/>
      <c r="L686" s="445"/>
    </row>
    <row r="687" spans="10:12" ht="15.75" customHeight="1">
      <c r="J687" s="445"/>
      <c r="K687" s="445"/>
      <c r="L687" s="445"/>
    </row>
    <row r="688" spans="10:12" ht="15.75" customHeight="1">
      <c r="J688" s="445"/>
      <c r="K688" s="445"/>
      <c r="L688" s="445"/>
    </row>
    <row r="689" spans="10:12" ht="15.75" customHeight="1">
      <c r="J689" s="445"/>
      <c r="K689" s="445"/>
      <c r="L689" s="445"/>
    </row>
    <row r="690" spans="10:12" ht="15.75" customHeight="1">
      <c r="J690" s="445"/>
      <c r="K690" s="445"/>
      <c r="L690" s="445"/>
    </row>
    <row r="691" spans="10:12" ht="15.75" customHeight="1">
      <c r="J691" s="445"/>
      <c r="K691" s="445"/>
      <c r="L691" s="445"/>
    </row>
    <row r="692" spans="10:12" ht="15.75" customHeight="1">
      <c r="J692" s="445"/>
      <c r="K692" s="445"/>
      <c r="L692" s="445"/>
    </row>
    <row r="693" spans="10:12" ht="15.75" customHeight="1">
      <c r="J693" s="445"/>
      <c r="K693" s="445"/>
      <c r="L693" s="445"/>
    </row>
    <row r="694" spans="10:12" ht="15.75" customHeight="1">
      <c r="J694" s="445"/>
      <c r="K694" s="445"/>
      <c r="L694" s="445"/>
    </row>
    <row r="695" spans="10:12" ht="15.75" customHeight="1">
      <c r="J695" s="445"/>
      <c r="K695" s="445"/>
      <c r="L695" s="445"/>
    </row>
    <row r="696" spans="10:12" ht="15.75" customHeight="1">
      <c r="J696" s="445"/>
      <c r="K696" s="445"/>
      <c r="L696" s="445"/>
    </row>
    <row r="697" spans="10:12" ht="15.75" customHeight="1">
      <c r="J697" s="445"/>
      <c r="K697" s="445"/>
      <c r="L697" s="445"/>
    </row>
    <row r="698" spans="10:12" ht="15.75" customHeight="1">
      <c r="J698" s="445"/>
      <c r="K698" s="445"/>
      <c r="L698" s="445"/>
    </row>
    <row r="699" spans="10:12" ht="15.75" customHeight="1">
      <c r="J699" s="445"/>
      <c r="K699" s="445"/>
      <c r="L699" s="445"/>
    </row>
    <row r="700" spans="10:12" ht="15.75" customHeight="1">
      <c r="J700" s="445"/>
      <c r="K700" s="445"/>
      <c r="L700" s="445"/>
    </row>
    <row r="701" spans="10:12" ht="15.75" customHeight="1">
      <c r="J701" s="445"/>
      <c r="K701" s="445"/>
      <c r="L701" s="445"/>
    </row>
    <row r="702" spans="10:12" ht="15.75" customHeight="1">
      <c r="J702" s="445"/>
      <c r="K702" s="445"/>
      <c r="L702" s="445"/>
    </row>
    <row r="703" spans="10:12" ht="15.75" customHeight="1">
      <c r="J703" s="445"/>
      <c r="K703" s="445"/>
      <c r="L703" s="445"/>
    </row>
    <row r="704" spans="10:12" ht="15.75" customHeight="1">
      <c r="J704" s="445"/>
      <c r="K704" s="445"/>
      <c r="L704" s="445"/>
    </row>
    <row r="705" spans="10:12" ht="15.75" customHeight="1">
      <c r="J705" s="445"/>
      <c r="K705" s="445"/>
      <c r="L705" s="445"/>
    </row>
    <row r="706" spans="10:12" ht="15.75" customHeight="1">
      <c r="J706" s="445"/>
      <c r="K706" s="445"/>
      <c r="L706" s="445"/>
    </row>
    <row r="707" spans="10:12" ht="15.75" customHeight="1">
      <c r="J707" s="445"/>
      <c r="K707" s="445"/>
      <c r="L707" s="445"/>
    </row>
    <row r="708" spans="10:12" ht="15.75" customHeight="1">
      <c r="J708" s="445"/>
      <c r="K708" s="445"/>
      <c r="L708" s="445"/>
    </row>
    <row r="709" spans="10:12" ht="15.75" customHeight="1">
      <c r="J709" s="445"/>
      <c r="K709" s="445"/>
      <c r="L709" s="445"/>
    </row>
    <row r="710" spans="10:12" ht="15.75" customHeight="1">
      <c r="J710" s="445"/>
      <c r="K710" s="445"/>
      <c r="L710" s="445"/>
    </row>
    <row r="711" spans="10:12" ht="15.75" customHeight="1">
      <c r="J711" s="445"/>
      <c r="K711" s="445"/>
      <c r="L711" s="445"/>
    </row>
    <row r="712" spans="10:12" ht="15.75" customHeight="1">
      <c r="J712" s="445"/>
      <c r="K712" s="445"/>
      <c r="L712" s="445"/>
    </row>
    <row r="713" spans="10:12" ht="15.75" customHeight="1">
      <c r="J713" s="445"/>
      <c r="K713" s="445"/>
      <c r="L713" s="445"/>
    </row>
    <row r="714" spans="10:12" ht="15.75" customHeight="1">
      <c r="J714" s="445"/>
      <c r="K714" s="445"/>
      <c r="L714" s="445"/>
    </row>
    <row r="715" spans="10:12" ht="15.75" customHeight="1">
      <c r="J715" s="445"/>
      <c r="K715" s="445"/>
      <c r="L715" s="445"/>
    </row>
    <row r="716" spans="10:12" ht="15.75" customHeight="1">
      <c r="J716" s="445"/>
      <c r="K716" s="445"/>
      <c r="L716" s="445"/>
    </row>
    <row r="717" spans="10:12" ht="15.75" customHeight="1">
      <c r="J717" s="445"/>
      <c r="K717" s="445"/>
      <c r="L717" s="445"/>
    </row>
    <row r="718" spans="10:12" ht="15.75" customHeight="1">
      <c r="J718" s="445"/>
      <c r="K718" s="445"/>
      <c r="L718" s="445"/>
    </row>
    <row r="719" spans="10:12" ht="15.75" customHeight="1">
      <c r="J719" s="445"/>
      <c r="K719" s="445"/>
      <c r="L719" s="445"/>
    </row>
    <row r="720" spans="10:12" ht="15.75" customHeight="1">
      <c r="J720" s="445"/>
      <c r="K720" s="445"/>
      <c r="L720" s="445"/>
    </row>
    <row r="721" spans="10:12" ht="15.75" customHeight="1">
      <c r="J721" s="445"/>
      <c r="K721" s="445"/>
      <c r="L721" s="445"/>
    </row>
    <row r="722" spans="10:12" ht="15.75" customHeight="1">
      <c r="J722" s="445"/>
      <c r="K722" s="445"/>
      <c r="L722" s="445"/>
    </row>
    <row r="723" spans="10:12" ht="15.75" customHeight="1">
      <c r="J723" s="445"/>
      <c r="K723" s="445"/>
      <c r="L723" s="445"/>
    </row>
    <row r="724" spans="10:12" ht="15.75" customHeight="1">
      <c r="J724" s="445"/>
      <c r="K724" s="445"/>
      <c r="L724" s="445"/>
    </row>
    <row r="725" spans="10:12" ht="15.75" customHeight="1">
      <c r="J725" s="445"/>
      <c r="K725" s="445"/>
      <c r="L725" s="445"/>
    </row>
    <row r="726" spans="10:12" ht="15.75" customHeight="1">
      <c r="J726" s="445"/>
      <c r="K726" s="445"/>
      <c r="L726" s="445"/>
    </row>
    <row r="727" spans="10:12" ht="15.75" customHeight="1">
      <c r="J727" s="445"/>
      <c r="K727" s="445"/>
      <c r="L727" s="445"/>
    </row>
    <row r="728" spans="10:12" ht="15.75" customHeight="1">
      <c r="J728" s="445"/>
      <c r="K728" s="445"/>
      <c r="L728" s="445"/>
    </row>
    <row r="729" spans="10:12" ht="15.75" customHeight="1">
      <c r="J729" s="445"/>
      <c r="K729" s="445"/>
      <c r="L729" s="445"/>
    </row>
    <row r="730" spans="10:12" ht="15.75" customHeight="1">
      <c r="J730" s="445"/>
      <c r="K730" s="445"/>
      <c r="L730" s="445"/>
    </row>
    <row r="731" spans="10:12" ht="15.75" customHeight="1">
      <c r="J731" s="445"/>
      <c r="K731" s="445"/>
      <c r="L731" s="445"/>
    </row>
    <row r="732" spans="10:12" ht="15.75" customHeight="1">
      <c r="J732" s="445"/>
      <c r="K732" s="445"/>
      <c r="L732" s="445"/>
    </row>
    <row r="733" spans="10:12" ht="15.75" customHeight="1">
      <c r="J733" s="445"/>
      <c r="K733" s="445"/>
      <c r="L733" s="445"/>
    </row>
    <row r="734" spans="10:12" ht="15.75" customHeight="1">
      <c r="J734" s="445"/>
      <c r="K734" s="445"/>
      <c r="L734" s="445"/>
    </row>
    <row r="735" spans="10:12" ht="15.75" customHeight="1">
      <c r="J735" s="445"/>
      <c r="K735" s="445"/>
      <c r="L735" s="445"/>
    </row>
    <row r="736" spans="10:12" ht="15.75" customHeight="1">
      <c r="J736" s="445"/>
      <c r="K736" s="445"/>
      <c r="L736" s="445"/>
    </row>
    <row r="737" spans="10:12" ht="15.75" customHeight="1">
      <c r="J737" s="445"/>
      <c r="K737" s="445"/>
      <c r="L737" s="445"/>
    </row>
    <row r="738" spans="10:12" ht="15.75" customHeight="1">
      <c r="J738" s="445"/>
      <c r="K738" s="445"/>
      <c r="L738" s="445"/>
    </row>
    <row r="739" spans="10:12" ht="15.75" customHeight="1">
      <c r="J739" s="445"/>
      <c r="K739" s="445"/>
      <c r="L739" s="445"/>
    </row>
    <row r="740" spans="10:12" ht="15.75" customHeight="1">
      <c r="J740" s="445"/>
      <c r="K740" s="445"/>
      <c r="L740" s="445"/>
    </row>
    <row r="741" spans="10:12" ht="15.75" customHeight="1">
      <c r="J741" s="445"/>
      <c r="K741" s="445"/>
      <c r="L741" s="445"/>
    </row>
    <row r="742" spans="10:12" ht="15.75" customHeight="1">
      <c r="J742" s="445"/>
      <c r="K742" s="445"/>
      <c r="L742" s="445"/>
    </row>
    <row r="743" spans="10:12" ht="15.75" customHeight="1">
      <c r="J743" s="445"/>
      <c r="K743" s="445"/>
      <c r="L743" s="445"/>
    </row>
    <row r="744" spans="10:12" ht="15.75" customHeight="1">
      <c r="J744" s="445"/>
      <c r="K744" s="445"/>
      <c r="L744" s="445"/>
    </row>
    <row r="745" spans="10:12" ht="15.75" customHeight="1">
      <c r="J745" s="445"/>
      <c r="K745" s="445"/>
      <c r="L745" s="445"/>
    </row>
    <row r="746" spans="10:12" ht="15.75" customHeight="1">
      <c r="J746" s="445"/>
      <c r="K746" s="445"/>
      <c r="L746" s="445"/>
    </row>
    <row r="747" spans="10:12" ht="15.75" customHeight="1">
      <c r="J747" s="445"/>
      <c r="K747" s="445"/>
      <c r="L747" s="445"/>
    </row>
    <row r="748" spans="10:12" ht="15.75" customHeight="1">
      <c r="J748" s="445"/>
      <c r="K748" s="445"/>
      <c r="L748" s="445"/>
    </row>
    <row r="749" spans="10:12" ht="15.75" customHeight="1">
      <c r="J749" s="445"/>
      <c r="K749" s="445"/>
      <c r="L749" s="445"/>
    </row>
    <row r="750" spans="10:12" ht="15.75" customHeight="1">
      <c r="J750" s="445"/>
      <c r="K750" s="445"/>
      <c r="L750" s="445"/>
    </row>
    <row r="751" spans="10:12" ht="15.75" customHeight="1">
      <c r="J751" s="445"/>
      <c r="K751" s="445"/>
      <c r="L751" s="445"/>
    </row>
    <row r="752" spans="10:12" ht="15.75" customHeight="1">
      <c r="J752" s="445"/>
      <c r="K752" s="445"/>
      <c r="L752" s="445"/>
    </row>
    <row r="753" spans="10:12" ht="15.75" customHeight="1">
      <c r="J753" s="445"/>
      <c r="K753" s="445"/>
      <c r="L753" s="445"/>
    </row>
    <row r="754" spans="10:12" ht="15.75" customHeight="1">
      <c r="J754" s="445"/>
      <c r="K754" s="445"/>
      <c r="L754" s="445"/>
    </row>
    <row r="755" spans="10:12" ht="15.75" customHeight="1">
      <c r="J755" s="445"/>
      <c r="K755" s="445"/>
      <c r="L755" s="445"/>
    </row>
    <row r="756" spans="10:12" ht="15.75" customHeight="1">
      <c r="J756" s="445"/>
      <c r="K756" s="445"/>
      <c r="L756" s="445"/>
    </row>
    <row r="757" spans="10:12" ht="15.75" customHeight="1">
      <c r="J757" s="445"/>
      <c r="K757" s="445"/>
      <c r="L757" s="445"/>
    </row>
    <row r="758" spans="10:12" ht="15.75" customHeight="1">
      <c r="J758" s="445"/>
      <c r="K758" s="445"/>
      <c r="L758" s="445"/>
    </row>
    <row r="759" spans="10:12" ht="15.75" customHeight="1">
      <c r="J759" s="445"/>
      <c r="K759" s="445"/>
      <c r="L759" s="445"/>
    </row>
    <row r="760" spans="10:12" ht="15.75" customHeight="1">
      <c r="J760" s="445"/>
      <c r="K760" s="445"/>
      <c r="L760" s="445"/>
    </row>
    <row r="761" spans="10:12" ht="15.75" customHeight="1">
      <c r="J761" s="445"/>
      <c r="K761" s="445"/>
      <c r="L761" s="445"/>
    </row>
    <row r="762" spans="10:12" ht="15.75" customHeight="1">
      <c r="J762" s="445"/>
      <c r="K762" s="445"/>
      <c r="L762" s="445"/>
    </row>
    <row r="763" spans="10:12" ht="15.75" customHeight="1">
      <c r="J763" s="445"/>
      <c r="K763" s="445"/>
      <c r="L763" s="445"/>
    </row>
    <row r="764" spans="10:12" ht="15.75" customHeight="1">
      <c r="J764" s="445"/>
      <c r="K764" s="445"/>
      <c r="L764" s="445"/>
    </row>
    <row r="765" spans="10:12" ht="15.75" customHeight="1">
      <c r="J765" s="445"/>
      <c r="K765" s="445"/>
      <c r="L765" s="445"/>
    </row>
    <row r="766" spans="10:12" ht="15.75" customHeight="1">
      <c r="J766" s="445"/>
      <c r="K766" s="445"/>
      <c r="L766" s="445"/>
    </row>
    <row r="767" spans="10:12" ht="15.75" customHeight="1">
      <c r="J767" s="445"/>
      <c r="K767" s="445"/>
      <c r="L767" s="445"/>
    </row>
    <row r="768" spans="10:12" ht="15.75" customHeight="1">
      <c r="J768" s="445"/>
      <c r="K768" s="445"/>
      <c r="L768" s="445"/>
    </row>
    <row r="769" spans="10:12" ht="15.75" customHeight="1">
      <c r="J769" s="445"/>
      <c r="K769" s="445"/>
      <c r="L769" s="445"/>
    </row>
    <row r="770" spans="10:12" ht="15.75" customHeight="1">
      <c r="J770" s="445"/>
      <c r="K770" s="445"/>
      <c r="L770" s="445"/>
    </row>
    <row r="771" spans="10:12" ht="15.75" customHeight="1">
      <c r="J771" s="445"/>
      <c r="K771" s="445"/>
      <c r="L771" s="445"/>
    </row>
    <row r="772" spans="10:12" ht="15.75" customHeight="1">
      <c r="J772" s="445"/>
      <c r="K772" s="445"/>
      <c r="L772" s="445"/>
    </row>
    <row r="773" spans="10:12" ht="15.75" customHeight="1">
      <c r="J773" s="445"/>
      <c r="K773" s="445"/>
      <c r="L773" s="445"/>
    </row>
    <row r="774" spans="10:12" ht="15.75" customHeight="1">
      <c r="J774" s="445"/>
      <c r="K774" s="445"/>
      <c r="L774" s="445"/>
    </row>
    <row r="775" spans="10:12" ht="15.75" customHeight="1">
      <c r="J775" s="445"/>
      <c r="K775" s="445"/>
      <c r="L775" s="445"/>
    </row>
    <row r="776" spans="10:12" ht="15.75" customHeight="1">
      <c r="J776" s="445"/>
      <c r="K776" s="445"/>
      <c r="L776" s="445"/>
    </row>
    <row r="777" spans="10:12" ht="15.75" customHeight="1">
      <c r="J777" s="445"/>
      <c r="K777" s="445"/>
      <c r="L777" s="445"/>
    </row>
    <row r="778" spans="10:12" ht="15.75" customHeight="1">
      <c r="J778" s="445"/>
      <c r="K778" s="445"/>
      <c r="L778" s="445"/>
    </row>
    <row r="779" spans="10:12" ht="15.75" customHeight="1">
      <c r="J779" s="445"/>
      <c r="K779" s="445"/>
      <c r="L779" s="445"/>
    </row>
    <row r="780" spans="10:12" ht="15.75" customHeight="1">
      <c r="J780" s="445"/>
      <c r="K780" s="445"/>
      <c r="L780" s="445"/>
    </row>
    <row r="781" spans="10:12" ht="15.75" customHeight="1">
      <c r="J781" s="445"/>
      <c r="K781" s="445"/>
      <c r="L781" s="445"/>
    </row>
    <row r="782" spans="10:12" ht="15.75" customHeight="1">
      <c r="J782" s="445"/>
      <c r="K782" s="445"/>
      <c r="L782" s="445"/>
    </row>
    <row r="783" spans="10:12" ht="15.75" customHeight="1">
      <c r="J783" s="445"/>
      <c r="K783" s="445"/>
      <c r="L783" s="445"/>
    </row>
    <row r="784" spans="10:12" ht="15.75" customHeight="1">
      <c r="J784" s="445"/>
      <c r="K784" s="445"/>
      <c r="L784" s="445"/>
    </row>
    <row r="785" spans="10:12" ht="15.75" customHeight="1">
      <c r="J785" s="445"/>
      <c r="K785" s="445"/>
      <c r="L785" s="445"/>
    </row>
    <row r="786" spans="10:12" ht="15.75" customHeight="1">
      <c r="J786" s="445"/>
      <c r="K786" s="445"/>
      <c r="L786" s="445"/>
    </row>
    <row r="787" spans="10:12" ht="15.75" customHeight="1">
      <c r="J787" s="445"/>
      <c r="K787" s="445"/>
      <c r="L787" s="445"/>
    </row>
    <row r="788" spans="10:12" ht="15.75" customHeight="1">
      <c r="J788" s="445"/>
      <c r="K788" s="445"/>
      <c r="L788" s="445"/>
    </row>
    <row r="789" spans="10:12" ht="15.75" customHeight="1">
      <c r="J789" s="445"/>
      <c r="K789" s="445"/>
      <c r="L789" s="445"/>
    </row>
    <row r="790" spans="10:12" ht="15.75" customHeight="1">
      <c r="J790" s="445"/>
      <c r="K790" s="445"/>
      <c r="L790" s="445"/>
    </row>
    <row r="791" spans="10:12" ht="15.75" customHeight="1">
      <c r="J791" s="445"/>
      <c r="K791" s="445"/>
      <c r="L791" s="445"/>
    </row>
    <row r="792" spans="10:12" ht="15.75" customHeight="1">
      <c r="J792" s="445"/>
      <c r="K792" s="445"/>
      <c r="L792" s="445"/>
    </row>
    <row r="793" spans="10:12" ht="15.75" customHeight="1">
      <c r="J793" s="445"/>
      <c r="K793" s="445"/>
      <c r="L793" s="445"/>
    </row>
    <row r="794" spans="10:12" ht="15.75" customHeight="1">
      <c r="J794" s="445"/>
      <c r="K794" s="445"/>
      <c r="L794" s="445"/>
    </row>
    <row r="795" spans="10:12" ht="15.75" customHeight="1">
      <c r="J795" s="445"/>
      <c r="K795" s="445"/>
      <c r="L795" s="445"/>
    </row>
    <row r="796" spans="10:12" ht="15.75" customHeight="1">
      <c r="J796" s="445"/>
      <c r="K796" s="445"/>
      <c r="L796" s="445"/>
    </row>
    <row r="797" spans="10:12" ht="15.75" customHeight="1">
      <c r="J797" s="445"/>
      <c r="K797" s="445"/>
      <c r="L797" s="445"/>
    </row>
    <row r="798" spans="10:12" ht="15.75" customHeight="1">
      <c r="J798" s="445"/>
      <c r="K798" s="445"/>
      <c r="L798" s="445"/>
    </row>
    <row r="799" spans="10:12" ht="15.75" customHeight="1">
      <c r="J799" s="445"/>
      <c r="K799" s="445"/>
      <c r="L799" s="445"/>
    </row>
    <row r="800" spans="10:12" ht="15.75" customHeight="1">
      <c r="J800" s="445"/>
      <c r="K800" s="445"/>
      <c r="L800" s="445"/>
    </row>
    <row r="801" spans="10:12" ht="15.75" customHeight="1">
      <c r="J801" s="445"/>
      <c r="K801" s="445"/>
      <c r="L801" s="445"/>
    </row>
    <row r="802" spans="10:12" ht="15.75" customHeight="1">
      <c r="J802" s="445"/>
      <c r="K802" s="445"/>
      <c r="L802" s="445"/>
    </row>
    <row r="803" spans="10:12" ht="15.75" customHeight="1">
      <c r="J803" s="445"/>
      <c r="K803" s="445"/>
      <c r="L803" s="445"/>
    </row>
    <row r="804" spans="10:12" ht="15.75" customHeight="1">
      <c r="J804" s="445"/>
      <c r="K804" s="445"/>
      <c r="L804" s="445"/>
    </row>
    <row r="805" spans="10:12" ht="15.75" customHeight="1">
      <c r="J805" s="445"/>
      <c r="K805" s="445"/>
      <c r="L805" s="445"/>
    </row>
    <row r="806" spans="10:12" ht="15.75" customHeight="1">
      <c r="J806" s="445"/>
      <c r="K806" s="445"/>
      <c r="L806" s="445"/>
    </row>
    <row r="807" spans="10:12" ht="15.75" customHeight="1">
      <c r="J807" s="445"/>
      <c r="K807" s="445"/>
      <c r="L807" s="445"/>
    </row>
    <row r="808" spans="10:12" ht="15.75" customHeight="1">
      <c r="J808" s="445"/>
      <c r="K808" s="445"/>
      <c r="L808" s="445"/>
    </row>
    <row r="809" spans="10:12" ht="15.75" customHeight="1">
      <c r="J809" s="445"/>
      <c r="K809" s="445"/>
      <c r="L809" s="445"/>
    </row>
    <row r="810" spans="10:12" ht="15.75" customHeight="1">
      <c r="J810" s="445"/>
      <c r="K810" s="445"/>
      <c r="L810" s="445"/>
    </row>
    <row r="811" spans="10:12" ht="15.75" customHeight="1">
      <c r="J811" s="445"/>
      <c r="K811" s="445"/>
      <c r="L811" s="445"/>
    </row>
    <row r="812" spans="10:12" ht="15.75" customHeight="1">
      <c r="J812" s="445"/>
      <c r="K812" s="445"/>
      <c r="L812" s="445"/>
    </row>
    <row r="813" spans="10:12" ht="15.75" customHeight="1">
      <c r="J813" s="445"/>
      <c r="K813" s="445"/>
      <c r="L813" s="445"/>
    </row>
    <row r="814" spans="10:12" ht="15.75" customHeight="1">
      <c r="J814" s="445"/>
      <c r="K814" s="445"/>
      <c r="L814" s="445"/>
    </row>
    <row r="815" spans="10:12" ht="15.75" customHeight="1">
      <c r="J815" s="445"/>
      <c r="K815" s="445"/>
      <c r="L815" s="445"/>
    </row>
    <row r="816" spans="10:12" ht="15.75" customHeight="1">
      <c r="J816" s="445"/>
      <c r="K816" s="445"/>
      <c r="L816" s="445"/>
    </row>
    <row r="817" spans="10:12" ht="15.75" customHeight="1">
      <c r="J817" s="445"/>
      <c r="K817" s="445"/>
      <c r="L817" s="445"/>
    </row>
    <row r="818" spans="10:12" ht="15.75" customHeight="1">
      <c r="J818" s="445"/>
      <c r="K818" s="445"/>
      <c r="L818" s="445"/>
    </row>
    <row r="819" spans="10:12" ht="15.75" customHeight="1">
      <c r="J819" s="445"/>
      <c r="K819" s="445"/>
      <c r="L819" s="445"/>
    </row>
    <row r="820" spans="10:12" ht="15.75" customHeight="1">
      <c r="J820" s="445"/>
      <c r="K820" s="445"/>
      <c r="L820" s="445"/>
    </row>
    <row r="821" spans="10:12" ht="15.75" customHeight="1">
      <c r="J821" s="445"/>
      <c r="K821" s="445"/>
      <c r="L821" s="445"/>
    </row>
    <row r="822" spans="10:12" ht="15.75" customHeight="1">
      <c r="J822" s="445"/>
      <c r="K822" s="445"/>
      <c r="L822" s="445"/>
    </row>
    <row r="823" spans="10:12" ht="15.75" customHeight="1">
      <c r="J823" s="445"/>
      <c r="K823" s="445"/>
      <c r="L823" s="445"/>
    </row>
    <row r="824" spans="10:12" ht="15.75" customHeight="1"/>
    <row r="825" spans="10:12" ht="15.75" customHeight="1"/>
    <row r="826" spans="10:12" ht="15.75" customHeight="1"/>
    <row r="827" spans="10:12" ht="15.75" customHeight="1"/>
    <row r="828" spans="10:12" ht="15.75" customHeight="1"/>
    <row r="829" spans="10:12" ht="15.75" customHeight="1"/>
    <row r="830" spans="10:12" ht="15.75" customHeight="1"/>
    <row r="831" spans="10:12" ht="15.75" customHeight="1"/>
    <row r="832" spans="10:1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G1000"/>
  <sheetViews>
    <sheetView workbookViewId="0"/>
  </sheetViews>
  <sheetFormatPr defaultColWidth="12.6328125" defaultRowHeight="15" customHeight="1"/>
  <cols>
    <col min="1" max="1" width="8.453125" customWidth="1"/>
    <col min="2" max="2" width="22" customWidth="1"/>
    <col min="3" max="7" width="8.453125" customWidth="1"/>
    <col min="8" max="26" width="12.453125" customWidth="1"/>
  </cols>
  <sheetData>
    <row r="1" spans="2:7" ht="12.75" customHeight="1">
      <c r="B1" s="462" t="s">
        <v>1043</v>
      </c>
      <c r="C1" s="463"/>
      <c r="D1" s="463"/>
      <c r="E1" s="463"/>
      <c r="F1" s="463"/>
      <c r="G1" s="463"/>
    </row>
    <row r="2" spans="2:7" ht="12.75" customHeight="1"/>
    <row r="3" spans="2:7" ht="12.75" customHeight="1">
      <c r="B3" s="464" t="s">
        <v>1044</v>
      </c>
      <c r="C3" s="465" t="s">
        <v>1001</v>
      </c>
      <c r="D3" s="465" t="s">
        <v>996</v>
      </c>
      <c r="E3" s="465" t="s">
        <v>1045</v>
      </c>
      <c r="F3" s="465" t="s">
        <v>1046</v>
      </c>
      <c r="G3" s="465" t="s">
        <v>1047</v>
      </c>
    </row>
    <row r="4" spans="2:7" ht="12.75" customHeight="1">
      <c r="B4" s="466" t="s">
        <v>1048</v>
      </c>
      <c r="C4" s="467">
        <v>0</v>
      </c>
      <c r="D4" s="467">
        <v>12</v>
      </c>
      <c r="E4" s="467">
        <v>1</v>
      </c>
      <c r="F4" s="467">
        <v>1</v>
      </c>
      <c r="G4" s="467">
        <v>14</v>
      </c>
    </row>
    <row r="5" spans="2:7" ht="12.75" customHeight="1">
      <c r="B5" s="466" t="s">
        <v>1049</v>
      </c>
      <c r="C5" s="467">
        <v>1</v>
      </c>
      <c r="D5" s="467">
        <v>4</v>
      </c>
      <c r="E5" s="467">
        <v>2</v>
      </c>
      <c r="F5" s="467">
        <v>0</v>
      </c>
      <c r="G5" s="467">
        <v>7</v>
      </c>
    </row>
    <row r="6" spans="2:7" ht="12.75" customHeight="1">
      <c r="B6" s="466" t="s">
        <v>1050</v>
      </c>
      <c r="C6" s="467">
        <v>0</v>
      </c>
      <c r="D6" s="467">
        <v>2</v>
      </c>
      <c r="E6" s="467">
        <v>0</v>
      </c>
      <c r="F6" s="467">
        <v>0</v>
      </c>
      <c r="G6" s="467">
        <v>2</v>
      </c>
    </row>
    <row r="7" spans="2:7" ht="12.75" customHeight="1">
      <c r="B7" s="466" t="s">
        <v>1051</v>
      </c>
      <c r="C7" s="467">
        <v>0</v>
      </c>
      <c r="D7" s="467">
        <v>120</v>
      </c>
      <c r="E7" s="467">
        <v>0</v>
      </c>
      <c r="F7" s="467">
        <v>0</v>
      </c>
      <c r="G7" s="467">
        <v>120</v>
      </c>
    </row>
    <row r="8" spans="2:7" ht="12.75" customHeight="1">
      <c r="B8" s="466" t="s">
        <v>1052</v>
      </c>
      <c r="C8" s="467">
        <v>0</v>
      </c>
      <c r="D8" s="467">
        <v>4</v>
      </c>
      <c r="E8" s="467">
        <v>0</v>
      </c>
      <c r="F8" s="467">
        <v>0</v>
      </c>
      <c r="G8" s="467">
        <v>4</v>
      </c>
    </row>
    <row r="9" spans="2:7" ht="12.75" customHeight="1">
      <c r="B9" s="466" t="s">
        <v>1053</v>
      </c>
      <c r="C9" s="467">
        <v>0</v>
      </c>
      <c r="D9" s="467">
        <v>4</v>
      </c>
      <c r="E9" s="467">
        <v>0</v>
      </c>
      <c r="F9" s="467">
        <v>0</v>
      </c>
      <c r="G9" s="467">
        <v>4</v>
      </c>
    </row>
    <row r="10" spans="2:7" ht="12.75" customHeight="1">
      <c r="B10" s="466" t="s">
        <v>1054</v>
      </c>
      <c r="C10" s="467">
        <v>0</v>
      </c>
      <c r="D10" s="467">
        <v>471</v>
      </c>
      <c r="E10" s="467">
        <v>0</v>
      </c>
      <c r="F10" s="467">
        <v>0</v>
      </c>
      <c r="G10" s="467">
        <v>471</v>
      </c>
    </row>
    <row r="11" spans="2:7" ht="12.75" customHeight="1">
      <c r="B11" s="466" t="s">
        <v>1055</v>
      </c>
      <c r="C11" s="467">
        <v>0</v>
      </c>
      <c r="D11" s="467">
        <v>64</v>
      </c>
      <c r="E11" s="467">
        <v>0</v>
      </c>
      <c r="F11" s="467">
        <v>0</v>
      </c>
      <c r="G11" s="467">
        <v>64</v>
      </c>
    </row>
    <row r="12" spans="2:7" ht="12.75" customHeight="1">
      <c r="B12" s="466" t="s">
        <v>1056</v>
      </c>
      <c r="C12" s="467">
        <v>0</v>
      </c>
      <c r="D12" s="467">
        <v>4</v>
      </c>
      <c r="E12" s="467">
        <v>0</v>
      </c>
      <c r="F12" s="467">
        <v>0</v>
      </c>
      <c r="G12" s="467">
        <v>4</v>
      </c>
    </row>
    <row r="13" spans="2:7" ht="12.75" customHeight="1">
      <c r="B13" s="466" t="s">
        <v>1057</v>
      </c>
      <c r="C13" s="467">
        <v>0</v>
      </c>
      <c r="D13" s="467">
        <v>11</v>
      </c>
      <c r="E13" s="467">
        <v>5</v>
      </c>
      <c r="F13" s="467">
        <v>0</v>
      </c>
      <c r="G13" s="467">
        <v>16</v>
      </c>
    </row>
    <row r="14" spans="2:7" ht="12.75" customHeight="1">
      <c r="B14" s="466" t="s">
        <v>1058</v>
      </c>
      <c r="C14" s="467">
        <v>9</v>
      </c>
      <c r="D14" s="467">
        <v>1</v>
      </c>
      <c r="E14" s="467">
        <v>2</v>
      </c>
      <c r="F14" s="467">
        <v>0</v>
      </c>
      <c r="G14" s="467">
        <v>12</v>
      </c>
    </row>
    <row r="15" spans="2:7" ht="12.75" customHeight="1">
      <c r="B15" s="466" t="s">
        <v>1059</v>
      </c>
      <c r="C15" s="467">
        <v>0</v>
      </c>
      <c r="D15" s="467">
        <v>9</v>
      </c>
      <c r="E15" s="467">
        <v>0</v>
      </c>
      <c r="F15" s="467">
        <v>0</v>
      </c>
      <c r="G15" s="467">
        <v>9</v>
      </c>
    </row>
    <row r="16" spans="2:7" ht="12.75" customHeight="1">
      <c r="B16" s="466" t="s">
        <v>1060</v>
      </c>
      <c r="C16" s="467">
        <v>0</v>
      </c>
      <c r="D16" s="467">
        <v>7</v>
      </c>
      <c r="E16" s="467">
        <v>0</v>
      </c>
      <c r="F16" s="467">
        <v>0</v>
      </c>
      <c r="G16" s="467">
        <v>7</v>
      </c>
    </row>
    <row r="17" spans="2:7" ht="12.75" customHeight="1">
      <c r="B17" s="466" t="s">
        <v>1061</v>
      </c>
      <c r="C17" s="467">
        <v>0</v>
      </c>
      <c r="D17" s="467">
        <v>52</v>
      </c>
      <c r="E17" s="467">
        <v>0</v>
      </c>
      <c r="F17" s="467">
        <v>0</v>
      </c>
      <c r="G17" s="467">
        <v>52</v>
      </c>
    </row>
    <row r="18" spans="2:7" ht="12.75" customHeight="1">
      <c r="B18" s="466" t="s">
        <v>1062</v>
      </c>
      <c r="C18" s="467">
        <v>0</v>
      </c>
      <c r="D18" s="467">
        <v>58</v>
      </c>
      <c r="E18" s="467">
        <v>0</v>
      </c>
      <c r="F18" s="467">
        <v>0</v>
      </c>
      <c r="G18" s="467">
        <v>58</v>
      </c>
    </row>
    <row r="19" spans="2:7" ht="12.75" customHeight="1">
      <c r="B19" s="466" t="s">
        <v>1063</v>
      </c>
      <c r="C19" s="467">
        <v>0</v>
      </c>
      <c r="D19" s="467">
        <v>18</v>
      </c>
      <c r="E19" s="467">
        <v>0</v>
      </c>
      <c r="F19" s="467">
        <v>0</v>
      </c>
      <c r="G19" s="467">
        <v>18</v>
      </c>
    </row>
    <row r="20" spans="2:7" ht="12.75" customHeight="1">
      <c r="B20" s="466" t="s">
        <v>1064</v>
      </c>
      <c r="C20" s="467">
        <v>0</v>
      </c>
      <c r="D20" s="467">
        <v>4</v>
      </c>
      <c r="E20" s="467">
        <v>0</v>
      </c>
      <c r="F20" s="467">
        <v>0</v>
      </c>
      <c r="G20" s="467">
        <v>4</v>
      </c>
    </row>
    <row r="21" spans="2:7" ht="12.75" customHeight="1">
      <c r="B21" s="466" t="s">
        <v>1065</v>
      </c>
      <c r="C21" s="467">
        <v>0</v>
      </c>
      <c r="D21" s="467">
        <v>970</v>
      </c>
      <c r="E21" s="467">
        <v>93</v>
      </c>
      <c r="F21" s="467">
        <v>0</v>
      </c>
      <c r="G21" s="467">
        <v>1063</v>
      </c>
    </row>
    <row r="22" spans="2:7" ht="12.75" customHeight="1">
      <c r="B22" s="466" t="s">
        <v>1066</v>
      </c>
      <c r="C22" s="467">
        <v>0</v>
      </c>
      <c r="D22" s="467">
        <v>6</v>
      </c>
      <c r="E22" s="467">
        <v>0</v>
      </c>
      <c r="F22" s="467">
        <v>0</v>
      </c>
      <c r="G22" s="467">
        <v>6</v>
      </c>
    </row>
    <row r="23" spans="2:7" ht="12.75" customHeight="1">
      <c r="B23" s="466" t="s">
        <v>1067</v>
      </c>
      <c r="C23" s="467">
        <v>0</v>
      </c>
      <c r="D23" s="467">
        <v>3</v>
      </c>
      <c r="E23" s="467">
        <v>0</v>
      </c>
      <c r="F23" s="467">
        <v>0</v>
      </c>
      <c r="G23" s="467">
        <v>3</v>
      </c>
    </row>
    <row r="24" spans="2:7" ht="12.75" customHeight="1">
      <c r="B24" s="466" t="s">
        <v>1068</v>
      </c>
      <c r="C24" s="467">
        <v>0</v>
      </c>
      <c r="D24" s="467">
        <v>15</v>
      </c>
      <c r="E24" s="467">
        <v>0</v>
      </c>
      <c r="F24" s="467">
        <v>0</v>
      </c>
      <c r="G24" s="467">
        <v>15</v>
      </c>
    </row>
    <row r="25" spans="2:7" ht="12.75" customHeight="1">
      <c r="B25" s="466" t="s">
        <v>1069</v>
      </c>
      <c r="C25" s="467">
        <v>3886</v>
      </c>
      <c r="D25" s="467">
        <v>381</v>
      </c>
      <c r="E25" s="467">
        <v>372</v>
      </c>
      <c r="F25" s="467">
        <v>112</v>
      </c>
      <c r="G25" s="467">
        <v>4751</v>
      </c>
    </row>
    <row r="26" spans="2:7" ht="12.75" customHeight="1">
      <c r="B26" s="466" t="s">
        <v>1070</v>
      </c>
      <c r="C26" s="467">
        <v>1</v>
      </c>
      <c r="D26" s="467">
        <v>5</v>
      </c>
      <c r="E26" s="467">
        <v>2</v>
      </c>
      <c r="F26" s="467">
        <v>0</v>
      </c>
      <c r="G26" s="467">
        <v>8</v>
      </c>
    </row>
    <row r="27" spans="2:7" ht="12.75" customHeight="1">
      <c r="B27" s="466" t="s">
        <v>1071</v>
      </c>
      <c r="C27" s="467">
        <v>0</v>
      </c>
      <c r="D27" s="467">
        <v>86</v>
      </c>
      <c r="E27" s="467">
        <v>0</v>
      </c>
      <c r="F27" s="467">
        <v>0</v>
      </c>
      <c r="G27" s="467">
        <v>86</v>
      </c>
    </row>
    <row r="28" spans="2:7" ht="12.75" customHeight="1">
      <c r="B28" s="466" t="s">
        <v>1072</v>
      </c>
      <c r="C28" s="467">
        <v>815</v>
      </c>
      <c r="D28" s="467">
        <v>1474</v>
      </c>
      <c r="E28" s="467">
        <v>19</v>
      </c>
      <c r="F28" s="467">
        <v>0</v>
      </c>
      <c r="G28" s="467">
        <v>2308</v>
      </c>
    </row>
    <row r="29" spans="2:7" ht="12.75" customHeight="1">
      <c r="B29" s="466" t="s">
        <v>1073</v>
      </c>
      <c r="C29" s="467">
        <v>0</v>
      </c>
      <c r="D29" s="467">
        <v>44</v>
      </c>
      <c r="E29" s="467">
        <v>0</v>
      </c>
      <c r="F29" s="467">
        <v>0</v>
      </c>
      <c r="G29" s="467">
        <v>44</v>
      </c>
    </row>
    <row r="30" spans="2:7" ht="12.75" customHeight="1">
      <c r="B30" s="466" t="s">
        <v>1074</v>
      </c>
      <c r="C30" s="467">
        <v>0</v>
      </c>
      <c r="D30" s="467">
        <v>44</v>
      </c>
      <c r="E30" s="467">
        <v>2</v>
      </c>
      <c r="F30" s="467">
        <v>0</v>
      </c>
      <c r="G30" s="467">
        <v>46</v>
      </c>
    </row>
    <row r="31" spans="2:7" ht="12.75" customHeight="1">
      <c r="B31" s="466" t="s">
        <v>1075</v>
      </c>
      <c r="C31" s="467">
        <v>0</v>
      </c>
      <c r="D31" s="467">
        <v>7</v>
      </c>
      <c r="E31" s="467">
        <v>0</v>
      </c>
      <c r="F31" s="467">
        <v>0</v>
      </c>
      <c r="G31" s="467">
        <v>7</v>
      </c>
    </row>
    <row r="32" spans="2:7" ht="12.75" customHeight="1">
      <c r="B32" s="466" t="s">
        <v>1076</v>
      </c>
      <c r="C32" s="467">
        <v>0</v>
      </c>
      <c r="D32" s="467">
        <v>3</v>
      </c>
      <c r="E32" s="467">
        <v>0</v>
      </c>
      <c r="F32" s="467">
        <v>0</v>
      </c>
      <c r="G32" s="467">
        <v>3</v>
      </c>
    </row>
    <row r="33" spans="2:7" ht="12.75" customHeight="1">
      <c r="B33" s="466" t="s">
        <v>1077</v>
      </c>
      <c r="C33" s="467">
        <v>0</v>
      </c>
      <c r="D33" s="467">
        <v>22</v>
      </c>
      <c r="E33" s="467">
        <v>4</v>
      </c>
      <c r="F33" s="467">
        <v>0</v>
      </c>
      <c r="G33" s="467">
        <v>26</v>
      </c>
    </row>
    <row r="34" spans="2:7" ht="12.75" customHeight="1">
      <c r="B34" s="466" t="s">
        <v>1078</v>
      </c>
      <c r="C34" s="467">
        <v>0</v>
      </c>
      <c r="D34" s="467">
        <v>59</v>
      </c>
      <c r="E34" s="467">
        <v>4</v>
      </c>
      <c r="F34" s="467">
        <v>0</v>
      </c>
      <c r="G34" s="467">
        <v>63</v>
      </c>
    </row>
    <row r="35" spans="2:7" ht="12.75" customHeight="1">
      <c r="B35" s="466" t="s">
        <v>1079</v>
      </c>
      <c r="C35" s="467">
        <v>0</v>
      </c>
      <c r="D35" s="467">
        <v>60</v>
      </c>
      <c r="E35" s="467">
        <v>0</v>
      </c>
      <c r="F35" s="467">
        <v>0</v>
      </c>
      <c r="G35" s="467">
        <v>60</v>
      </c>
    </row>
    <row r="36" spans="2:7" ht="12.75" customHeight="1">
      <c r="B36" s="466" t="s">
        <v>1080</v>
      </c>
      <c r="C36" s="467">
        <v>0</v>
      </c>
      <c r="D36" s="467">
        <v>1</v>
      </c>
      <c r="E36" s="467">
        <v>0</v>
      </c>
      <c r="F36" s="467">
        <v>0</v>
      </c>
      <c r="G36" s="467">
        <v>1</v>
      </c>
    </row>
    <row r="37" spans="2:7" ht="12.75" customHeight="1">
      <c r="B37" s="466" t="s">
        <v>1081</v>
      </c>
      <c r="C37" s="467">
        <v>0</v>
      </c>
      <c r="D37" s="467">
        <v>33</v>
      </c>
      <c r="E37" s="467">
        <v>4</v>
      </c>
      <c r="F37" s="467">
        <v>0</v>
      </c>
      <c r="G37" s="467">
        <v>37</v>
      </c>
    </row>
    <row r="38" spans="2:7" ht="12.75" customHeight="1">
      <c r="B38" s="466" t="s">
        <v>1082</v>
      </c>
      <c r="C38" s="467">
        <v>0</v>
      </c>
      <c r="D38" s="467">
        <v>25</v>
      </c>
      <c r="E38" s="467">
        <v>0</v>
      </c>
      <c r="F38" s="467">
        <v>0</v>
      </c>
      <c r="G38" s="467">
        <v>25</v>
      </c>
    </row>
    <row r="39" spans="2:7" ht="12.75" customHeight="1">
      <c r="B39" s="466" t="s">
        <v>1083</v>
      </c>
      <c r="C39" s="467">
        <v>0</v>
      </c>
      <c r="D39" s="467">
        <v>43</v>
      </c>
      <c r="E39" s="467">
        <v>0</v>
      </c>
      <c r="F39" s="467">
        <v>0</v>
      </c>
      <c r="G39" s="467">
        <v>43</v>
      </c>
    </row>
    <row r="40" spans="2:7" ht="12.75" customHeight="1">
      <c r="B40" s="466" t="s">
        <v>1084</v>
      </c>
      <c r="C40" s="467">
        <v>0</v>
      </c>
      <c r="D40" s="467">
        <v>49</v>
      </c>
      <c r="E40" s="467">
        <v>0</v>
      </c>
      <c r="F40" s="467">
        <v>0</v>
      </c>
      <c r="G40" s="467">
        <v>49</v>
      </c>
    </row>
    <row r="41" spans="2:7" ht="12.75" customHeight="1">
      <c r="B41" s="466" t="s">
        <v>1085</v>
      </c>
      <c r="C41" s="467">
        <v>0</v>
      </c>
      <c r="D41" s="467">
        <v>8</v>
      </c>
      <c r="E41" s="467">
        <v>0</v>
      </c>
      <c r="F41" s="467">
        <v>0</v>
      </c>
      <c r="G41" s="467">
        <v>8</v>
      </c>
    </row>
    <row r="42" spans="2:7" ht="12.75" customHeight="1">
      <c r="B42" s="466" t="s">
        <v>1086</v>
      </c>
      <c r="C42" s="467">
        <v>0</v>
      </c>
      <c r="D42" s="467">
        <v>2</v>
      </c>
      <c r="E42" s="467">
        <v>0</v>
      </c>
      <c r="F42" s="467">
        <v>0</v>
      </c>
      <c r="G42" s="467">
        <v>2</v>
      </c>
    </row>
    <row r="43" spans="2:7" ht="12.75" customHeight="1">
      <c r="B43" s="466" t="s">
        <v>1087</v>
      </c>
      <c r="C43" s="467">
        <v>0</v>
      </c>
      <c r="D43" s="467">
        <v>7</v>
      </c>
      <c r="E43" s="467">
        <v>0</v>
      </c>
      <c r="F43" s="467">
        <v>0</v>
      </c>
      <c r="G43" s="467">
        <v>7</v>
      </c>
    </row>
    <row r="44" spans="2:7" ht="12.75" customHeight="1">
      <c r="B44" s="466" t="s">
        <v>1088</v>
      </c>
      <c r="C44" s="467">
        <v>0</v>
      </c>
      <c r="D44" s="467">
        <v>67</v>
      </c>
      <c r="E44" s="467">
        <v>0</v>
      </c>
      <c r="F44" s="467">
        <v>0</v>
      </c>
      <c r="G44" s="467">
        <v>67</v>
      </c>
    </row>
    <row r="45" spans="2:7" ht="12.75" customHeight="1">
      <c r="B45" s="466" t="s">
        <v>1089</v>
      </c>
      <c r="C45" s="467">
        <v>0</v>
      </c>
      <c r="D45" s="467">
        <v>567</v>
      </c>
      <c r="E45" s="467">
        <v>22</v>
      </c>
      <c r="F45" s="467">
        <v>0</v>
      </c>
      <c r="G45" s="467">
        <v>589</v>
      </c>
    </row>
    <row r="46" spans="2:7" ht="12.75" customHeight="1">
      <c r="B46" s="466" t="s">
        <v>1090</v>
      </c>
      <c r="C46" s="467">
        <v>0</v>
      </c>
      <c r="D46" s="467">
        <v>1</v>
      </c>
      <c r="E46" s="467">
        <v>0</v>
      </c>
      <c r="F46" s="467">
        <v>0</v>
      </c>
      <c r="G46" s="467">
        <v>1</v>
      </c>
    </row>
    <row r="47" spans="2:7" ht="12.75" customHeight="1">
      <c r="B47" s="466" t="s">
        <v>1091</v>
      </c>
      <c r="C47" s="467">
        <v>0</v>
      </c>
      <c r="D47" s="467">
        <v>5</v>
      </c>
      <c r="E47" s="467">
        <v>0</v>
      </c>
      <c r="F47" s="467">
        <v>0</v>
      </c>
      <c r="G47" s="467">
        <v>5</v>
      </c>
    </row>
    <row r="48" spans="2:7" ht="12.75" customHeight="1">
      <c r="B48" s="466" t="s">
        <v>1092</v>
      </c>
      <c r="C48" s="467">
        <v>0</v>
      </c>
      <c r="D48" s="467">
        <v>753</v>
      </c>
      <c r="E48" s="467">
        <v>0</v>
      </c>
      <c r="F48" s="467">
        <v>0</v>
      </c>
      <c r="G48" s="467">
        <v>753</v>
      </c>
    </row>
    <row r="49" spans="2:7" ht="12.75" customHeight="1">
      <c r="B49" s="466" t="s">
        <v>1093</v>
      </c>
      <c r="C49" s="467">
        <v>0</v>
      </c>
      <c r="D49" s="467">
        <v>7</v>
      </c>
      <c r="E49" s="467">
        <v>0</v>
      </c>
      <c r="F49" s="467">
        <v>0</v>
      </c>
      <c r="G49" s="467">
        <v>7</v>
      </c>
    </row>
    <row r="50" spans="2:7" ht="12.75" customHeight="1">
      <c r="B50" s="466" t="s">
        <v>1094</v>
      </c>
      <c r="C50" s="467">
        <v>0</v>
      </c>
      <c r="D50" s="467">
        <v>1</v>
      </c>
      <c r="E50" s="467">
        <v>0</v>
      </c>
      <c r="F50" s="467">
        <v>0</v>
      </c>
      <c r="G50" s="467">
        <v>1</v>
      </c>
    </row>
    <row r="51" spans="2:7" ht="12.75" customHeight="1">
      <c r="B51" s="466" t="s">
        <v>1095</v>
      </c>
      <c r="C51" s="467">
        <v>0</v>
      </c>
      <c r="D51" s="467">
        <v>5</v>
      </c>
      <c r="E51" s="467">
        <v>0</v>
      </c>
      <c r="F51" s="467">
        <v>0</v>
      </c>
      <c r="G51" s="467">
        <v>5</v>
      </c>
    </row>
    <row r="52" spans="2:7" ht="12.75" customHeight="1">
      <c r="B52" s="466" t="s">
        <v>1096</v>
      </c>
      <c r="C52" s="467">
        <v>0</v>
      </c>
      <c r="D52" s="467">
        <v>4</v>
      </c>
      <c r="E52" s="467">
        <v>0</v>
      </c>
      <c r="F52" s="467">
        <v>0</v>
      </c>
      <c r="G52" s="467">
        <v>4</v>
      </c>
    </row>
    <row r="53" spans="2:7" ht="12.75" customHeight="1">
      <c r="B53" s="466" t="s">
        <v>1097</v>
      </c>
      <c r="C53" s="467">
        <v>0</v>
      </c>
      <c r="D53" s="467">
        <v>4</v>
      </c>
      <c r="E53" s="467">
        <v>0</v>
      </c>
      <c r="F53" s="467">
        <v>0</v>
      </c>
      <c r="G53" s="467">
        <v>4</v>
      </c>
    </row>
    <row r="54" spans="2:7" ht="12.75" customHeight="1">
      <c r="B54" s="466" t="s">
        <v>1098</v>
      </c>
      <c r="C54" s="467">
        <v>0</v>
      </c>
      <c r="D54" s="467">
        <v>59</v>
      </c>
      <c r="E54" s="467">
        <v>0</v>
      </c>
      <c r="F54" s="467">
        <v>0</v>
      </c>
      <c r="G54" s="467">
        <v>59</v>
      </c>
    </row>
    <row r="55" spans="2:7" ht="12.75" customHeight="1">
      <c r="B55" s="466" t="s">
        <v>1099</v>
      </c>
      <c r="C55" s="467">
        <v>0</v>
      </c>
      <c r="D55" s="467">
        <v>6</v>
      </c>
      <c r="E55" s="467">
        <v>4</v>
      </c>
      <c r="F55" s="467">
        <v>0</v>
      </c>
      <c r="G55" s="467">
        <v>10</v>
      </c>
    </row>
    <row r="56" spans="2:7" ht="12.75" customHeight="1">
      <c r="B56" s="466" t="s">
        <v>1100</v>
      </c>
      <c r="C56" s="467">
        <v>0</v>
      </c>
      <c r="D56" s="467">
        <v>42</v>
      </c>
      <c r="E56" s="467">
        <v>35</v>
      </c>
      <c r="F56" s="467">
        <v>0</v>
      </c>
      <c r="G56" s="467">
        <v>77</v>
      </c>
    </row>
    <row r="57" spans="2:7" ht="12.75" customHeight="1">
      <c r="B57" s="466" t="s">
        <v>1101</v>
      </c>
      <c r="C57" s="467">
        <v>0</v>
      </c>
      <c r="D57" s="467">
        <v>2</v>
      </c>
      <c r="E57" s="467">
        <v>2</v>
      </c>
      <c r="F57" s="467">
        <v>0</v>
      </c>
      <c r="G57" s="467">
        <v>4</v>
      </c>
    </row>
    <row r="58" spans="2:7" ht="12.75" customHeight="1">
      <c r="B58" s="466" t="s">
        <v>1102</v>
      </c>
      <c r="C58" s="467">
        <v>0</v>
      </c>
      <c r="D58" s="467">
        <v>59</v>
      </c>
      <c r="E58" s="467">
        <v>0</v>
      </c>
      <c r="F58" s="467">
        <v>0</v>
      </c>
      <c r="G58" s="467">
        <v>59</v>
      </c>
    </row>
    <row r="59" spans="2:7" ht="12.75" customHeight="1">
      <c r="B59" s="466" t="s">
        <v>1103</v>
      </c>
      <c r="C59" s="467">
        <v>38</v>
      </c>
      <c r="D59" s="467">
        <v>510</v>
      </c>
      <c r="E59" s="467">
        <v>57</v>
      </c>
      <c r="F59" s="467">
        <v>0</v>
      </c>
      <c r="G59" s="467">
        <v>605</v>
      </c>
    </row>
    <row r="60" spans="2:7" ht="12.75" customHeight="1">
      <c r="B60" s="466" t="s">
        <v>1104</v>
      </c>
      <c r="C60" s="467">
        <v>0</v>
      </c>
      <c r="D60" s="467">
        <v>147</v>
      </c>
      <c r="E60" s="467">
        <v>25</v>
      </c>
      <c r="F60" s="467">
        <v>0</v>
      </c>
      <c r="G60" s="467">
        <v>172</v>
      </c>
    </row>
    <row r="61" spans="2:7" ht="12.75" customHeight="1">
      <c r="B61" s="466" t="s">
        <v>1105</v>
      </c>
      <c r="C61" s="467">
        <v>0</v>
      </c>
      <c r="D61" s="467">
        <v>16</v>
      </c>
      <c r="E61" s="467">
        <v>0</v>
      </c>
      <c r="F61" s="467">
        <v>0</v>
      </c>
      <c r="G61" s="467">
        <v>16</v>
      </c>
    </row>
    <row r="62" spans="2:7" ht="12.75" customHeight="1">
      <c r="B62" s="466" t="s">
        <v>1106</v>
      </c>
      <c r="C62" s="467">
        <v>0</v>
      </c>
      <c r="D62" s="467">
        <v>50</v>
      </c>
      <c r="E62" s="467">
        <v>0</v>
      </c>
      <c r="F62" s="467">
        <v>0</v>
      </c>
      <c r="G62" s="467">
        <v>50</v>
      </c>
    </row>
    <row r="63" spans="2:7" ht="12.75" customHeight="1">
      <c r="B63" s="466" t="s">
        <v>1107</v>
      </c>
      <c r="C63" s="467">
        <v>0</v>
      </c>
      <c r="D63" s="467">
        <v>16</v>
      </c>
      <c r="E63" s="467">
        <v>0</v>
      </c>
      <c r="F63" s="467">
        <v>0</v>
      </c>
      <c r="G63" s="467">
        <v>16</v>
      </c>
    </row>
    <row r="64" spans="2:7" ht="12.75" customHeight="1">
      <c r="B64" s="466" t="s">
        <v>1108</v>
      </c>
      <c r="C64" s="467">
        <v>0</v>
      </c>
      <c r="D64" s="467">
        <v>294</v>
      </c>
      <c r="E64" s="467">
        <v>2</v>
      </c>
      <c r="F64" s="467">
        <v>0</v>
      </c>
      <c r="G64" s="467">
        <v>296</v>
      </c>
    </row>
    <row r="65" spans="2:7" ht="12.75" customHeight="1">
      <c r="B65" s="466" t="s">
        <v>1109</v>
      </c>
      <c r="C65" s="467">
        <v>0</v>
      </c>
      <c r="D65" s="467">
        <v>9</v>
      </c>
      <c r="E65" s="467">
        <v>0</v>
      </c>
      <c r="F65" s="467">
        <v>0</v>
      </c>
      <c r="G65" s="467">
        <v>9</v>
      </c>
    </row>
    <row r="66" spans="2:7" ht="12.75" customHeight="1">
      <c r="B66" s="466" t="s">
        <v>1110</v>
      </c>
      <c r="C66" s="467">
        <v>0</v>
      </c>
      <c r="D66" s="467">
        <v>31</v>
      </c>
      <c r="E66" s="467">
        <v>17</v>
      </c>
      <c r="F66" s="467">
        <v>0</v>
      </c>
      <c r="G66" s="467">
        <v>48</v>
      </c>
    </row>
    <row r="67" spans="2:7" ht="12.75" customHeight="1">
      <c r="B67" s="466" t="s">
        <v>1111</v>
      </c>
      <c r="C67" s="467">
        <v>0</v>
      </c>
      <c r="D67" s="467">
        <v>253</v>
      </c>
      <c r="E67" s="467">
        <v>0</v>
      </c>
      <c r="F67" s="467">
        <v>0</v>
      </c>
      <c r="G67" s="467">
        <v>253</v>
      </c>
    </row>
    <row r="68" spans="2:7" ht="12.75" customHeight="1">
      <c r="B68" s="466" t="s">
        <v>1112</v>
      </c>
      <c r="C68" s="467">
        <v>0</v>
      </c>
      <c r="D68" s="467">
        <v>0</v>
      </c>
      <c r="E68" s="467">
        <v>19</v>
      </c>
      <c r="F68" s="467">
        <v>0</v>
      </c>
      <c r="G68" s="467">
        <v>19</v>
      </c>
    </row>
    <row r="69" spans="2:7" ht="12.75" customHeight="1">
      <c r="B69" s="466" t="s">
        <v>1113</v>
      </c>
      <c r="C69" s="467">
        <v>0</v>
      </c>
      <c r="D69" s="467">
        <v>55</v>
      </c>
      <c r="E69" s="467">
        <v>6</v>
      </c>
      <c r="F69" s="467">
        <v>0</v>
      </c>
      <c r="G69" s="467">
        <v>61</v>
      </c>
    </row>
    <row r="70" spans="2:7" ht="12.75" customHeight="1">
      <c r="B70" s="466" t="s">
        <v>1114</v>
      </c>
      <c r="C70" s="467">
        <v>0</v>
      </c>
      <c r="D70" s="467">
        <v>5</v>
      </c>
      <c r="E70" s="467">
        <v>0</v>
      </c>
      <c r="F70" s="467">
        <v>0</v>
      </c>
      <c r="G70" s="467">
        <v>5</v>
      </c>
    </row>
    <row r="71" spans="2:7" ht="12.75" customHeight="1">
      <c r="B71" s="466" t="s">
        <v>1115</v>
      </c>
      <c r="C71" s="467">
        <v>0</v>
      </c>
      <c r="D71" s="467">
        <v>16</v>
      </c>
      <c r="E71" s="467">
        <v>0</v>
      </c>
      <c r="F71" s="467">
        <v>0</v>
      </c>
      <c r="G71" s="467">
        <v>16</v>
      </c>
    </row>
    <row r="72" spans="2:7" ht="12.75" customHeight="1">
      <c r="B72" s="466" t="s">
        <v>1116</v>
      </c>
      <c r="C72" s="467">
        <v>12</v>
      </c>
      <c r="D72" s="467">
        <v>96</v>
      </c>
      <c r="E72" s="467">
        <v>0</v>
      </c>
      <c r="F72" s="467">
        <v>0</v>
      </c>
      <c r="G72" s="467">
        <v>108</v>
      </c>
    </row>
    <row r="73" spans="2:7" ht="12.75" customHeight="1">
      <c r="B73" s="466" t="s">
        <v>1117</v>
      </c>
      <c r="C73" s="467">
        <v>0</v>
      </c>
      <c r="D73" s="467">
        <v>7</v>
      </c>
      <c r="E73" s="467">
        <v>0</v>
      </c>
      <c r="F73" s="467">
        <v>0</v>
      </c>
      <c r="G73" s="467">
        <v>7</v>
      </c>
    </row>
    <row r="74" spans="2:7" ht="12.75" customHeight="1">
      <c r="B74" s="466" t="s">
        <v>1118</v>
      </c>
      <c r="C74" s="467">
        <v>0</v>
      </c>
      <c r="D74" s="467">
        <v>19</v>
      </c>
      <c r="E74" s="467">
        <v>2</v>
      </c>
      <c r="F74" s="467">
        <v>0</v>
      </c>
      <c r="G74" s="467">
        <v>21</v>
      </c>
    </row>
    <row r="75" spans="2:7" ht="12.75" customHeight="1">
      <c r="B75" s="466" t="s">
        <v>1119</v>
      </c>
      <c r="C75" s="467">
        <v>0</v>
      </c>
      <c r="D75" s="467">
        <v>6</v>
      </c>
      <c r="E75" s="467">
        <v>0</v>
      </c>
      <c r="F75" s="467">
        <v>0</v>
      </c>
      <c r="G75" s="467">
        <v>6</v>
      </c>
    </row>
    <row r="76" spans="2:7" ht="12.75" customHeight="1">
      <c r="B76" s="466" t="s">
        <v>1120</v>
      </c>
      <c r="C76" s="467">
        <v>0</v>
      </c>
      <c r="D76" s="467">
        <v>13</v>
      </c>
      <c r="E76" s="467">
        <v>0</v>
      </c>
      <c r="F76" s="467">
        <v>0</v>
      </c>
      <c r="G76" s="467">
        <v>13</v>
      </c>
    </row>
    <row r="77" spans="2:7" ht="12.75" customHeight="1">
      <c r="B77" s="466" t="s">
        <v>1121</v>
      </c>
      <c r="C77" s="467">
        <v>0</v>
      </c>
      <c r="D77" s="467">
        <v>8</v>
      </c>
      <c r="E77" s="467">
        <v>0</v>
      </c>
      <c r="F77" s="467">
        <v>0</v>
      </c>
      <c r="G77" s="467">
        <v>8</v>
      </c>
    </row>
    <row r="78" spans="2:7" ht="12.75" customHeight="1">
      <c r="B78" s="466" t="s">
        <v>1122</v>
      </c>
      <c r="C78" s="467">
        <v>5</v>
      </c>
      <c r="D78" s="467">
        <v>207</v>
      </c>
      <c r="E78" s="467">
        <v>0</v>
      </c>
      <c r="F78" s="467">
        <v>0</v>
      </c>
      <c r="G78" s="467">
        <v>212</v>
      </c>
    </row>
    <row r="79" spans="2:7" ht="12.75" customHeight="1">
      <c r="B79" s="466" t="s">
        <v>1123</v>
      </c>
      <c r="C79" s="467">
        <v>0</v>
      </c>
      <c r="D79" s="467">
        <v>3</v>
      </c>
      <c r="E79" s="467">
        <v>0</v>
      </c>
      <c r="F79" s="467">
        <v>0</v>
      </c>
      <c r="G79" s="467">
        <v>3</v>
      </c>
    </row>
    <row r="80" spans="2:7" ht="12.75" customHeight="1">
      <c r="B80" s="466" t="s">
        <v>1124</v>
      </c>
      <c r="C80" s="467">
        <v>0</v>
      </c>
      <c r="D80" s="467">
        <v>8</v>
      </c>
      <c r="E80" s="467">
        <v>0</v>
      </c>
      <c r="F80" s="467">
        <v>0</v>
      </c>
      <c r="G80" s="467">
        <v>8</v>
      </c>
    </row>
    <row r="81" spans="2:7" ht="12.75" customHeight="1">
      <c r="B81" s="466" t="s">
        <v>1125</v>
      </c>
      <c r="C81" s="467">
        <v>0</v>
      </c>
      <c r="D81" s="467">
        <v>3</v>
      </c>
      <c r="E81" s="467">
        <v>0</v>
      </c>
      <c r="F81" s="467">
        <v>0</v>
      </c>
      <c r="G81" s="467">
        <v>3</v>
      </c>
    </row>
    <row r="82" spans="2:7" ht="12.75" customHeight="1">
      <c r="B82" s="466" t="s">
        <v>1126</v>
      </c>
      <c r="C82" s="467">
        <v>0</v>
      </c>
      <c r="D82" s="467">
        <v>7</v>
      </c>
      <c r="E82" s="467">
        <v>0</v>
      </c>
      <c r="F82" s="467">
        <v>0</v>
      </c>
      <c r="G82" s="467">
        <v>7</v>
      </c>
    </row>
    <row r="83" spans="2:7" ht="12.75" customHeight="1">
      <c r="B83" s="466" t="s">
        <v>1127</v>
      </c>
      <c r="C83" s="467">
        <v>139</v>
      </c>
      <c r="D83" s="467">
        <v>454</v>
      </c>
      <c r="E83" s="467">
        <v>42</v>
      </c>
      <c r="F83" s="467">
        <v>8</v>
      </c>
      <c r="G83" s="467">
        <v>643</v>
      </c>
    </row>
    <row r="84" spans="2:7" ht="12.75" customHeight="1">
      <c r="B84" s="466" t="s">
        <v>1128</v>
      </c>
      <c r="C84" s="467">
        <v>0</v>
      </c>
      <c r="D84" s="467">
        <v>37</v>
      </c>
      <c r="E84" s="467">
        <v>34</v>
      </c>
      <c r="F84" s="467">
        <v>0</v>
      </c>
      <c r="G84" s="467">
        <v>71</v>
      </c>
    </row>
    <row r="85" spans="2:7" ht="12.75" customHeight="1">
      <c r="B85" s="466" t="s">
        <v>1129</v>
      </c>
      <c r="C85" s="467">
        <v>0</v>
      </c>
      <c r="D85" s="467">
        <v>13</v>
      </c>
      <c r="E85" s="467">
        <v>0</v>
      </c>
      <c r="F85" s="467">
        <v>0</v>
      </c>
      <c r="G85" s="467">
        <v>13</v>
      </c>
    </row>
    <row r="86" spans="2:7" ht="12.75" customHeight="1">
      <c r="B86" s="466" t="s">
        <v>1130</v>
      </c>
      <c r="C86" s="467">
        <v>0</v>
      </c>
      <c r="D86" s="467">
        <v>4</v>
      </c>
      <c r="E86" s="467">
        <v>0</v>
      </c>
      <c r="F86" s="467">
        <v>0</v>
      </c>
      <c r="G86" s="467">
        <v>4</v>
      </c>
    </row>
    <row r="87" spans="2:7" ht="12.75" customHeight="1">
      <c r="B87" s="466" t="s">
        <v>1131</v>
      </c>
      <c r="C87" s="467">
        <v>0</v>
      </c>
      <c r="D87" s="467">
        <v>42</v>
      </c>
      <c r="E87" s="467">
        <v>0</v>
      </c>
      <c r="F87" s="467">
        <v>0</v>
      </c>
      <c r="G87" s="467">
        <v>42</v>
      </c>
    </row>
    <row r="88" spans="2:7" ht="12.75" customHeight="1">
      <c r="B88" s="466" t="s">
        <v>1132</v>
      </c>
      <c r="C88" s="467">
        <v>0</v>
      </c>
      <c r="D88" s="467">
        <v>70</v>
      </c>
      <c r="E88" s="467">
        <v>0</v>
      </c>
      <c r="F88" s="467">
        <v>0</v>
      </c>
      <c r="G88" s="467">
        <v>70</v>
      </c>
    </row>
    <row r="89" spans="2:7" ht="12.75" customHeight="1">
      <c r="B89" s="466" t="s">
        <v>1133</v>
      </c>
      <c r="C89" s="467">
        <v>0</v>
      </c>
      <c r="D89" s="467">
        <v>3</v>
      </c>
      <c r="E89" s="467">
        <v>0</v>
      </c>
      <c r="F89" s="467">
        <v>0</v>
      </c>
      <c r="G89" s="467">
        <v>3</v>
      </c>
    </row>
    <row r="90" spans="2:7" ht="12.75" customHeight="1">
      <c r="B90" s="466" t="s">
        <v>1134</v>
      </c>
      <c r="C90" s="467">
        <v>0</v>
      </c>
      <c r="D90" s="467">
        <v>80</v>
      </c>
      <c r="E90" s="467">
        <v>5</v>
      </c>
      <c r="F90" s="467">
        <v>0</v>
      </c>
      <c r="G90" s="467">
        <v>85</v>
      </c>
    </row>
    <row r="91" spans="2:7" ht="12.75" customHeight="1">
      <c r="B91" s="466" t="s">
        <v>1135</v>
      </c>
      <c r="C91" s="467">
        <v>0</v>
      </c>
      <c r="D91" s="467">
        <v>4</v>
      </c>
      <c r="E91" s="467">
        <v>0</v>
      </c>
      <c r="F91" s="467">
        <v>0</v>
      </c>
      <c r="G91" s="467">
        <v>4</v>
      </c>
    </row>
    <row r="92" spans="2:7" ht="12.75" customHeight="1">
      <c r="B92" s="466" t="s">
        <v>1136</v>
      </c>
      <c r="C92" s="467">
        <v>0</v>
      </c>
      <c r="D92" s="467">
        <v>22</v>
      </c>
      <c r="E92" s="467">
        <v>0</v>
      </c>
      <c r="F92" s="467">
        <v>0</v>
      </c>
      <c r="G92" s="467">
        <v>22</v>
      </c>
    </row>
    <row r="93" spans="2:7" ht="12.75" customHeight="1">
      <c r="B93" s="466" t="s">
        <v>1137</v>
      </c>
      <c r="C93" s="467">
        <v>0</v>
      </c>
      <c r="D93" s="467">
        <v>107</v>
      </c>
      <c r="E93" s="467">
        <v>0</v>
      </c>
      <c r="F93" s="467">
        <v>0</v>
      </c>
      <c r="G93" s="467">
        <v>107</v>
      </c>
    </row>
    <row r="94" spans="2:7" ht="12.75" customHeight="1">
      <c r="B94" s="466" t="s">
        <v>1138</v>
      </c>
      <c r="C94" s="467">
        <v>8</v>
      </c>
      <c r="D94" s="467">
        <v>12</v>
      </c>
      <c r="E94" s="467">
        <v>0</v>
      </c>
      <c r="F94" s="467">
        <v>0</v>
      </c>
      <c r="G94" s="467">
        <v>20</v>
      </c>
    </row>
    <row r="95" spans="2:7" ht="12.75" customHeight="1">
      <c r="B95" s="466" t="s">
        <v>1139</v>
      </c>
      <c r="C95" s="467">
        <v>16</v>
      </c>
      <c r="D95" s="467">
        <v>0</v>
      </c>
      <c r="E95" s="467">
        <v>0</v>
      </c>
      <c r="F95" s="467">
        <v>0</v>
      </c>
      <c r="G95" s="467">
        <v>16</v>
      </c>
    </row>
    <row r="96" spans="2:7" ht="12.75" customHeight="1">
      <c r="B96" s="466" t="s">
        <v>1140</v>
      </c>
      <c r="C96" s="467">
        <v>0</v>
      </c>
      <c r="D96" s="467">
        <v>0</v>
      </c>
      <c r="E96" s="467">
        <v>9</v>
      </c>
      <c r="F96" s="467">
        <v>0</v>
      </c>
      <c r="G96" s="467">
        <v>9</v>
      </c>
    </row>
    <row r="97" spans="2:7" ht="12.75" customHeight="1">
      <c r="B97" s="466" t="s">
        <v>1141</v>
      </c>
      <c r="C97" s="467">
        <v>1</v>
      </c>
      <c r="D97" s="467">
        <v>29</v>
      </c>
      <c r="E97" s="467">
        <v>26</v>
      </c>
      <c r="F97" s="467">
        <v>0</v>
      </c>
      <c r="G97" s="467">
        <v>56</v>
      </c>
    </row>
    <row r="98" spans="2:7" ht="12.75" customHeight="1">
      <c r="B98" s="466" t="s">
        <v>1142</v>
      </c>
      <c r="C98" s="467">
        <v>0</v>
      </c>
      <c r="D98" s="467">
        <v>42</v>
      </c>
      <c r="E98" s="467">
        <v>0</v>
      </c>
      <c r="F98" s="467">
        <v>0</v>
      </c>
      <c r="G98" s="467">
        <v>42</v>
      </c>
    </row>
    <row r="99" spans="2:7" ht="12.75" customHeight="1">
      <c r="B99" s="466" t="s">
        <v>1143</v>
      </c>
      <c r="C99" s="467">
        <v>0</v>
      </c>
      <c r="D99" s="467">
        <v>37</v>
      </c>
      <c r="E99" s="467">
        <v>48</v>
      </c>
      <c r="F99" s="467">
        <v>0</v>
      </c>
      <c r="G99" s="467">
        <v>85</v>
      </c>
    </row>
    <row r="100" spans="2:7" ht="12.75" customHeight="1">
      <c r="B100" s="466" t="s">
        <v>1144</v>
      </c>
      <c r="C100" s="467">
        <v>46</v>
      </c>
      <c r="D100" s="467">
        <v>132</v>
      </c>
      <c r="E100" s="467">
        <v>60</v>
      </c>
      <c r="F100" s="467">
        <v>0</v>
      </c>
      <c r="G100" s="467">
        <v>238</v>
      </c>
    </row>
    <row r="101" spans="2:7" ht="12.75" customHeight="1">
      <c r="B101" s="466" t="s">
        <v>1145</v>
      </c>
      <c r="C101" s="467">
        <v>0</v>
      </c>
      <c r="D101" s="467">
        <v>76</v>
      </c>
      <c r="E101" s="467">
        <v>11</v>
      </c>
      <c r="F101" s="467">
        <v>0</v>
      </c>
      <c r="G101" s="467">
        <v>87</v>
      </c>
    </row>
    <row r="102" spans="2:7" ht="12.75" customHeight="1">
      <c r="B102" s="466" t="s">
        <v>1146</v>
      </c>
      <c r="C102" s="467">
        <v>0</v>
      </c>
      <c r="D102" s="467">
        <v>202</v>
      </c>
      <c r="E102" s="467">
        <v>0</v>
      </c>
      <c r="F102" s="467">
        <v>0</v>
      </c>
      <c r="G102" s="467">
        <v>202</v>
      </c>
    </row>
    <row r="103" spans="2:7" ht="12.75" customHeight="1">
      <c r="B103" s="466" t="s">
        <v>1147</v>
      </c>
      <c r="C103" s="467">
        <v>0</v>
      </c>
      <c r="D103" s="467">
        <v>159</v>
      </c>
      <c r="E103" s="467">
        <v>27</v>
      </c>
      <c r="F103" s="467">
        <v>15</v>
      </c>
      <c r="G103" s="467">
        <v>201</v>
      </c>
    </row>
    <row r="104" spans="2:7" ht="12.75" customHeight="1">
      <c r="B104" s="466" t="s">
        <v>1148</v>
      </c>
      <c r="C104" s="467">
        <v>24</v>
      </c>
      <c r="D104" s="467">
        <v>25</v>
      </c>
      <c r="E104" s="467">
        <v>0</v>
      </c>
      <c r="F104" s="467">
        <v>0</v>
      </c>
      <c r="G104" s="467">
        <v>49</v>
      </c>
    </row>
    <row r="105" spans="2:7" ht="12.75" customHeight="1">
      <c r="B105" s="466" t="s">
        <v>1149</v>
      </c>
      <c r="C105" s="467">
        <v>0</v>
      </c>
      <c r="D105" s="467">
        <v>17</v>
      </c>
      <c r="E105" s="467">
        <v>0</v>
      </c>
      <c r="F105" s="467">
        <v>0</v>
      </c>
      <c r="G105" s="467">
        <v>17</v>
      </c>
    </row>
    <row r="106" spans="2:7" ht="12.75" customHeight="1">
      <c r="B106" s="466" t="s">
        <v>1150</v>
      </c>
      <c r="C106" s="467">
        <v>0</v>
      </c>
      <c r="D106" s="467">
        <v>34</v>
      </c>
      <c r="E106" s="467">
        <v>12</v>
      </c>
      <c r="F106" s="467">
        <v>0</v>
      </c>
      <c r="G106" s="467">
        <v>46</v>
      </c>
    </row>
    <row r="107" spans="2:7" ht="12.75" customHeight="1">
      <c r="B107" s="466" t="s">
        <v>1151</v>
      </c>
      <c r="C107" s="467">
        <v>0</v>
      </c>
      <c r="D107" s="467">
        <v>1</v>
      </c>
      <c r="E107" s="467">
        <v>0</v>
      </c>
      <c r="F107" s="467">
        <v>0</v>
      </c>
      <c r="G107" s="467">
        <v>1</v>
      </c>
    </row>
    <row r="108" spans="2:7" ht="12.75" customHeight="1">
      <c r="B108" s="466" t="s">
        <v>1152</v>
      </c>
      <c r="C108" s="467">
        <v>170</v>
      </c>
      <c r="D108" s="467">
        <v>165</v>
      </c>
      <c r="E108" s="467">
        <v>79</v>
      </c>
      <c r="F108" s="467">
        <v>0</v>
      </c>
      <c r="G108" s="467">
        <v>414</v>
      </c>
    </row>
    <row r="109" spans="2:7" ht="12.75" customHeight="1">
      <c r="B109" s="466" t="s">
        <v>1153</v>
      </c>
      <c r="C109" s="467">
        <v>0</v>
      </c>
      <c r="D109" s="467">
        <v>1</v>
      </c>
      <c r="E109" s="467">
        <v>0</v>
      </c>
      <c r="F109" s="467">
        <v>0</v>
      </c>
      <c r="G109" s="467">
        <v>1</v>
      </c>
    </row>
    <row r="110" spans="2:7" ht="12.75" customHeight="1">
      <c r="B110" s="466" t="s">
        <v>1154</v>
      </c>
      <c r="C110" s="467">
        <v>11</v>
      </c>
      <c r="D110" s="467">
        <v>70</v>
      </c>
      <c r="E110" s="467">
        <v>18</v>
      </c>
      <c r="F110" s="467">
        <v>0</v>
      </c>
      <c r="G110" s="467">
        <v>99</v>
      </c>
    </row>
    <row r="111" spans="2:7" ht="12.75" customHeight="1">
      <c r="B111" s="466" t="s">
        <v>1155</v>
      </c>
      <c r="C111" s="467">
        <v>0</v>
      </c>
      <c r="D111" s="467">
        <v>8</v>
      </c>
      <c r="E111" s="467">
        <v>0</v>
      </c>
      <c r="F111" s="467">
        <v>0</v>
      </c>
      <c r="G111" s="467">
        <v>8</v>
      </c>
    </row>
    <row r="112" spans="2:7" ht="12.75" customHeight="1">
      <c r="B112" s="466" t="s">
        <v>1156</v>
      </c>
      <c r="C112" s="467">
        <v>0</v>
      </c>
      <c r="D112" s="467">
        <v>150</v>
      </c>
      <c r="E112" s="467">
        <v>0</v>
      </c>
      <c r="F112" s="467">
        <v>0</v>
      </c>
      <c r="G112" s="467">
        <v>150</v>
      </c>
    </row>
    <row r="113" spans="2:7" ht="12.75" customHeight="1">
      <c r="B113" s="466" t="s">
        <v>1157</v>
      </c>
      <c r="C113" s="467">
        <v>13</v>
      </c>
      <c r="D113" s="467">
        <v>517</v>
      </c>
      <c r="E113" s="467">
        <v>9</v>
      </c>
      <c r="F113" s="467">
        <v>0</v>
      </c>
      <c r="G113" s="467">
        <v>539</v>
      </c>
    </row>
    <row r="114" spans="2:7" ht="12.75" customHeight="1">
      <c r="B114" s="466" t="s">
        <v>1158</v>
      </c>
      <c r="C114" s="467">
        <v>14</v>
      </c>
      <c r="D114" s="467">
        <v>974</v>
      </c>
      <c r="E114" s="467">
        <v>156</v>
      </c>
      <c r="F114" s="467">
        <v>0</v>
      </c>
      <c r="G114" s="467">
        <v>1144</v>
      </c>
    </row>
    <row r="115" spans="2:7" ht="12.75" customHeight="1">
      <c r="B115" s="466" t="s">
        <v>1159</v>
      </c>
      <c r="C115" s="467">
        <v>0</v>
      </c>
      <c r="D115" s="467">
        <v>23</v>
      </c>
      <c r="E115" s="467">
        <v>6</v>
      </c>
      <c r="F115" s="467">
        <v>0</v>
      </c>
      <c r="G115" s="467">
        <v>29</v>
      </c>
    </row>
    <row r="116" spans="2:7" ht="12.75" customHeight="1">
      <c r="B116" s="466" t="s">
        <v>1160</v>
      </c>
      <c r="C116" s="467">
        <v>0</v>
      </c>
      <c r="D116" s="467">
        <v>3</v>
      </c>
      <c r="E116" s="467">
        <v>0</v>
      </c>
      <c r="F116" s="467">
        <v>0</v>
      </c>
      <c r="G116" s="467">
        <v>3</v>
      </c>
    </row>
    <row r="117" spans="2:7" ht="12.75" customHeight="1">
      <c r="B117" s="466" t="s">
        <v>1161</v>
      </c>
      <c r="C117" s="467">
        <v>0</v>
      </c>
      <c r="D117" s="467">
        <v>2</v>
      </c>
      <c r="E117" s="467">
        <v>4</v>
      </c>
      <c r="F117" s="467">
        <v>0</v>
      </c>
      <c r="G117" s="467">
        <v>6</v>
      </c>
    </row>
    <row r="118" spans="2:7" ht="12.75" customHeight="1">
      <c r="B118" s="466" t="s">
        <v>1162</v>
      </c>
      <c r="C118" s="467">
        <v>0</v>
      </c>
      <c r="D118" s="467">
        <v>115</v>
      </c>
      <c r="E118" s="467">
        <v>0</v>
      </c>
      <c r="F118" s="467">
        <v>0</v>
      </c>
      <c r="G118" s="467">
        <v>115</v>
      </c>
    </row>
    <row r="119" spans="2:7" ht="12.75" customHeight="1">
      <c r="B119" s="466" t="s">
        <v>1163</v>
      </c>
      <c r="C119" s="467">
        <v>0</v>
      </c>
      <c r="D119" s="467">
        <v>93</v>
      </c>
      <c r="E119" s="467">
        <v>5</v>
      </c>
      <c r="F119" s="467">
        <v>1</v>
      </c>
      <c r="G119" s="467">
        <v>99</v>
      </c>
    </row>
    <row r="120" spans="2:7" ht="12.75" customHeight="1">
      <c r="B120" s="466" t="s">
        <v>1164</v>
      </c>
      <c r="C120" s="467">
        <v>0</v>
      </c>
      <c r="D120" s="467">
        <v>98</v>
      </c>
      <c r="E120" s="467">
        <v>4</v>
      </c>
      <c r="F120" s="467">
        <v>0</v>
      </c>
      <c r="G120" s="467">
        <v>102</v>
      </c>
    </row>
    <row r="121" spans="2:7" ht="12.75" customHeight="1">
      <c r="B121" s="466" t="s">
        <v>1165</v>
      </c>
      <c r="C121" s="467">
        <v>19</v>
      </c>
      <c r="D121" s="467">
        <v>126</v>
      </c>
      <c r="E121" s="467">
        <v>0</v>
      </c>
      <c r="F121" s="467">
        <v>0</v>
      </c>
      <c r="G121" s="467">
        <v>145</v>
      </c>
    </row>
    <row r="122" spans="2:7" ht="12.75" customHeight="1">
      <c r="B122" s="466" t="s">
        <v>1166</v>
      </c>
      <c r="C122" s="467">
        <v>0</v>
      </c>
      <c r="D122" s="467">
        <v>2</v>
      </c>
      <c r="E122" s="467">
        <v>0</v>
      </c>
      <c r="F122" s="467">
        <v>0</v>
      </c>
      <c r="G122" s="467">
        <v>2</v>
      </c>
    </row>
    <row r="123" spans="2:7" ht="12.75" customHeight="1">
      <c r="B123" s="466" t="s">
        <v>1167</v>
      </c>
      <c r="C123" s="467">
        <v>0</v>
      </c>
      <c r="D123" s="467">
        <v>14</v>
      </c>
      <c r="E123" s="467">
        <v>6</v>
      </c>
      <c r="F123" s="467">
        <v>0</v>
      </c>
      <c r="G123" s="467">
        <v>20</v>
      </c>
    </row>
    <row r="124" spans="2:7" ht="12.75" customHeight="1">
      <c r="B124" s="466" t="s">
        <v>1168</v>
      </c>
      <c r="C124" s="467">
        <v>0</v>
      </c>
      <c r="D124" s="467">
        <v>1</v>
      </c>
      <c r="E124" s="467">
        <v>0</v>
      </c>
      <c r="F124" s="467">
        <v>0</v>
      </c>
      <c r="G124" s="467">
        <v>1</v>
      </c>
    </row>
    <row r="125" spans="2:7" ht="12.75" customHeight="1">
      <c r="B125" s="466" t="s">
        <v>1169</v>
      </c>
      <c r="C125" s="467">
        <v>0</v>
      </c>
      <c r="D125" s="467">
        <v>772</v>
      </c>
      <c r="E125" s="467">
        <v>394</v>
      </c>
      <c r="F125" s="467">
        <v>0</v>
      </c>
      <c r="G125" s="467">
        <v>1166</v>
      </c>
    </row>
    <row r="126" spans="2:7" ht="12.75" customHeight="1">
      <c r="B126" s="466" t="s">
        <v>1170</v>
      </c>
      <c r="C126" s="467">
        <v>85</v>
      </c>
      <c r="D126" s="467">
        <v>106</v>
      </c>
      <c r="E126" s="467">
        <v>45</v>
      </c>
      <c r="F126" s="467">
        <v>1</v>
      </c>
      <c r="G126" s="467">
        <v>237</v>
      </c>
    </row>
    <row r="127" spans="2:7" ht="12.75" customHeight="1">
      <c r="B127" s="466" t="s">
        <v>1171</v>
      </c>
      <c r="C127" s="467">
        <v>77</v>
      </c>
      <c r="D127" s="467">
        <v>572</v>
      </c>
      <c r="E127" s="467">
        <v>66</v>
      </c>
      <c r="F127" s="467">
        <v>0</v>
      </c>
      <c r="G127" s="467">
        <v>715</v>
      </c>
    </row>
    <row r="128" spans="2:7" ht="12.75" customHeight="1">
      <c r="B128" s="466" t="s">
        <v>1172</v>
      </c>
      <c r="C128" s="467">
        <v>653</v>
      </c>
      <c r="D128" s="467">
        <v>6701</v>
      </c>
      <c r="E128" s="467">
        <v>3148</v>
      </c>
      <c r="F128" s="467">
        <v>1233</v>
      </c>
      <c r="G128" s="467">
        <v>11735</v>
      </c>
    </row>
    <row r="129" spans="2:7" ht="12.75" customHeight="1">
      <c r="B129" s="466" t="s">
        <v>1173</v>
      </c>
      <c r="C129" s="467">
        <v>0</v>
      </c>
      <c r="D129" s="467">
        <v>26</v>
      </c>
      <c r="E129" s="467">
        <v>0</v>
      </c>
      <c r="F129" s="467">
        <v>0</v>
      </c>
      <c r="G129" s="467">
        <v>26</v>
      </c>
    </row>
    <row r="130" spans="2:7" ht="12.75" customHeight="1">
      <c r="B130" s="466" t="s">
        <v>1174</v>
      </c>
      <c r="C130" s="467">
        <v>0</v>
      </c>
      <c r="D130" s="467">
        <v>15</v>
      </c>
      <c r="E130" s="467">
        <v>0</v>
      </c>
      <c r="F130" s="467">
        <v>0</v>
      </c>
      <c r="G130" s="467">
        <v>15</v>
      </c>
    </row>
    <row r="131" spans="2:7" ht="12.75" customHeight="1">
      <c r="B131" s="466" t="s">
        <v>1175</v>
      </c>
      <c r="C131" s="467">
        <v>0</v>
      </c>
      <c r="D131" s="467">
        <v>23</v>
      </c>
      <c r="E131" s="467">
        <v>64</v>
      </c>
      <c r="F131" s="467">
        <v>0</v>
      </c>
      <c r="G131" s="467">
        <v>87</v>
      </c>
    </row>
    <row r="132" spans="2:7" ht="12.75" customHeight="1">
      <c r="B132" s="468" t="s">
        <v>1047</v>
      </c>
      <c r="C132" s="469">
        <v>6043</v>
      </c>
      <c r="D132" s="469">
        <v>19732</v>
      </c>
      <c r="E132" s="469">
        <v>4979</v>
      </c>
      <c r="F132" s="469">
        <v>1371</v>
      </c>
      <c r="G132" s="469">
        <v>32125</v>
      </c>
    </row>
    <row r="133" spans="2:7" ht="12.75" customHeight="1"/>
    <row r="134" spans="2:7" ht="12.75" customHeight="1"/>
    <row r="135" spans="2:7" ht="12.75" customHeight="1">
      <c r="B135" s="470" t="s">
        <v>1176</v>
      </c>
      <c r="C135" s="463"/>
      <c r="D135" s="463"/>
      <c r="E135" s="463"/>
      <c r="F135" s="463"/>
      <c r="G135" s="463"/>
    </row>
    <row r="136" spans="2:7" ht="12.75" customHeight="1"/>
    <row r="137" spans="2:7" ht="12.75" customHeight="1"/>
    <row r="138" spans="2:7" ht="12.75" customHeight="1"/>
    <row r="139" spans="2:7" ht="12.75" customHeight="1"/>
    <row r="140" spans="2:7" ht="12.75" customHeight="1"/>
    <row r="141" spans="2:7" ht="12.75" customHeight="1"/>
    <row r="142" spans="2:7" ht="12.75" customHeight="1"/>
    <row r="143" spans="2:7" ht="12.75" customHeight="1"/>
    <row r="144" spans="2:7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1000"/>
  <sheetViews>
    <sheetView workbookViewId="0"/>
  </sheetViews>
  <sheetFormatPr defaultColWidth="12.6328125" defaultRowHeight="15" customHeight="1"/>
  <cols>
    <col min="1" max="1" width="20.453125" customWidth="1"/>
    <col min="2" max="2" width="31" customWidth="1"/>
    <col min="3" max="3" width="11.453125" customWidth="1"/>
    <col min="4" max="4" width="14.7265625" customWidth="1"/>
    <col min="5" max="5" width="11.08984375" customWidth="1"/>
    <col min="6" max="6" width="9.453125" customWidth="1"/>
    <col min="7" max="7" width="8.453125" customWidth="1"/>
    <col min="8" max="26" width="12.453125" customWidth="1"/>
  </cols>
  <sheetData>
    <row r="1" spans="1:7" ht="12.75" customHeight="1"/>
    <row r="2" spans="1:7" ht="12.75" customHeight="1">
      <c r="B2" s="462" t="s">
        <v>1177</v>
      </c>
      <c r="C2" s="471"/>
      <c r="D2" s="471"/>
      <c r="E2" s="471"/>
      <c r="F2" s="471"/>
      <c r="G2" s="471"/>
    </row>
    <row r="3" spans="1:7" ht="12.75" customHeight="1">
      <c r="A3" s="472"/>
      <c r="B3" s="471"/>
      <c r="C3" s="471"/>
      <c r="D3" s="471"/>
      <c r="E3" s="471"/>
      <c r="F3" s="471"/>
      <c r="G3" s="471"/>
    </row>
    <row r="4" spans="1:7" ht="12.75" customHeight="1">
      <c r="B4" s="464" t="s">
        <v>1044</v>
      </c>
      <c r="C4" s="465" t="s">
        <v>1001</v>
      </c>
      <c r="D4" s="465" t="s">
        <v>996</v>
      </c>
      <c r="E4" s="465" t="s">
        <v>1045</v>
      </c>
      <c r="F4" s="465" t="s">
        <v>1046</v>
      </c>
      <c r="G4" s="465" t="s">
        <v>1047</v>
      </c>
    </row>
    <row r="5" spans="1:7" ht="12.75" customHeight="1">
      <c r="B5" s="466" t="s">
        <v>1048</v>
      </c>
      <c r="C5" s="467">
        <v>0</v>
      </c>
      <c r="D5" s="467">
        <v>9</v>
      </c>
      <c r="E5" s="467">
        <v>0</v>
      </c>
      <c r="F5" s="467">
        <v>0</v>
      </c>
      <c r="G5" s="467">
        <f t="shared" ref="G5:G132" si="0">SUM(C5:F5)</f>
        <v>9</v>
      </c>
    </row>
    <row r="6" spans="1:7" ht="12.75" customHeight="1">
      <c r="B6" s="466" t="s">
        <v>1049</v>
      </c>
      <c r="C6" s="467">
        <v>1</v>
      </c>
      <c r="D6" s="467">
        <v>4</v>
      </c>
      <c r="E6" s="467">
        <v>2</v>
      </c>
      <c r="F6" s="467">
        <v>0</v>
      </c>
      <c r="G6" s="467">
        <f t="shared" si="0"/>
        <v>7</v>
      </c>
    </row>
    <row r="7" spans="1:7" ht="12.75" customHeight="1">
      <c r="B7" s="466" t="s">
        <v>1050</v>
      </c>
      <c r="C7" s="467">
        <v>0</v>
      </c>
      <c r="D7" s="467">
        <v>2</v>
      </c>
      <c r="E7" s="467">
        <v>0</v>
      </c>
      <c r="F7" s="467">
        <v>0</v>
      </c>
      <c r="G7" s="467">
        <f t="shared" si="0"/>
        <v>2</v>
      </c>
    </row>
    <row r="8" spans="1:7" ht="12.75" customHeight="1">
      <c r="B8" s="466" t="s">
        <v>1051</v>
      </c>
      <c r="C8" s="467">
        <v>0</v>
      </c>
      <c r="D8" s="467">
        <v>118</v>
      </c>
      <c r="E8" s="467">
        <v>0</v>
      </c>
      <c r="F8" s="467">
        <v>0</v>
      </c>
      <c r="G8" s="467">
        <f t="shared" si="0"/>
        <v>118</v>
      </c>
    </row>
    <row r="9" spans="1:7" ht="12.75" customHeight="1">
      <c r="B9" s="466" t="s">
        <v>1052</v>
      </c>
      <c r="C9" s="467">
        <v>0</v>
      </c>
      <c r="D9" s="467">
        <v>1</v>
      </c>
      <c r="E9" s="467">
        <v>0</v>
      </c>
      <c r="F9" s="467">
        <v>0</v>
      </c>
      <c r="G9" s="467">
        <f t="shared" si="0"/>
        <v>1</v>
      </c>
    </row>
    <row r="10" spans="1:7" ht="12.75" customHeight="1">
      <c r="B10" s="466" t="s">
        <v>1053</v>
      </c>
      <c r="C10" s="467">
        <v>0</v>
      </c>
      <c r="D10" s="467">
        <v>4</v>
      </c>
      <c r="E10" s="467">
        <v>0</v>
      </c>
      <c r="F10" s="467">
        <v>0</v>
      </c>
      <c r="G10" s="467">
        <f t="shared" si="0"/>
        <v>4</v>
      </c>
    </row>
    <row r="11" spans="1:7" ht="12.75" customHeight="1">
      <c r="B11" s="466" t="s">
        <v>1054</v>
      </c>
      <c r="C11" s="467">
        <v>0</v>
      </c>
      <c r="D11" s="467">
        <v>455</v>
      </c>
      <c r="E11" s="467">
        <v>0</v>
      </c>
      <c r="F11" s="467">
        <v>0</v>
      </c>
      <c r="G11" s="467">
        <f t="shared" si="0"/>
        <v>455</v>
      </c>
    </row>
    <row r="12" spans="1:7" ht="12.75" customHeight="1">
      <c r="B12" s="466" t="s">
        <v>1055</v>
      </c>
      <c r="C12" s="467">
        <v>0</v>
      </c>
      <c r="D12" s="467">
        <v>64</v>
      </c>
      <c r="E12" s="467">
        <v>0</v>
      </c>
      <c r="F12" s="467">
        <v>0</v>
      </c>
      <c r="G12" s="467">
        <f t="shared" si="0"/>
        <v>64</v>
      </c>
    </row>
    <row r="13" spans="1:7" ht="12.75" customHeight="1">
      <c r="B13" s="466" t="s">
        <v>1056</v>
      </c>
      <c r="C13" s="467">
        <v>0</v>
      </c>
      <c r="D13" s="467">
        <v>4</v>
      </c>
      <c r="E13" s="467">
        <v>0</v>
      </c>
      <c r="F13" s="467">
        <v>0</v>
      </c>
      <c r="G13" s="467">
        <f t="shared" si="0"/>
        <v>4</v>
      </c>
    </row>
    <row r="14" spans="1:7" ht="12.75" customHeight="1">
      <c r="B14" s="466" t="s">
        <v>1178</v>
      </c>
      <c r="C14" s="467">
        <v>0</v>
      </c>
      <c r="D14" s="467">
        <v>11</v>
      </c>
      <c r="E14" s="467">
        <v>4</v>
      </c>
      <c r="F14" s="467">
        <v>0</v>
      </c>
      <c r="G14" s="467">
        <f t="shared" si="0"/>
        <v>15</v>
      </c>
    </row>
    <row r="15" spans="1:7" ht="12.75" customHeight="1">
      <c r="B15" s="466" t="s">
        <v>1058</v>
      </c>
      <c r="C15" s="467">
        <v>9</v>
      </c>
      <c r="D15" s="467">
        <v>1</v>
      </c>
      <c r="E15" s="467">
        <v>0</v>
      </c>
      <c r="F15" s="467">
        <v>0</v>
      </c>
      <c r="G15" s="467">
        <f t="shared" si="0"/>
        <v>10</v>
      </c>
    </row>
    <row r="16" spans="1:7" ht="12.75" customHeight="1">
      <c r="B16" s="466" t="s">
        <v>1059</v>
      </c>
      <c r="C16" s="467">
        <v>0</v>
      </c>
      <c r="D16" s="467">
        <v>9</v>
      </c>
      <c r="E16" s="467">
        <v>0</v>
      </c>
      <c r="F16" s="467">
        <v>0</v>
      </c>
      <c r="G16" s="467">
        <f t="shared" si="0"/>
        <v>9</v>
      </c>
    </row>
    <row r="17" spans="2:7" ht="12.75" customHeight="1">
      <c r="B17" s="466" t="s">
        <v>1060</v>
      </c>
      <c r="C17" s="467">
        <v>0</v>
      </c>
      <c r="D17" s="467">
        <v>7</v>
      </c>
      <c r="E17" s="467">
        <v>0</v>
      </c>
      <c r="F17" s="467">
        <v>0</v>
      </c>
      <c r="G17" s="467">
        <f t="shared" si="0"/>
        <v>7</v>
      </c>
    </row>
    <row r="18" spans="2:7" ht="12.75" customHeight="1">
      <c r="B18" s="466" t="s">
        <v>1061</v>
      </c>
      <c r="C18" s="467">
        <v>0</v>
      </c>
      <c r="D18" s="467">
        <v>46</v>
      </c>
      <c r="E18" s="467">
        <v>0</v>
      </c>
      <c r="F18" s="467">
        <v>0</v>
      </c>
      <c r="G18" s="467">
        <f t="shared" si="0"/>
        <v>46</v>
      </c>
    </row>
    <row r="19" spans="2:7" ht="12.75" customHeight="1">
      <c r="B19" s="466" t="s">
        <v>1062</v>
      </c>
      <c r="C19" s="467">
        <v>0</v>
      </c>
      <c r="D19" s="467">
        <v>55</v>
      </c>
      <c r="E19" s="467">
        <v>0</v>
      </c>
      <c r="F19" s="467">
        <v>0</v>
      </c>
      <c r="G19" s="467">
        <f t="shared" si="0"/>
        <v>55</v>
      </c>
    </row>
    <row r="20" spans="2:7" ht="12.75" customHeight="1">
      <c r="B20" s="466" t="s">
        <v>1063</v>
      </c>
      <c r="C20" s="467">
        <v>0</v>
      </c>
      <c r="D20" s="467">
        <v>17</v>
      </c>
      <c r="E20" s="467">
        <v>0</v>
      </c>
      <c r="F20" s="467">
        <v>0</v>
      </c>
      <c r="G20" s="467">
        <f t="shared" si="0"/>
        <v>17</v>
      </c>
    </row>
    <row r="21" spans="2:7" ht="12.75" customHeight="1">
      <c r="B21" s="466" t="s">
        <v>1064</v>
      </c>
      <c r="C21" s="467">
        <v>0</v>
      </c>
      <c r="D21" s="467">
        <v>3</v>
      </c>
      <c r="E21" s="467">
        <v>0</v>
      </c>
      <c r="F21" s="467">
        <v>0</v>
      </c>
      <c r="G21" s="467">
        <f t="shared" si="0"/>
        <v>3</v>
      </c>
    </row>
    <row r="22" spans="2:7" ht="12.75" customHeight="1">
      <c r="B22" s="466" t="s">
        <v>1065</v>
      </c>
      <c r="C22" s="467">
        <v>0</v>
      </c>
      <c r="D22" s="467">
        <v>947</v>
      </c>
      <c r="E22" s="467">
        <v>92</v>
      </c>
      <c r="F22" s="467">
        <v>0</v>
      </c>
      <c r="G22" s="467">
        <f t="shared" si="0"/>
        <v>1039</v>
      </c>
    </row>
    <row r="23" spans="2:7" ht="12.75" customHeight="1">
      <c r="B23" s="466" t="s">
        <v>1066</v>
      </c>
      <c r="C23" s="467">
        <v>0</v>
      </c>
      <c r="D23" s="467">
        <v>7</v>
      </c>
      <c r="E23" s="467">
        <v>0</v>
      </c>
      <c r="F23" s="467">
        <v>0</v>
      </c>
      <c r="G23" s="467">
        <f t="shared" si="0"/>
        <v>7</v>
      </c>
    </row>
    <row r="24" spans="2:7" ht="12.75" customHeight="1">
      <c r="B24" s="466" t="s">
        <v>1067</v>
      </c>
      <c r="C24" s="467">
        <v>0</v>
      </c>
      <c r="D24" s="467">
        <v>3</v>
      </c>
      <c r="E24" s="467">
        <v>0</v>
      </c>
      <c r="F24" s="467">
        <v>0</v>
      </c>
      <c r="G24" s="467">
        <f t="shared" si="0"/>
        <v>3</v>
      </c>
    </row>
    <row r="25" spans="2:7" ht="12.75" customHeight="1">
      <c r="B25" s="466" t="s">
        <v>1068</v>
      </c>
      <c r="C25" s="467">
        <v>0</v>
      </c>
      <c r="D25" s="467">
        <v>13</v>
      </c>
      <c r="E25" s="467">
        <v>0</v>
      </c>
      <c r="F25" s="467">
        <v>0</v>
      </c>
      <c r="G25" s="467">
        <f t="shared" si="0"/>
        <v>13</v>
      </c>
    </row>
    <row r="26" spans="2:7" ht="12.75" customHeight="1">
      <c r="B26" s="466" t="s">
        <v>1069</v>
      </c>
      <c r="C26" s="467">
        <v>3894</v>
      </c>
      <c r="D26" s="467">
        <v>366</v>
      </c>
      <c r="E26" s="467">
        <v>343</v>
      </c>
      <c r="F26" s="467">
        <v>70</v>
      </c>
      <c r="G26" s="467">
        <f t="shared" si="0"/>
        <v>4673</v>
      </c>
    </row>
    <row r="27" spans="2:7" ht="12.75" customHeight="1">
      <c r="B27" s="466" t="s">
        <v>1070</v>
      </c>
      <c r="C27" s="467">
        <v>0</v>
      </c>
      <c r="D27" s="467">
        <v>5</v>
      </c>
      <c r="E27" s="467">
        <v>2</v>
      </c>
      <c r="F27" s="467">
        <v>0</v>
      </c>
      <c r="G27" s="467">
        <f t="shared" si="0"/>
        <v>7</v>
      </c>
    </row>
    <row r="28" spans="2:7" ht="12.75" customHeight="1">
      <c r="B28" s="466" t="s">
        <v>1071</v>
      </c>
      <c r="C28" s="467">
        <v>0</v>
      </c>
      <c r="D28" s="467">
        <v>78</v>
      </c>
      <c r="E28" s="467">
        <v>0</v>
      </c>
      <c r="F28" s="467">
        <v>0</v>
      </c>
      <c r="G28" s="467">
        <f t="shared" si="0"/>
        <v>78</v>
      </c>
    </row>
    <row r="29" spans="2:7" ht="12.75" customHeight="1">
      <c r="B29" s="466" t="s">
        <v>1072</v>
      </c>
      <c r="C29" s="467">
        <v>728</v>
      </c>
      <c r="D29" s="467">
        <v>1587</v>
      </c>
      <c r="E29" s="467">
        <v>10</v>
      </c>
      <c r="F29" s="467">
        <v>0</v>
      </c>
      <c r="G29" s="467">
        <f t="shared" si="0"/>
        <v>2325</v>
      </c>
    </row>
    <row r="30" spans="2:7" ht="12.75" customHeight="1">
      <c r="B30" s="466" t="s">
        <v>1073</v>
      </c>
      <c r="C30" s="467">
        <v>0</v>
      </c>
      <c r="D30" s="467">
        <v>44</v>
      </c>
      <c r="E30" s="467">
        <v>0</v>
      </c>
      <c r="F30" s="467">
        <v>0</v>
      </c>
      <c r="G30" s="467">
        <f t="shared" si="0"/>
        <v>44</v>
      </c>
    </row>
    <row r="31" spans="2:7" ht="12.75" customHeight="1">
      <c r="B31" s="466" t="s">
        <v>1074</v>
      </c>
      <c r="C31" s="467">
        <v>0</v>
      </c>
      <c r="D31" s="467">
        <v>39</v>
      </c>
      <c r="E31" s="467">
        <v>0</v>
      </c>
      <c r="F31" s="467">
        <v>0</v>
      </c>
      <c r="G31" s="467">
        <f t="shared" si="0"/>
        <v>39</v>
      </c>
    </row>
    <row r="32" spans="2:7" ht="12.75" customHeight="1">
      <c r="B32" s="466" t="s">
        <v>1075</v>
      </c>
      <c r="C32" s="467">
        <v>0</v>
      </c>
      <c r="D32" s="467">
        <v>8</v>
      </c>
      <c r="E32" s="467">
        <v>0</v>
      </c>
      <c r="F32" s="467">
        <v>0</v>
      </c>
      <c r="G32" s="467">
        <f t="shared" si="0"/>
        <v>8</v>
      </c>
    </row>
    <row r="33" spans="2:7" ht="12.75" customHeight="1">
      <c r="B33" s="466" t="s">
        <v>1076</v>
      </c>
      <c r="C33" s="467">
        <v>0</v>
      </c>
      <c r="D33" s="467">
        <v>3</v>
      </c>
      <c r="E33" s="467">
        <v>0</v>
      </c>
      <c r="F33" s="467">
        <v>0</v>
      </c>
      <c r="G33" s="467">
        <f t="shared" si="0"/>
        <v>3</v>
      </c>
    </row>
    <row r="34" spans="2:7" ht="12.75" customHeight="1">
      <c r="B34" s="466" t="s">
        <v>1077</v>
      </c>
      <c r="C34" s="467">
        <v>0</v>
      </c>
      <c r="D34" s="467">
        <v>21</v>
      </c>
      <c r="E34" s="467">
        <v>4</v>
      </c>
      <c r="F34" s="467">
        <v>0</v>
      </c>
      <c r="G34" s="467">
        <f t="shared" si="0"/>
        <v>25</v>
      </c>
    </row>
    <row r="35" spans="2:7" ht="12.75" customHeight="1">
      <c r="B35" s="466" t="s">
        <v>1078</v>
      </c>
      <c r="C35" s="467">
        <v>0</v>
      </c>
      <c r="D35" s="467">
        <v>48</v>
      </c>
      <c r="E35" s="467">
        <v>2</v>
      </c>
      <c r="F35" s="467">
        <v>0</v>
      </c>
      <c r="G35" s="467">
        <f t="shared" si="0"/>
        <v>50</v>
      </c>
    </row>
    <row r="36" spans="2:7" ht="12.75" customHeight="1">
      <c r="B36" s="466" t="s">
        <v>1079</v>
      </c>
      <c r="C36" s="467">
        <v>0</v>
      </c>
      <c r="D36" s="467">
        <v>59</v>
      </c>
      <c r="E36" s="467">
        <v>0</v>
      </c>
      <c r="F36" s="467">
        <v>0</v>
      </c>
      <c r="G36" s="467">
        <f t="shared" si="0"/>
        <v>59</v>
      </c>
    </row>
    <row r="37" spans="2:7" ht="12.75" customHeight="1">
      <c r="B37" s="466" t="s">
        <v>1080</v>
      </c>
      <c r="C37" s="467">
        <v>0</v>
      </c>
      <c r="D37" s="467">
        <v>1</v>
      </c>
      <c r="E37" s="467">
        <v>0</v>
      </c>
      <c r="F37" s="467">
        <v>0</v>
      </c>
      <c r="G37" s="467">
        <f t="shared" si="0"/>
        <v>1</v>
      </c>
    </row>
    <row r="38" spans="2:7" ht="12.75" customHeight="1">
      <c r="B38" s="466" t="s">
        <v>1081</v>
      </c>
      <c r="C38" s="467">
        <v>0</v>
      </c>
      <c r="D38" s="467">
        <v>31</v>
      </c>
      <c r="E38" s="467">
        <v>2</v>
      </c>
      <c r="F38" s="467">
        <v>0</v>
      </c>
      <c r="G38" s="467">
        <f t="shared" si="0"/>
        <v>33</v>
      </c>
    </row>
    <row r="39" spans="2:7" ht="12.75" customHeight="1">
      <c r="B39" s="466" t="s">
        <v>1082</v>
      </c>
      <c r="C39" s="467">
        <v>0</v>
      </c>
      <c r="D39" s="467">
        <v>21</v>
      </c>
      <c r="E39" s="467">
        <v>0</v>
      </c>
      <c r="F39" s="467">
        <v>0</v>
      </c>
      <c r="G39" s="467">
        <f t="shared" si="0"/>
        <v>21</v>
      </c>
    </row>
    <row r="40" spans="2:7" ht="12.75" customHeight="1">
      <c r="B40" s="466" t="s">
        <v>1083</v>
      </c>
      <c r="C40" s="467">
        <v>0</v>
      </c>
      <c r="D40" s="467">
        <v>41</v>
      </c>
      <c r="E40" s="467">
        <v>0</v>
      </c>
      <c r="F40" s="467">
        <v>0</v>
      </c>
      <c r="G40" s="467">
        <f t="shared" si="0"/>
        <v>41</v>
      </c>
    </row>
    <row r="41" spans="2:7" ht="12.75" customHeight="1">
      <c r="B41" s="466" t="s">
        <v>1084</v>
      </c>
      <c r="C41" s="467">
        <v>0</v>
      </c>
      <c r="D41" s="467">
        <v>49</v>
      </c>
      <c r="E41" s="467">
        <v>0</v>
      </c>
      <c r="F41" s="467">
        <v>0</v>
      </c>
      <c r="G41" s="467">
        <f t="shared" si="0"/>
        <v>49</v>
      </c>
    </row>
    <row r="42" spans="2:7" ht="12.75" customHeight="1">
      <c r="B42" s="466" t="s">
        <v>1085</v>
      </c>
      <c r="C42" s="467">
        <v>0</v>
      </c>
      <c r="D42" s="467">
        <v>8</v>
      </c>
      <c r="E42" s="467">
        <v>0</v>
      </c>
      <c r="F42" s="467">
        <v>0</v>
      </c>
      <c r="G42" s="467">
        <f t="shared" si="0"/>
        <v>8</v>
      </c>
    </row>
    <row r="43" spans="2:7" ht="12.75" customHeight="1">
      <c r="B43" s="466" t="s">
        <v>1086</v>
      </c>
      <c r="C43" s="467">
        <v>0</v>
      </c>
      <c r="D43" s="467">
        <v>2</v>
      </c>
      <c r="E43" s="467">
        <v>0</v>
      </c>
      <c r="F43" s="467">
        <v>0</v>
      </c>
      <c r="G43" s="467">
        <f t="shared" si="0"/>
        <v>2</v>
      </c>
    </row>
    <row r="44" spans="2:7" ht="12.75" customHeight="1">
      <c r="B44" s="466" t="s">
        <v>1087</v>
      </c>
      <c r="C44" s="467">
        <v>0</v>
      </c>
      <c r="D44" s="467">
        <v>7</v>
      </c>
      <c r="E44" s="467">
        <v>0</v>
      </c>
      <c r="F44" s="467">
        <v>0</v>
      </c>
      <c r="G44" s="467">
        <f t="shared" si="0"/>
        <v>7</v>
      </c>
    </row>
    <row r="45" spans="2:7" ht="12.75" customHeight="1">
      <c r="B45" s="466" t="s">
        <v>1088</v>
      </c>
      <c r="C45" s="467">
        <v>0</v>
      </c>
      <c r="D45" s="467">
        <v>64</v>
      </c>
      <c r="E45" s="467">
        <v>0</v>
      </c>
      <c r="F45" s="467">
        <v>0</v>
      </c>
      <c r="G45" s="467">
        <f t="shared" si="0"/>
        <v>64</v>
      </c>
    </row>
    <row r="46" spans="2:7" ht="12.75" customHeight="1">
      <c r="B46" s="466" t="s">
        <v>1089</v>
      </c>
      <c r="C46" s="467">
        <v>0</v>
      </c>
      <c r="D46" s="467">
        <v>514</v>
      </c>
      <c r="E46" s="467">
        <v>12</v>
      </c>
      <c r="F46" s="467">
        <v>0</v>
      </c>
      <c r="G46" s="467">
        <f t="shared" si="0"/>
        <v>526</v>
      </c>
    </row>
    <row r="47" spans="2:7" ht="12.75" customHeight="1">
      <c r="B47" s="466" t="s">
        <v>1090</v>
      </c>
      <c r="C47" s="467">
        <v>0</v>
      </c>
      <c r="D47" s="467">
        <v>1</v>
      </c>
      <c r="E47" s="467">
        <v>0</v>
      </c>
      <c r="F47" s="467">
        <v>0</v>
      </c>
      <c r="G47" s="467">
        <f t="shared" si="0"/>
        <v>1</v>
      </c>
    </row>
    <row r="48" spans="2:7" ht="12.75" customHeight="1">
      <c r="B48" s="466" t="s">
        <v>1091</v>
      </c>
      <c r="C48" s="467">
        <v>0</v>
      </c>
      <c r="D48" s="467">
        <v>5</v>
      </c>
      <c r="E48" s="467">
        <v>0</v>
      </c>
      <c r="F48" s="467">
        <v>0</v>
      </c>
      <c r="G48" s="467">
        <f t="shared" si="0"/>
        <v>5</v>
      </c>
    </row>
    <row r="49" spans="2:7" ht="12.75" customHeight="1">
      <c r="B49" s="466" t="s">
        <v>1092</v>
      </c>
      <c r="C49" s="467">
        <v>0</v>
      </c>
      <c r="D49" s="467">
        <v>756</v>
      </c>
      <c r="E49" s="467">
        <v>0</v>
      </c>
      <c r="F49" s="467">
        <v>0</v>
      </c>
      <c r="G49" s="467">
        <f t="shared" si="0"/>
        <v>756</v>
      </c>
    </row>
    <row r="50" spans="2:7" ht="12.75" customHeight="1">
      <c r="B50" s="466" t="s">
        <v>1093</v>
      </c>
      <c r="C50" s="467">
        <v>0</v>
      </c>
      <c r="D50" s="467">
        <v>4</v>
      </c>
      <c r="E50" s="467">
        <v>0</v>
      </c>
      <c r="F50" s="467">
        <v>0</v>
      </c>
      <c r="G50" s="467">
        <f t="shared" si="0"/>
        <v>4</v>
      </c>
    </row>
    <row r="51" spans="2:7" ht="12.75" customHeight="1">
      <c r="B51" s="466" t="s">
        <v>1094</v>
      </c>
      <c r="C51" s="467">
        <v>0</v>
      </c>
      <c r="D51" s="467">
        <v>1</v>
      </c>
      <c r="E51" s="467">
        <v>0</v>
      </c>
      <c r="F51" s="467">
        <v>0</v>
      </c>
      <c r="G51" s="467">
        <f t="shared" si="0"/>
        <v>1</v>
      </c>
    </row>
    <row r="52" spans="2:7" ht="12.75" customHeight="1">
      <c r="B52" s="466" t="s">
        <v>1095</v>
      </c>
      <c r="C52" s="467">
        <v>0</v>
      </c>
      <c r="D52" s="467">
        <v>5</v>
      </c>
      <c r="E52" s="467">
        <v>0</v>
      </c>
      <c r="F52" s="467">
        <v>0</v>
      </c>
      <c r="G52" s="467">
        <f t="shared" si="0"/>
        <v>5</v>
      </c>
    </row>
    <row r="53" spans="2:7" ht="12.75" customHeight="1">
      <c r="B53" s="466" t="s">
        <v>1096</v>
      </c>
      <c r="C53" s="467">
        <v>0</v>
      </c>
      <c r="D53" s="467">
        <v>4</v>
      </c>
      <c r="E53" s="467">
        <v>0</v>
      </c>
      <c r="F53" s="467">
        <v>0</v>
      </c>
      <c r="G53" s="467">
        <f t="shared" si="0"/>
        <v>4</v>
      </c>
    </row>
    <row r="54" spans="2:7" ht="12.75" customHeight="1">
      <c r="B54" s="466" t="s">
        <v>1097</v>
      </c>
      <c r="C54" s="467">
        <v>0</v>
      </c>
      <c r="D54" s="467">
        <v>4</v>
      </c>
      <c r="E54" s="467">
        <v>0</v>
      </c>
      <c r="F54" s="467">
        <v>0</v>
      </c>
      <c r="G54" s="467">
        <f t="shared" si="0"/>
        <v>4</v>
      </c>
    </row>
    <row r="55" spans="2:7" ht="12.75" customHeight="1">
      <c r="B55" s="466" t="s">
        <v>1098</v>
      </c>
      <c r="C55" s="467">
        <v>0</v>
      </c>
      <c r="D55" s="467">
        <v>56</v>
      </c>
      <c r="E55" s="467">
        <v>0</v>
      </c>
      <c r="F55" s="467">
        <v>0</v>
      </c>
      <c r="G55" s="467">
        <f t="shared" si="0"/>
        <v>56</v>
      </c>
    </row>
    <row r="56" spans="2:7" ht="12.75" customHeight="1">
      <c r="B56" s="466" t="s">
        <v>1099</v>
      </c>
      <c r="C56" s="467">
        <v>0</v>
      </c>
      <c r="D56" s="467">
        <v>6</v>
      </c>
      <c r="E56" s="467">
        <v>4</v>
      </c>
      <c r="F56" s="467">
        <v>0</v>
      </c>
      <c r="G56" s="467">
        <f t="shared" si="0"/>
        <v>10</v>
      </c>
    </row>
    <row r="57" spans="2:7" ht="12.75" customHeight="1">
      <c r="B57" s="466" t="s">
        <v>1100</v>
      </c>
      <c r="C57" s="467">
        <v>0</v>
      </c>
      <c r="D57" s="467">
        <v>39</v>
      </c>
      <c r="E57" s="467">
        <v>31</v>
      </c>
      <c r="F57" s="467">
        <v>0</v>
      </c>
      <c r="G57" s="467">
        <f t="shared" si="0"/>
        <v>70</v>
      </c>
    </row>
    <row r="58" spans="2:7" ht="12.75" customHeight="1">
      <c r="B58" s="466" t="s">
        <v>1101</v>
      </c>
      <c r="C58" s="467">
        <v>0</v>
      </c>
      <c r="D58" s="467">
        <v>2</v>
      </c>
      <c r="E58" s="467">
        <v>2</v>
      </c>
      <c r="F58" s="467">
        <v>0</v>
      </c>
      <c r="G58" s="467">
        <f t="shared" si="0"/>
        <v>4</v>
      </c>
    </row>
    <row r="59" spans="2:7" ht="12.75" customHeight="1">
      <c r="B59" s="466" t="s">
        <v>1102</v>
      </c>
      <c r="C59" s="467">
        <v>0</v>
      </c>
      <c r="D59" s="467">
        <v>56</v>
      </c>
      <c r="E59" s="467">
        <v>0</v>
      </c>
      <c r="F59" s="467">
        <v>0</v>
      </c>
      <c r="G59" s="467">
        <f t="shared" si="0"/>
        <v>56</v>
      </c>
    </row>
    <row r="60" spans="2:7" ht="12.75" customHeight="1">
      <c r="B60" s="466" t="s">
        <v>1103</v>
      </c>
      <c r="C60" s="467">
        <v>26</v>
      </c>
      <c r="D60" s="467">
        <v>441</v>
      </c>
      <c r="E60" s="467">
        <v>32</v>
      </c>
      <c r="F60" s="467">
        <v>0</v>
      </c>
      <c r="G60" s="467">
        <f t="shared" si="0"/>
        <v>499</v>
      </c>
    </row>
    <row r="61" spans="2:7" ht="12.75" customHeight="1">
      <c r="B61" s="466" t="s">
        <v>1104</v>
      </c>
      <c r="C61" s="467">
        <v>0</v>
      </c>
      <c r="D61" s="467">
        <v>162</v>
      </c>
      <c r="E61" s="467">
        <v>25</v>
      </c>
      <c r="F61" s="467">
        <v>0</v>
      </c>
      <c r="G61" s="467">
        <f t="shared" si="0"/>
        <v>187</v>
      </c>
    </row>
    <row r="62" spans="2:7" ht="12.75" customHeight="1">
      <c r="B62" s="466" t="s">
        <v>1105</v>
      </c>
      <c r="C62" s="467">
        <v>0</v>
      </c>
      <c r="D62" s="467">
        <v>16</v>
      </c>
      <c r="E62" s="467">
        <v>0</v>
      </c>
      <c r="F62" s="467">
        <v>0</v>
      </c>
      <c r="G62" s="467">
        <f t="shared" si="0"/>
        <v>16</v>
      </c>
    </row>
    <row r="63" spans="2:7" ht="12.75" customHeight="1">
      <c r="B63" s="466" t="s">
        <v>1106</v>
      </c>
      <c r="C63" s="467">
        <v>0</v>
      </c>
      <c r="D63" s="467">
        <v>49</v>
      </c>
      <c r="E63" s="467">
        <v>0</v>
      </c>
      <c r="F63" s="467">
        <v>0</v>
      </c>
      <c r="G63" s="467">
        <f t="shared" si="0"/>
        <v>49</v>
      </c>
    </row>
    <row r="64" spans="2:7" ht="12.75" customHeight="1">
      <c r="B64" s="466" t="s">
        <v>1107</v>
      </c>
      <c r="C64" s="467">
        <v>0</v>
      </c>
      <c r="D64" s="467">
        <v>16</v>
      </c>
      <c r="E64" s="467">
        <v>0</v>
      </c>
      <c r="F64" s="467">
        <v>0</v>
      </c>
      <c r="G64" s="467">
        <f t="shared" si="0"/>
        <v>16</v>
      </c>
    </row>
    <row r="65" spans="2:7" ht="12.75" customHeight="1">
      <c r="B65" s="466" t="s">
        <v>1108</v>
      </c>
      <c r="C65" s="467">
        <v>0</v>
      </c>
      <c r="D65" s="467">
        <v>273</v>
      </c>
      <c r="E65" s="467">
        <v>0</v>
      </c>
      <c r="F65" s="467">
        <v>0</v>
      </c>
      <c r="G65" s="467">
        <f t="shared" si="0"/>
        <v>273</v>
      </c>
    </row>
    <row r="66" spans="2:7" ht="12.75" customHeight="1">
      <c r="B66" s="466" t="s">
        <v>1109</v>
      </c>
      <c r="C66" s="467">
        <v>0</v>
      </c>
      <c r="D66" s="467">
        <v>9</v>
      </c>
      <c r="E66" s="467">
        <v>0</v>
      </c>
      <c r="F66" s="467">
        <v>0</v>
      </c>
      <c r="G66" s="467">
        <f t="shared" si="0"/>
        <v>9</v>
      </c>
    </row>
    <row r="67" spans="2:7" ht="12.75" customHeight="1">
      <c r="B67" s="466" t="s">
        <v>1110</v>
      </c>
      <c r="C67" s="467">
        <v>0</v>
      </c>
      <c r="D67" s="467">
        <v>30</v>
      </c>
      <c r="E67" s="467">
        <v>15</v>
      </c>
      <c r="F67" s="467">
        <v>0</v>
      </c>
      <c r="G67" s="467">
        <f t="shared" si="0"/>
        <v>45</v>
      </c>
    </row>
    <row r="68" spans="2:7" ht="12.75" customHeight="1">
      <c r="B68" s="466" t="s">
        <v>1111</v>
      </c>
      <c r="C68" s="467">
        <v>0</v>
      </c>
      <c r="D68" s="467">
        <v>207</v>
      </c>
      <c r="E68" s="467">
        <v>0</v>
      </c>
      <c r="F68" s="467">
        <v>0</v>
      </c>
      <c r="G68" s="467">
        <f t="shared" si="0"/>
        <v>207</v>
      </c>
    </row>
    <row r="69" spans="2:7" ht="12.75" customHeight="1">
      <c r="B69" s="466" t="s">
        <v>1112</v>
      </c>
      <c r="C69" s="467">
        <v>0</v>
      </c>
      <c r="D69" s="467">
        <v>0</v>
      </c>
      <c r="E69" s="467">
        <v>23</v>
      </c>
      <c r="F69" s="467">
        <v>0</v>
      </c>
      <c r="G69" s="467">
        <f t="shared" si="0"/>
        <v>23</v>
      </c>
    </row>
    <row r="70" spans="2:7" ht="12.75" customHeight="1">
      <c r="B70" s="466" t="s">
        <v>1113</v>
      </c>
      <c r="C70" s="467">
        <v>0</v>
      </c>
      <c r="D70" s="467">
        <v>51</v>
      </c>
      <c r="E70" s="467">
        <v>0</v>
      </c>
      <c r="F70" s="467">
        <v>0</v>
      </c>
      <c r="G70" s="467">
        <f t="shared" si="0"/>
        <v>51</v>
      </c>
    </row>
    <row r="71" spans="2:7" ht="12.75" customHeight="1">
      <c r="B71" s="466" t="s">
        <v>1114</v>
      </c>
      <c r="C71" s="467">
        <v>0</v>
      </c>
      <c r="D71" s="467">
        <v>5</v>
      </c>
      <c r="E71" s="467">
        <v>0</v>
      </c>
      <c r="F71" s="467">
        <v>0</v>
      </c>
      <c r="G71" s="467">
        <f t="shared" si="0"/>
        <v>5</v>
      </c>
    </row>
    <row r="72" spans="2:7" ht="12.75" customHeight="1">
      <c r="B72" s="466" t="s">
        <v>1115</v>
      </c>
      <c r="C72" s="467">
        <v>0</v>
      </c>
      <c r="D72" s="467">
        <v>15</v>
      </c>
      <c r="E72" s="467">
        <v>0</v>
      </c>
      <c r="F72" s="467">
        <v>0</v>
      </c>
      <c r="G72" s="467">
        <f t="shared" si="0"/>
        <v>15</v>
      </c>
    </row>
    <row r="73" spans="2:7" ht="12.75" customHeight="1">
      <c r="B73" s="466" t="s">
        <v>1116</v>
      </c>
      <c r="C73" s="467">
        <v>11</v>
      </c>
      <c r="D73" s="467">
        <v>96</v>
      </c>
      <c r="E73" s="467">
        <v>0</v>
      </c>
      <c r="F73" s="467">
        <v>0</v>
      </c>
      <c r="G73" s="467">
        <f t="shared" si="0"/>
        <v>107</v>
      </c>
    </row>
    <row r="74" spans="2:7" ht="12.75" customHeight="1">
      <c r="B74" s="466" t="s">
        <v>1117</v>
      </c>
      <c r="C74" s="467">
        <v>0</v>
      </c>
      <c r="D74" s="467">
        <v>7</v>
      </c>
      <c r="E74" s="467">
        <v>0</v>
      </c>
      <c r="F74" s="467">
        <v>0</v>
      </c>
      <c r="G74" s="467">
        <f t="shared" si="0"/>
        <v>7</v>
      </c>
    </row>
    <row r="75" spans="2:7" ht="12.75" customHeight="1">
      <c r="B75" s="466" t="s">
        <v>1118</v>
      </c>
      <c r="C75" s="467">
        <v>0</v>
      </c>
      <c r="D75" s="467">
        <v>18</v>
      </c>
      <c r="E75" s="467">
        <v>4</v>
      </c>
      <c r="F75" s="467">
        <v>0</v>
      </c>
      <c r="G75" s="467">
        <f t="shared" si="0"/>
        <v>22</v>
      </c>
    </row>
    <row r="76" spans="2:7" ht="12.75" customHeight="1">
      <c r="B76" s="466" t="s">
        <v>1119</v>
      </c>
      <c r="C76" s="467">
        <v>0</v>
      </c>
      <c r="D76" s="467">
        <v>6</v>
      </c>
      <c r="E76" s="467">
        <v>0</v>
      </c>
      <c r="F76" s="467">
        <v>0</v>
      </c>
      <c r="G76" s="467">
        <f t="shared" si="0"/>
        <v>6</v>
      </c>
    </row>
    <row r="77" spans="2:7" ht="12.75" customHeight="1">
      <c r="B77" s="466" t="s">
        <v>1120</v>
      </c>
      <c r="C77" s="467">
        <v>0</v>
      </c>
      <c r="D77" s="467">
        <v>10</v>
      </c>
      <c r="E77" s="467">
        <v>0</v>
      </c>
      <c r="F77" s="467">
        <v>0</v>
      </c>
      <c r="G77" s="467">
        <f t="shared" si="0"/>
        <v>10</v>
      </c>
    </row>
    <row r="78" spans="2:7" ht="12.75" customHeight="1">
      <c r="B78" s="466" t="s">
        <v>1121</v>
      </c>
      <c r="C78" s="467">
        <v>0</v>
      </c>
      <c r="D78" s="467">
        <v>7</v>
      </c>
      <c r="E78" s="467">
        <v>0</v>
      </c>
      <c r="F78" s="467">
        <v>0</v>
      </c>
      <c r="G78" s="467">
        <f t="shared" si="0"/>
        <v>7</v>
      </c>
    </row>
    <row r="79" spans="2:7" ht="12.75" customHeight="1">
      <c r="B79" s="466" t="s">
        <v>1122</v>
      </c>
      <c r="C79" s="467">
        <v>0</v>
      </c>
      <c r="D79" s="467">
        <v>198</v>
      </c>
      <c r="E79" s="467">
        <v>0</v>
      </c>
      <c r="F79" s="467">
        <v>0</v>
      </c>
      <c r="G79" s="467">
        <f t="shared" si="0"/>
        <v>198</v>
      </c>
    </row>
    <row r="80" spans="2:7" ht="12.75" customHeight="1">
      <c r="B80" s="466" t="s">
        <v>1123</v>
      </c>
      <c r="C80" s="467">
        <v>0</v>
      </c>
      <c r="D80" s="467">
        <v>3</v>
      </c>
      <c r="E80" s="467">
        <v>0</v>
      </c>
      <c r="F80" s="467">
        <v>0</v>
      </c>
      <c r="G80" s="467">
        <f t="shared" si="0"/>
        <v>3</v>
      </c>
    </row>
    <row r="81" spans="2:7" ht="12.75" customHeight="1">
      <c r="B81" s="466" t="s">
        <v>1124</v>
      </c>
      <c r="C81" s="467">
        <v>0</v>
      </c>
      <c r="D81" s="467">
        <v>8</v>
      </c>
      <c r="E81" s="467">
        <v>0</v>
      </c>
      <c r="F81" s="467">
        <v>0</v>
      </c>
      <c r="G81" s="467">
        <f t="shared" si="0"/>
        <v>8</v>
      </c>
    </row>
    <row r="82" spans="2:7" ht="12.75" customHeight="1">
      <c r="B82" s="466" t="s">
        <v>1125</v>
      </c>
      <c r="C82" s="467">
        <v>0</v>
      </c>
      <c r="D82" s="467">
        <v>3</v>
      </c>
      <c r="E82" s="467">
        <v>0</v>
      </c>
      <c r="F82" s="467">
        <v>0</v>
      </c>
      <c r="G82" s="467">
        <f t="shared" si="0"/>
        <v>3</v>
      </c>
    </row>
    <row r="83" spans="2:7" ht="12.75" customHeight="1">
      <c r="B83" s="466" t="s">
        <v>1126</v>
      </c>
      <c r="C83" s="467">
        <v>0</v>
      </c>
      <c r="D83" s="467">
        <v>6</v>
      </c>
      <c r="E83" s="467">
        <v>0</v>
      </c>
      <c r="F83" s="467">
        <v>0</v>
      </c>
      <c r="G83" s="467">
        <f t="shared" si="0"/>
        <v>6</v>
      </c>
    </row>
    <row r="84" spans="2:7" ht="12.75" customHeight="1">
      <c r="B84" s="466" t="s">
        <v>1127</v>
      </c>
      <c r="C84" s="467">
        <v>90</v>
      </c>
      <c r="D84" s="467">
        <v>435</v>
      </c>
      <c r="E84" s="467">
        <v>34</v>
      </c>
      <c r="F84" s="467">
        <v>2</v>
      </c>
      <c r="G84" s="467">
        <f t="shared" si="0"/>
        <v>561</v>
      </c>
    </row>
    <row r="85" spans="2:7" ht="12.75" customHeight="1">
      <c r="B85" s="466" t="s">
        <v>1179</v>
      </c>
      <c r="C85" s="467">
        <v>0</v>
      </c>
      <c r="D85" s="467">
        <v>37</v>
      </c>
      <c r="E85" s="467">
        <v>33</v>
      </c>
      <c r="F85" s="467">
        <v>0</v>
      </c>
      <c r="G85" s="467">
        <f t="shared" si="0"/>
        <v>70</v>
      </c>
    </row>
    <row r="86" spans="2:7" ht="12.75" customHeight="1">
      <c r="B86" s="466" t="s">
        <v>1129</v>
      </c>
      <c r="C86" s="467">
        <v>0</v>
      </c>
      <c r="D86" s="467">
        <v>13</v>
      </c>
      <c r="E86" s="467">
        <v>0</v>
      </c>
      <c r="F86" s="467">
        <v>0</v>
      </c>
      <c r="G86" s="467">
        <f t="shared" si="0"/>
        <v>13</v>
      </c>
    </row>
    <row r="87" spans="2:7" ht="12.75" customHeight="1">
      <c r="B87" s="466" t="s">
        <v>1130</v>
      </c>
      <c r="C87" s="467">
        <v>0</v>
      </c>
      <c r="D87" s="467">
        <v>3</v>
      </c>
      <c r="E87" s="467">
        <v>0</v>
      </c>
      <c r="F87" s="467">
        <v>0</v>
      </c>
      <c r="G87" s="467">
        <f t="shared" si="0"/>
        <v>3</v>
      </c>
    </row>
    <row r="88" spans="2:7" ht="12.75" customHeight="1">
      <c r="B88" s="466" t="s">
        <v>1131</v>
      </c>
      <c r="C88" s="467">
        <v>0</v>
      </c>
      <c r="D88" s="467">
        <v>41</v>
      </c>
      <c r="E88" s="467">
        <v>0</v>
      </c>
      <c r="F88" s="467">
        <v>0</v>
      </c>
      <c r="G88" s="467">
        <f t="shared" si="0"/>
        <v>41</v>
      </c>
    </row>
    <row r="89" spans="2:7" ht="12.75" customHeight="1">
      <c r="B89" s="466" t="s">
        <v>1132</v>
      </c>
      <c r="C89" s="467">
        <v>0</v>
      </c>
      <c r="D89" s="467">
        <v>72</v>
      </c>
      <c r="E89" s="467">
        <v>0</v>
      </c>
      <c r="F89" s="467">
        <v>0</v>
      </c>
      <c r="G89" s="467">
        <f t="shared" si="0"/>
        <v>72</v>
      </c>
    </row>
    <row r="90" spans="2:7" ht="12.75" customHeight="1">
      <c r="B90" s="466" t="s">
        <v>1133</v>
      </c>
      <c r="C90" s="467">
        <v>0</v>
      </c>
      <c r="D90" s="467">
        <v>4</v>
      </c>
      <c r="E90" s="467">
        <v>0</v>
      </c>
      <c r="F90" s="467">
        <v>0</v>
      </c>
      <c r="G90" s="467">
        <f t="shared" si="0"/>
        <v>4</v>
      </c>
    </row>
    <row r="91" spans="2:7" ht="12.75" customHeight="1">
      <c r="B91" s="466" t="s">
        <v>1134</v>
      </c>
      <c r="C91" s="467">
        <v>0</v>
      </c>
      <c r="D91" s="467">
        <v>77</v>
      </c>
      <c r="E91" s="467">
        <v>0</v>
      </c>
      <c r="F91" s="467">
        <v>0</v>
      </c>
      <c r="G91" s="467">
        <f t="shared" si="0"/>
        <v>77</v>
      </c>
    </row>
    <row r="92" spans="2:7" ht="12.75" customHeight="1">
      <c r="B92" s="466" t="s">
        <v>1135</v>
      </c>
      <c r="C92" s="467">
        <v>0</v>
      </c>
      <c r="D92" s="467">
        <v>4</v>
      </c>
      <c r="E92" s="467">
        <v>0</v>
      </c>
      <c r="F92" s="467">
        <v>0</v>
      </c>
      <c r="G92" s="467">
        <f t="shared" si="0"/>
        <v>4</v>
      </c>
    </row>
    <row r="93" spans="2:7" ht="12.75" customHeight="1">
      <c r="B93" s="466" t="s">
        <v>1136</v>
      </c>
      <c r="C93" s="467">
        <v>0</v>
      </c>
      <c r="D93" s="467">
        <v>14</v>
      </c>
      <c r="E93" s="467">
        <v>0</v>
      </c>
      <c r="F93" s="467">
        <v>0</v>
      </c>
      <c r="G93" s="467">
        <f t="shared" si="0"/>
        <v>14</v>
      </c>
    </row>
    <row r="94" spans="2:7" ht="12.75" customHeight="1">
      <c r="B94" s="466" t="s">
        <v>1137</v>
      </c>
      <c r="C94" s="467">
        <v>0</v>
      </c>
      <c r="D94" s="467">
        <v>96</v>
      </c>
      <c r="E94" s="467">
        <v>0</v>
      </c>
      <c r="F94" s="467">
        <v>0</v>
      </c>
      <c r="G94" s="467">
        <f t="shared" si="0"/>
        <v>96</v>
      </c>
    </row>
    <row r="95" spans="2:7" ht="12.75" customHeight="1">
      <c r="B95" s="466" t="s">
        <v>1138</v>
      </c>
      <c r="C95" s="467">
        <v>9</v>
      </c>
      <c r="D95" s="467">
        <v>13</v>
      </c>
      <c r="E95" s="467">
        <v>0</v>
      </c>
      <c r="F95" s="467">
        <v>0</v>
      </c>
      <c r="G95" s="467">
        <f t="shared" si="0"/>
        <v>22</v>
      </c>
    </row>
    <row r="96" spans="2:7" ht="12.75" customHeight="1">
      <c r="B96" s="466" t="s">
        <v>1139</v>
      </c>
      <c r="C96" s="467">
        <v>7</v>
      </c>
      <c r="D96" s="467">
        <v>0</v>
      </c>
      <c r="E96" s="467">
        <v>0</v>
      </c>
      <c r="F96" s="467">
        <v>0</v>
      </c>
      <c r="G96" s="467">
        <f t="shared" si="0"/>
        <v>7</v>
      </c>
    </row>
    <row r="97" spans="2:7" ht="12.75" customHeight="1">
      <c r="B97" s="466" t="s">
        <v>1140</v>
      </c>
      <c r="C97" s="467">
        <v>0</v>
      </c>
      <c r="D97" s="467">
        <v>0</v>
      </c>
      <c r="E97" s="467">
        <v>8</v>
      </c>
      <c r="F97" s="467">
        <v>0</v>
      </c>
      <c r="G97" s="467">
        <f t="shared" si="0"/>
        <v>8</v>
      </c>
    </row>
    <row r="98" spans="2:7" ht="12.75" customHeight="1">
      <c r="B98" s="466" t="s">
        <v>1141</v>
      </c>
      <c r="C98" s="467">
        <v>0</v>
      </c>
      <c r="D98" s="467">
        <v>26</v>
      </c>
      <c r="E98" s="467">
        <v>21</v>
      </c>
      <c r="F98" s="467">
        <v>0</v>
      </c>
      <c r="G98" s="467">
        <f t="shared" si="0"/>
        <v>47</v>
      </c>
    </row>
    <row r="99" spans="2:7" ht="12.75" customHeight="1">
      <c r="B99" s="466" t="s">
        <v>1142</v>
      </c>
      <c r="C99" s="467">
        <v>0</v>
      </c>
      <c r="D99" s="467">
        <v>42</v>
      </c>
      <c r="E99" s="467">
        <v>0</v>
      </c>
      <c r="F99" s="467">
        <v>0</v>
      </c>
      <c r="G99" s="467">
        <f t="shared" si="0"/>
        <v>42</v>
      </c>
    </row>
    <row r="100" spans="2:7" ht="12.75" customHeight="1">
      <c r="B100" s="466" t="s">
        <v>1143</v>
      </c>
      <c r="C100" s="467">
        <v>0</v>
      </c>
      <c r="D100" s="467">
        <v>37</v>
      </c>
      <c r="E100" s="467">
        <v>39</v>
      </c>
      <c r="F100" s="467">
        <v>0</v>
      </c>
      <c r="G100" s="467">
        <f t="shared" si="0"/>
        <v>76</v>
      </c>
    </row>
    <row r="101" spans="2:7" ht="12.75" customHeight="1">
      <c r="B101" s="466" t="s">
        <v>1144</v>
      </c>
      <c r="C101" s="467">
        <v>50</v>
      </c>
      <c r="D101" s="467">
        <v>132</v>
      </c>
      <c r="E101" s="467">
        <v>59</v>
      </c>
      <c r="F101" s="467">
        <v>0</v>
      </c>
      <c r="G101" s="467">
        <f t="shared" si="0"/>
        <v>241</v>
      </c>
    </row>
    <row r="102" spans="2:7" ht="12.75" customHeight="1">
      <c r="B102" s="466" t="s">
        <v>1145</v>
      </c>
      <c r="C102" s="467">
        <v>0</v>
      </c>
      <c r="D102" s="467">
        <v>73</v>
      </c>
      <c r="E102" s="467">
        <v>5</v>
      </c>
      <c r="F102" s="467">
        <v>0</v>
      </c>
      <c r="G102" s="467">
        <f t="shared" si="0"/>
        <v>78</v>
      </c>
    </row>
    <row r="103" spans="2:7" ht="12.75" customHeight="1">
      <c r="B103" s="466" t="s">
        <v>1146</v>
      </c>
      <c r="C103" s="467">
        <v>0</v>
      </c>
      <c r="D103" s="467">
        <v>187</v>
      </c>
      <c r="E103" s="467">
        <v>0</v>
      </c>
      <c r="F103" s="467">
        <v>0</v>
      </c>
      <c r="G103" s="467">
        <f t="shared" si="0"/>
        <v>187</v>
      </c>
    </row>
    <row r="104" spans="2:7" ht="12.75" customHeight="1">
      <c r="B104" s="466" t="s">
        <v>1147</v>
      </c>
      <c r="C104" s="467">
        <v>0</v>
      </c>
      <c r="D104" s="467">
        <v>159</v>
      </c>
      <c r="E104" s="467">
        <v>22</v>
      </c>
      <c r="F104" s="467">
        <v>14</v>
      </c>
      <c r="G104" s="467">
        <f t="shared" si="0"/>
        <v>195</v>
      </c>
    </row>
    <row r="105" spans="2:7" ht="12.75" customHeight="1">
      <c r="B105" s="466" t="s">
        <v>1148</v>
      </c>
      <c r="C105" s="467">
        <v>26</v>
      </c>
      <c r="D105" s="467">
        <v>26</v>
      </c>
      <c r="E105" s="467">
        <v>0</v>
      </c>
      <c r="F105" s="467">
        <v>0</v>
      </c>
      <c r="G105" s="467">
        <f t="shared" si="0"/>
        <v>52</v>
      </c>
    </row>
    <row r="106" spans="2:7" ht="12.75" customHeight="1">
      <c r="B106" s="466" t="s">
        <v>1149</v>
      </c>
      <c r="C106" s="467">
        <v>0</v>
      </c>
      <c r="D106" s="467">
        <v>17</v>
      </c>
      <c r="E106" s="467">
        <v>0</v>
      </c>
      <c r="F106" s="467">
        <v>0</v>
      </c>
      <c r="G106" s="467">
        <f t="shared" si="0"/>
        <v>17</v>
      </c>
    </row>
    <row r="107" spans="2:7" ht="12.75" customHeight="1">
      <c r="B107" s="466" t="s">
        <v>1150</v>
      </c>
      <c r="C107" s="467">
        <v>0</v>
      </c>
      <c r="D107" s="467">
        <v>20</v>
      </c>
      <c r="E107" s="467">
        <v>6</v>
      </c>
      <c r="F107" s="467">
        <v>0</v>
      </c>
      <c r="G107" s="467">
        <f t="shared" si="0"/>
        <v>26</v>
      </c>
    </row>
    <row r="108" spans="2:7" ht="12.75" customHeight="1">
      <c r="B108" s="466" t="s">
        <v>1151</v>
      </c>
      <c r="C108" s="467">
        <v>0</v>
      </c>
      <c r="D108" s="467">
        <v>1</v>
      </c>
      <c r="E108" s="467">
        <v>0</v>
      </c>
      <c r="F108" s="467">
        <v>0</v>
      </c>
      <c r="G108" s="467">
        <f t="shared" si="0"/>
        <v>1</v>
      </c>
    </row>
    <row r="109" spans="2:7" ht="12.75" customHeight="1">
      <c r="B109" s="466" t="s">
        <v>1152</v>
      </c>
      <c r="C109" s="467">
        <v>151</v>
      </c>
      <c r="D109" s="467">
        <v>176</v>
      </c>
      <c r="E109" s="467">
        <v>52</v>
      </c>
      <c r="F109" s="467">
        <v>0</v>
      </c>
      <c r="G109" s="467">
        <f t="shared" si="0"/>
        <v>379</v>
      </c>
    </row>
    <row r="110" spans="2:7" ht="12.75" customHeight="1">
      <c r="B110" s="466" t="s">
        <v>1153</v>
      </c>
      <c r="C110" s="467">
        <v>0</v>
      </c>
      <c r="D110" s="467">
        <v>1</v>
      </c>
      <c r="E110" s="467">
        <v>0</v>
      </c>
      <c r="F110" s="467">
        <v>0</v>
      </c>
      <c r="G110" s="467">
        <f t="shared" si="0"/>
        <v>1</v>
      </c>
    </row>
    <row r="111" spans="2:7" ht="12.75" customHeight="1">
      <c r="B111" s="466" t="s">
        <v>1154</v>
      </c>
      <c r="C111" s="467">
        <v>2</v>
      </c>
      <c r="D111" s="467">
        <v>67</v>
      </c>
      <c r="E111" s="467">
        <v>16</v>
      </c>
      <c r="F111" s="467">
        <v>0</v>
      </c>
      <c r="G111" s="467">
        <f t="shared" si="0"/>
        <v>85</v>
      </c>
    </row>
    <row r="112" spans="2:7" ht="12.75" customHeight="1">
      <c r="B112" s="466" t="s">
        <v>1155</v>
      </c>
      <c r="C112" s="467">
        <v>0</v>
      </c>
      <c r="D112" s="467">
        <v>8</v>
      </c>
      <c r="E112" s="467">
        <v>0</v>
      </c>
      <c r="F112" s="467">
        <v>0</v>
      </c>
      <c r="G112" s="467">
        <f t="shared" si="0"/>
        <v>8</v>
      </c>
    </row>
    <row r="113" spans="2:7" ht="12.75" customHeight="1">
      <c r="B113" s="466" t="s">
        <v>1156</v>
      </c>
      <c r="C113" s="467">
        <v>0</v>
      </c>
      <c r="D113" s="467">
        <v>130</v>
      </c>
      <c r="E113" s="467">
        <v>0</v>
      </c>
      <c r="F113" s="467">
        <v>0</v>
      </c>
      <c r="G113" s="467">
        <f t="shared" si="0"/>
        <v>130</v>
      </c>
    </row>
    <row r="114" spans="2:7" ht="12.75" customHeight="1">
      <c r="B114" s="466" t="s">
        <v>1157</v>
      </c>
      <c r="C114" s="467">
        <v>2</v>
      </c>
      <c r="D114" s="467">
        <v>485</v>
      </c>
      <c r="E114" s="467">
        <v>12</v>
      </c>
      <c r="F114" s="467">
        <v>0</v>
      </c>
      <c r="G114" s="467">
        <f t="shared" si="0"/>
        <v>499</v>
      </c>
    </row>
    <row r="115" spans="2:7" ht="12.75" customHeight="1">
      <c r="B115" s="466" t="s">
        <v>1158</v>
      </c>
      <c r="C115" s="467">
        <v>16</v>
      </c>
      <c r="D115" s="467">
        <v>942</v>
      </c>
      <c r="E115" s="467">
        <v>115</v>
      </c>
      <c r="F115" s="467">
        <v>0</v>
      </c>
      <c r="G115" s="467">
        <f t="shared" si="0"/>
        <v>1073</v>
      </c>
    </row>
    <row r="116" spans="2:7" ht="12.75" customHeight="1">
      <c r="B116" s="466" t="s">
        <v>1159</v>
      </c>
      <c r="C116" s="467">
        <v>0</v>
      </c>
      <c r="D116" s="467">
        <v>23</v>
      </c>
      <c r="E116" s="467">
        <v>5</v>
      </c>
      <c r="F116" s="467">
        <v>0</v>
      </c>
      <c r="G116" s="467">
        <f t="shared" si="0"/>
        <v>28</v>
      </c>
    </row>
    <row r="117" spans="2:7" ht="12.75" customHeight="1">
      <c r="B117" s="466" t="s">
        <v>1160</v>
      </c>
      <c r="C117" s="467">
        <v>0</v>
      </c>
      <c r="D117" s="467">
        <v>3</v>
      </c>
      <c r="E117" s="467">
        <v>0</v>
      </c>
      <c r="F117" s="467">
        <v>0</v>
      </c>
      <c r="G117" s="467">
        <f t="shared" si="0"/>
        <v>3</v>
      </c>
    </row>
    <row r="118" spans="2:7" ht="12.75" customHeight="1">
      <c r="B118" s="466" t="s">
        <v>1161</v>
      </c>
      <c r="C118" s="467">
        <v>0</v>
      </c>
      <c r="D118" s="467">
        <v>2</v>
      </c>
      <c r="E118" s="467">
        <v>4</v>
      </c>
      <c r="F118" s="467">
        <v>0</v>
      </c>
      <c r="G118" s="467">
        <f t="shared" si="0"/>
        <v>6</v>
      </c>
    </row>
    <row r="119" spans="2:7" ht="12.75" customHeight="1">
      <c r="B119" s="466" t="s">
        <v>1162</v>
      </c>
      <c r="C119" s="467">
        <v>0</v>
      </c>
      <c r="D119" s="467">
        <v>121</v>
      </c>
      <c r="E119" s="467">
        <v>0</v>
      </c>
      <c r="F119" s="467">
        <v>0</v>
      </c>
      <c r="G119" s="467">
        <f t="shared" si="0"/>
        <v>121</v>
      </c>
    </row>
    <row r="120" spans="2:7" ht="12.75" customHeight="1">
      <c r="B120" s="466" t="s">
        <v>1163</v>
      </c>
      <c r="C120" s="467">
        <v>0</v>
      </c>
      <c r="D120" s="467">
        <v>85</v>
      </c>
      <c r="E120" s="467">
        <v>5</v>
      </c>
      <c r="F120" s="467">
        <v>1</v>
      </c>
      <c r="G120" s="467">
        <f t="shared" si="0"/>
        <v>91</v>
      </c>
    </row>
    <row r="121" spans="2:7" ht="12.75" customHeight="1">
      <c r="B121" s="466" t="s">
        <v>1164</v>
      </c>
      <c r="C121" s="467">
        <v>0</v>
      </c>
      <c r="D121" s="467">
        <v>96</v>
      </c>
      <c r="E121" s="467">
        <v>0</v>
      </c>
      <c r="F121" s="467">
        <v>0</v>
      </c>
      <c r="G121" s="467">
        <f t="shared" si="0"/>
        <v>96</v>
      </c>
    </row>
    <row r="122" spans="2:7" ht="12.75" customHeight="1">
      <c r="B122" s="466" t="s">
        <v>1165</v>
      </c>
      <c r="C122" s="467">
        <v>17</v>
      </c>
      <c r="D122" s="467">
        <v>126</v>
      </c>
      <c r="E122" s="467">
        <v>0</v>
      </c>
      <c r="F122" s="467">
        <v>0</v>
      </c>
      <c r="G122" s="467">
        <f t="shared" si="0"/>
        <v>143</v>
      </c>
    </row>
    <row r="123" spans="2:7" ht="12.75" customHeight="1">
      <c r="B123" s="466" t="s">
        <v>1166</v>
      </c>
      <c r="C123" s="467">
        <v>0</v>
      </c>
      <c r="D123" s="467">
        <v>2</v>
      </c>
      <c r="E123" s="467">
        <v>0</v>
      </c>
      <c r="F123" s="467">
        <v>0</v>
      </c>
      <c r="G123" s="467">
        <f t="shared" si="0"/>
        <v>2</v>
      </c>
    </row>
    <row r="124" spans="2:7" ht="12.75" customHeight="1">
      <c r="B124" s="466" t="s">
        <v>1167</v>
      </c>
      <c r="C124" s="467">
        <v>0</v>
      </c>
      <c r="D124" s="467">
        <v>14</v>
      </c>
      <c r="E124" s="467">
        <v>6</v>
      </c>
      <c r="F124" s="467">
        <v>0</v>
      </c>
      <c r="G124" s="467">
        <f t="shared" si="0"/>
        <v>20</v>
      </c>
    </row>
    <row r="125" spans="2:7" ht="12.75" customHeight="1">
      <c r="B125" s="466" t="s">
        <v>1168</v>
      </c>
      <c r="C125" s="467">
        <v>0</v>
      </c>
      <c r="D125" s="467">
        <v>1</v>
      </c>
      <c r="E125" s="467">
        <v>0</v>
      </c>
      <c r="F125" s="467">
        <v>0</v>
      </c>
      <c r="G125" s="467">
        <f t="shared" si="0"/>
        <v>1</v>
      </c>
    </row>
    <row r="126" spans="2:7" ht="12.75" customHeight="1">
      <c r="B126" s="466" t="s">
        <v>1169</v>
      </c>
      <c r="C126" s="467">
        <v>0</v>
      </c>
      <c r="D126" s="467">
        <v>724</v>
      </c>
      <c r="E126" s="467">
        <v>333</v>
      </c>
      <c r="F126" s="467">
        <v>0</v>
      </c>
      <c r="G126" s="467">
        <f t="shared" si="0"/>
        <v>1057</v>
      </c>
    </row>
    <row r="127" spans="2:7" ht="12.75" customHeight="1">
      <c r="B127" s="466" t="s">
        <v>1170</v>
      </c>
      <c r="C127" s="467">
        <v>85</v>
      </c>
      <c r="D127" s="467">
        <v>98</v>
      </c>
      <c r="E127" s="467">
        <v>41</v>
      </c>
      <c r="F127" s="467">
        <v>0</v>
      </c>
      <c r="G127" s="467">
        <f t="shared" si="0"/>
        <v>224</v>
      </c>
    </row>
    <row r="128" spans="2:7" ht="12.75" customHeight="1">
      <c r="B128" s="466" t="s">
        <v>1171</v>
      </c>
      <c r="C128" s="467">
        <v>78</v>
      </c>
      <c r="D128" s="467">
        <v>557</v>
      </c>
      <c r="E128" s="467">
        <v>38</v>
      </c>
      <c r="F128" s="467">
        <v>0</v>
      </c>
      <c r="G128" s="467">
        <f t="shared" si="0"/>
        <v>673</v>
      </c>
    </row>
    <row r="129" spans="2:7" ht="12.75" customHeight="1">
      <c r="B129" s="466" t="s">
        <v>1172</v>
      </c>
      <c r="C129" s="467">
        <v>631</v>
      </c>
      <c r="D129" s="467">
        <v>6778</v>
      </c>
      <c r="E129" s="467">
        <v>3051</v>
      </c>
      <c r="F129" s="467">
        <v>1195</v>
      </c>
      <c r="G129" s="467">
        <f t="shared" si="0"/>
        <v>11655</v>
      </c>
    </row>
    <row r="130" spans="2:7" ht="12.75" customHeight="1">
      <c r="B130" s="466" t="s">
        <v>1173</v>
      </c>
      <c r="C130" s="467">
        <v>0</v>
      </c>
      <c r="D130" s="467">
        <v>25</v>
      </c>
      <c r="E130" s="467">
        <v>0</v>
      </c>
      <c r="F130" s="467">
        <v>0</v>
      </c>
      <c r="G130" s="467">
        <f t="shared" si="0"/>
        <v>25</v>
      </c>
    </row>
    <row r="131" spans="2:7" ht="12.75" customHeight="1">
      <c r="B131" s="466" t="s">
        <v>1174</v>
      </c>
      <c r="C131" s="467">
        <v>0</v>
      </c>
      <c r="D131" s="467">
        <v>16</v>
      </c>
      <c r="E131" s="467">
        <v>0</v>
      </c>
      <c r="F131" s="467">
        <v>0</v>
      </c>
      <c r="G131" s="467">
        <f t="shared" si="0"/>
        <v>16</v>
      </c>
    </row>
    <row r="132" spans="2:7" ht="12.75" customHeight="1">
      <c r="B132" s="466" t="s">
        <v>1175</v>
      </c>
      <c r="C132" s="467">
        <v>0</v>
      </c>
      <c r="D132" s="467">
        <v>24</v>
      </c>
      <c r="E132" s="467">
        <v>57</v>
      </c>
      <c r="F132" s="467">
        <v>0</v>
      </c>
      <c r="G132" s="467">
        <f t="shared" si="0"/>
        <v>81</v>
      </c>
    </row>
    <row r="133" spans="2:7" ht="12.75" customHeight="1">
      <c r="B133" s="468" t="s">
        <v>1047</v>
      </c>
      <c r="C133" s="469">
        <v>5833</v>
      </c>
      <c r="D133" s="469">
        <v>19384</v>
      </c>
      <c r="E133" s="469">
        <v>4571</v>
      </c>
      <c r="F133" s="469">
        <v>1282</v>
      </c>
      <c r="G133" s="469">
        <v>31070</v>
      </c>
    </row>
    <row r="134" spans="2:7" ht="12.75" customHeight="1">
      <c r="B134" s="471"/>
      <c r="C134" s="471"/>
      <c r="D134" s="471"/>
      <c r="E134" s="471"/>
      <c r="F134" s="471"/>
      <c r="G134" s="471"/>
    </row>
    <row r="135" spans="2:7" ht="12.75" customHeight="1">
      <c r="B135" s="470" t="s">
        <v>1176</v>
      </c>
      <c r="C135" s="471"/>
      <c r="D135" s="471"/>
      <c r="E135" s="471"/>
      <c r="F135" s="471"/>
      <c r="G135" s="471"/>
    </row>
    <row r="136" spans="2:7" ht="12.75" customHeight="1"/>
    <row r="137" spans="2:7" ht="12.75" customHeight="1"/>
    <row r="138" spans="2:7" ht="12.75" customHeight="1"/>
    <row r="139" spans="2:7" ht="12.75" customHeight="1"/>
    <row r="140" spans="2:7" ht="12.75" customHeight="1"/>
    <row r="141" spans="2:7" ht="12.75" customHeight="1"/>
    <row r="142" spans="2:7" ht="12.75" customHeight="1"/>
    <row r="143" spans="2:7" ht="12.75" customHeight="1"/>
    <row r="144" spans="2:7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3 Statement Model</vt:lpstr>
      <vt:lpstr>Comps</vt:lpstr>
      <vt:lpstr>WACC &amp; DCF</vt:lpstr>
      <vt:lpstr>Valuation Summary</vt:lpstr>
      <vt:lpstr>Financial Highlights for Report</vt:lpstr>
      <vt:lpstr>Share Price Performance</vt:lpstr>
      <vt:lpstr>IS</vt:lpstr>
      <vt:lpstr>BS</vt:lpstr>
      <vt:lpstr>CF</vt:lpstr>
      <vt:lpstr>2025 Segments</vt:lpstr>
      <vt:lpstr>2024 Segments</vt:lpstr>
      <vt:lpstr>Store Count FY 24</vt:lpstr>
      <vt:lpstr>Store Count FY 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Travis Noel</dc:creator>
  <cp:lastModifiedBy>Travis Noel</cp:lastModifiedBy>
  <dcterms:created xsi:type="dcterms:W3CDTF">2026-01-08T00:11:57Z</dcterms:created>
  <dcterms:modified xsi:type="dcterms:W3CDTF">2026-03-09T00:57:56Z</dcterms:modified>
</cp:coreProperties>
</file>